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xlsBook"/>
  <mc:AlternateContent xmlns:mc="http://schemas.openxmlformats.org/markup-compatibility/2006">
    <mc:Choice Requires="x15">
      <x15ac:absPath xmlns:x15ac="http://schemas.microsoft.com/office/spreadsheetml/2010/11/ac" url="C:\Users\1\Desktop\Для сайта\Тепло Плюс\22.05\"/>
    </mc:Choice>
  </mc:AlternateContent>
  <xr:revisionPtr revIDLastSave="0" documentId="8_{E57AF236-CCDC-4A61-9D9D-A044100F984A}" xr6:coauthVersionLast="40" xr6:coauthVersionMax="40" xr10:uidLastSave="{00000000-0000-0000-0000-000000000000}"/>
  <bookViews>
    <workbookView xWindow="-120" yWindow="-120" windowWidth="29040" windowHeight="15840" tabRatio="887" firstSheet="1" activeTab="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2.1 | Т-ТЭ | &gt;=25МВт" sheetId="624" state="veryHidden" r:id="rId8"/>
    <sheet name="Форма 1.0.1 | Т-ТЭ | ТСО" sheetId="614" state="veryHidden" r:id="rId9"/>
    <sheet name="Форма 4.2.1 | Т-ТЭ | ТСО" sheetId="625" state="veryHidden" r:id="rId10"/>
    <sheet name="Форма 1.0.1 | Т-ТЭ | потр" sheetId="643" r:id="rId11"/>
    <sheet name="Форма 4.2.1 | Т-ТЭ | потр" sheetId="642" r:id="rId12"/>
    <sheet name="Форма 1.0.1 | Т-ТЭ | предел" sheetId="635" state="veryHidden" r:id="rId13"/>
    <sheet name="Форма 4.2.1 | Т-ТЭ | предел" sheetId="626" state="veryHidden" r:id="rId14"/>
    <sheet name="Форма 1.0.1 | Т-ТЭ | индикат" sheetId="641" state="veryHidden" r:id="rId15"/>
    <sheet name="Форма 4.2.1 | Т-ТЭ | индикат" sheetId="640" state="veryHidden" r:id="rId16"/>
    <sheet name="Форма 1.0.1 | Резерв мощности" sheetId="636" state="veryHidden" r:id="rId17"/>
    <sheet name="Форма 4.2.1 | Резерв мощности" sheetId="631" state="veryHidden" r:id="rId18"/>
    <sheet name="Форма 1.0.1 | Т-ТН" sheetId="637" state="veryHidden" r:id="rId19"/>
    <sheet name="Форма 4.2.2 | Т-ТН" sheetId="627" state="veryHidden" r:id="rId20"/>
    <sheet name="Форма 1.0.1 | Т-передача ТЭ" sheetId="638" state="veryHidden" r:id="rId21"/>
    <sheet name="Форма 4.2.2 | Т-передача ТЭ" sheetId="629" state="veryHidden" r:id="rId22"/>
    <sheet name="Форма 1.0.1 | Т-передача ТН" sheetId="639" state="veryHidden" r:id="rId23"/>
    <sheet name="Форма 4.2.2 | Т-передача ТН" sheetId="630" state="veryHidden" r:id="rId24"/>
    <sheet name="Форма 1.0.1 | Т-гор.вода" sheetId="616" state="veryHidden" r:id="rId25"/>
    <sheet name="Форма 4.2.3 | Т-гор.вода" sheetId="628" state="veryHidden" r:id="rId26"/>
    <sheet name="Форма 1.0.1 | Т-подкл" sheetId="618" state="veryHidden" r:id="rId27"/>
    <sheet name="Форма 4.2.4 | Т-подкл" sheetId="633" state="veryHidden" r:id="rId28"/>
    <sheet name="Форма 1.0.1 | Т-подкл(инд)" sheetId="617" state="veryHidden" r:id="rId29"/>
    <sheet name="Форма 4.2.5 | Т-подкл(инд)" sheetId="632" state="veryHidden" r:id="rId30"/>
    <sheet name="Форма 1.0.1 | Форма 4.7" sheetId="622" state="veryHidden" r:id="rId31"/>
    <sheet name="Форма 4.7" sheetId="608" state="veryHidden" r:id="rId32"/>
    <sheet name="Форма 4.8" sheetId="610" state="veryHidden" r:id="rId33"/>
    <sheet name="Форма 1.0.2" sheetId="550" state="veryHidden" r:id="rId34"/>
    <sheet name="Сведения об изменении" sheetId="568" state="veryHidden" r:id="rId35"/>
    <sheet name="Форма 1.0.1 | Форма 4.8" sheetId="644" state="veryHidden" r:id="rId36"/>
    <sheet name="Комментарии" sheetId="431" r:id="rId37"/>
    <sheet name="Проверка" sheetId="546" r:id="rId38"/>
    <sheet name="et_union_hor" sheetId="471" state="veryHidden" r:id="rId39"/>
    <sheet name="TEHSHEET" sheetId="205" state="veryHidden" r:id="rId40"/>
    <sheet name="modListTempFilter" sheetId="620" state="veryHidden" r:id="rId41"/>
    <sheet name="modCheckCyan" sheetId="612" state="veryHidden" r:id="rId42"/>
    <sheet name="REESTR_LINK" sheetId="602" state="veryHidden" r:id="rId43"/>
    <sheet name="REESTR_DS" sheetId="603" state="veryHidden" r:id="rId44"/>
    <sheet name="modHTTP" sheetId="604" state="veryHidden" r:id="rId45"/>
    <sheet name="modfrmRezimChoose" sheetId="609" state="veryHidden" r:id="rId46"/>
    <sheet name="modSheetMain" sheetId="599" state="veryHidden" r:id="rId47"/>
    <sheet name="REESTR_VT" sheetId="577" state="veryHidden" r:id="rId48"/>
    <sheet name="REESTR_VED" sheetId="579" state="veryHidden" r:id="rId49"/>
    <sheet name="modfrmReestrObj" sheetId="570" state="veryHidden" r:id="rId50"/>
    <sheet name="AllSheetsInThisWorkbook" sheetId="389" state="veryHidden" r:id="rId51"/>
    <sheet name="et_union_vert" sheetId="521" state="veryHidden" r:id="rId52"/>
    <sheet name="modInstruction" sheetId="605" state="veryHidden" r:id="rId53"/>
    <sheet name="modRegion" sheetId="528" state="veryHidden" r:id="rId54"/>
    <sheet name="modReestr" sheetId="433" state="veryHidden" r:id="rId55"/>
    <sheet name="modfrmReestr" sheetId="434" state="veryHidden" r:id="rId56"/>
    <sheet name="modUpdTemplMain" sheetId="424" state="veryHidden" r:id="rId57"/>
    <sheet name="REESTR_ORG" sheetId="390" state="veryHidden" r:id="rId58"/>
    <sheet name="modClassifierValidate" sheetId="400" state="veryHidden" r:id="rId59"/>
    <sheet name="modProv" sheetId="520" state="veryHidden" r:id="rId60"/>
    <sheet name="modHyp" sheetId="398" state="veryHidden" r:id="rId61"/>
    <sheet name="modServiceModule" sheetId="594" state="veryHidden" r:id="rId62"/>
    <sheet name="modList01" sheetId="551" state="veryHidden" r:id="rId63"/>
    <sheet name="modList02" sheetId="504"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потр'!$M$18:$AD$32</definedName>
    <definedName name="checkCell_List06_13_double_date">'Форма 4.2.1 | Т-ТЭ | потр'!$AE$18:$AE$32</definedName>
    <definedName name="checkCell_List06_13_unique_t">'Форма 4.2.1 | Т-ТЭ | потр'!$M$18:$M$32</definedName>
    <definedName name="checkCell_List06_13_unique_t1">'Форма 4.2.1 | Т-ТЭ | потр'!$AF$18:$AF$32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et_union_hor!$O$238:$AC$243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et_union_hor!$AC$238:$AC$251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REESTR_MO!$A$2:$D$370</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потр'!$AC$18:$AC$32</definedName>
    <definedName name="List06_13_note">'Форма 4.2.1 | Т-ТЭ | потр'!$AD$18:$AD$32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потр'!$AC$13:$AC$32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REESTR_ORG!$A$2:$J$544</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81029"/>
</workbook>
</file>

<file path=xl/calcChain.xml><?xml version="1.0" encoding="utf-8"?>
<calcChain xmlns="http://schemas.openxmlformats.org/spreadsheetml/2006/main">
  <c r="O7" i="642" l="1"/>
  <c r="O8" i="642"/>
  <c r="O9" i="642"/>
  <c r="O10" i="642"/>
  <c r="N17" i="642"/>
  <c r="O17" i="642" s="1"/>
  <c r="P17" i="642" s="1"/>
  <c r="Q17" i="642" s="1"/>
  <c r="R17" i="642" s="1"/>
  <c r="S17" i="642" s="1"/>
  <c r="U17" i="642" s="1"/>
  <c r="V17" i="642" s="1"/>
  <c r="W17" i="642" s="1"/>
  <c r="X17" i="642" s="1"/>
  <c r="Y17" i="642" s="1"/>
  <c r="Z17" i="642" s="1"/>
  <c r="AB17" i="642" s="1"/>
  <c r="AC17" i="642" s="1"/>
  <c r="AD17" i="642" s="1"/>
  <c r="O18" i="642"/>
  <c r="AG18" i="642"/>
  <c r="AG19" i="642"/>
  <c r="AG20" i="642"/>
  <c r="AG21" i="642"/>
  <c r="AG22" i="642"/>
  <c r="AG23" i="642"/>
  <c r="Q25" i="642"/>
  <c r="X25" i="642"/>
  <c r="AG24" i="642"/>
  <c r="AG25" i="642"/>
  <c r="AG26" i="642"/>
  <c r="AG27" i="642"/>
  <c r="Q29" i="642"/>
  <c r="X29" i="642"/>
  <c r="AG28" i="642"/>
  <c r="AG29" i="642"/>
  <c r="AG30" i="642"/>
  <c r="AG31" i="642"/>
  <c r="AG32"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X245" i="471"/>
  <c r="H12" i="644"/>
  <c r="H11" i="644"/>
  <c r="H9" i="644"/>
  <c r="H8" i="644"/>
  <c r="H7" i="644"/>
  <c r="H12" i="622"/>
  <c r="H9" i="622"/>
  <c r="H8" i="622"/>
  <c r="H12" i="643"/>
  <c r="H9" i="643"/>
  <c r="H8" i="643"/>
  <c r="R14" i="601"/>
  <c r="H13" i="644" s="1"/>
  <c r="R13" i="601"/>
  <c r="R12" i="601"/>
  <c r="P12" i="601"/>
  <c r="L19" i="642"/>
  <c r="L21" i="642"/>
  <c r="L23" i="642"/>
  <c r="F9" i="644"/>
  <c r="F11" i="644"/>
  <c r="M12" i="601"/>
  <c r="M13" i="601"/>
  <c r="B2" i="525"/>
  <c r="L18" i="642"/>
  <c r="AE24" i="642"/>
  <c r="L27" i="642"/>
  <c r="F8" i="644"/>
  <c r="F10" i="644"/>
  <c r="B3" i="525"/>
  <c r="L20" i="642"/>
  <c r="L22" i="642"/>
  <c r="L24" i="642"/>
  <c r="AE28" i="642"/>
  <c r="F12" i="644"/>
  <c r="M14" i="601"/>
  <c r="E3" i="437"/>
  <c r="L28" i="642"/>
  <c r="F13" i="644"/>
  <c r="H13" i="643" l="1"/>
  <c r="H13" i="622"/>
  <c r="O7" i="627"/>
  <c r="O8" i="627"/>
  <c r="O9" i="627"/>
  <c r="O10" i="627"/>
  <c r="O17" i="627"/>
  <c r="P17" i="627" s="1"/>
  <c r="Q17" i="627" s="1"/>
  <c r="R17" i="627" s="1"/>
  <c r="S17" i="627" s="1"/>
  <c r="U17" i="627" s="1"/>
  <c r="V17" i="627" s="1"/>
  <c r="W17" i="627" s="1"/>
  <c r="Z24" i="627"/>
  <c r="Q25" i="627"/>
  <c r="L19" i="627"/>
  <c r="L23" i="627"/>
  <c r="X24" i="627"/>
  <c r="L24" i="627"/>
  <c r="L20" i="627"/>
  <c r="Y23" i="627"/>
  <c r="L18" i="627"/>
  <c r="L21" i="627"/>
  <c r="O7" i="632" l="1"/>
  <c r="O8" i="632"/>
  <c r="O9" i="632"/>
  <c r="O10" i="632"/>
  <c r="O18" i="632"/>
  <c r="P18" i="632" s="1"/>
  <c r="Q18" i="632" s="1"/>
  <c r="R18" i="632" s="1"/>
  <c r="S18" i="632" s="1"/>
  <c r="T18" i="632" s="1"/>
  <c r="V18" i="632" s="1"/>
  <c r="X18" i="632" s="1"/>
  <c r="R24" i="632"/>
  <c r="L20" i="632"/>
  <c r="L19" i="632"/>
  <c r="L21" i="632"/>
  <c r="L23" i="632"/>
  <c r="L22" i="632"/>
  <c r="Y23" i="632"/>
  <c r="M12" i="550" l="1"/>
  <c r="AG251" i="471" l="1"/>
  <c r="AG250" i="471"/>
  <c r="AG249" i="471"/>
  <c r="AG248" i="471"/>
  <c r="AG247" i="471"/>
  <c r="AG246" i="471"/>
  <c r="AG245" i="471"/>
  <c r="Q245" i="471"/>
  <c r="AG244" i="471"/>
  <c r="AG243" i="471"/>
  <c r="AG242" i="471"/>
  <c r="AG241" i="471"/>
  <c r="AG240" i="471"/>
  <c r="AG239" i="471"/>
  <c r="AG238" i="471"/>
  <c r="H11" i="643"/>
  <c r="H7" i="643"/>
  <c r="F13" i="643"/>
  <c r="L241" i="471"/>
  <c r="AE244" i="471"/>
  <c r="L243" i="471"/>
  <c r="F9" i="643"/>
  <c r="L244" i="471"/>
  <c r="L240" i="471"/>
  <c r="F10" i="643"/>
  <c r="L238" i="471"/>
  <c r="F12" i="643"/>
  <c r="F11" i="643"/>
  <c r="F8" i="643"/>
  <c r="L239" i="471"/>
  <c r="L242"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4" i="640"/>
  <c r="L226" i="471"/>
  <c r="L25" i="640"/>
  <c r="F11" i="641"/>
  <c r="L224" i="471"/>
  <c r="L223" i="471"/>
  <c r="L220" i="471"/>
  <c r="F10" i="641"/>
  <c r="X26" i="640"/>
  <c r="L221" i="471"/>
  <c r="L26" i="640"/>
  <c r="X226" i="471"/>
  <c r="L22" i="640"/>
  <c r="F8" i="641"/>
  <c r="L20" i="640"/>
  <c r="L21" i="640"/>
  <c r="L222" i="471"/>
  <c r="F13" i="641"/>
  <c r="L225" i="471"/>
  <c r="L23" i="640"/>
  <c r="F12" i="641"/>
  <c r="F9"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L166" i="471"/>
  <c r="L167" i="471"/>
  <c r="L35" i="471"/>
  <c r="F13" i="634"/>
  <c r="X91" i="471"/>
  <c r="L120" i="471"/>
  <c r="F13" i="639"/>
  <c r="L125" i="471"/>
  <c r="L130" i="471"/>
  <c r="F9" i="638"/>
  <c r="L88" i="471"/>
  <c r="L106" i="471"/>
  <c r="L146" i="471"/>
  <c r="F9" i="639"/>
  <c r="L69" i="471"/>
  <c r="L104" i="471"/>
  <c r="F13" i="636"/>
  <c r="F12" i="634"/>
  <c r="L131" i="471"/>
  <c r="F13" i="635"/>
  <c r="Y148" i="471"/>
  <c r="L143" i="471"/>
  <c r="F11" i="636"/>
  <c r="L50" i="471"/>
  <c r="X73" i="471"/>
  <c r="L31" i="471"/>
  <c r="Y130" i="471"/>
  <c r="L105" i="471"/>
  <c r="AH197" i="471"/>
  <c r="Y183" i="471"/>
  <c r="L36" i="471"/>
  <c r="L52" i="471"/>
  <c r="L149" i="471"/>
  <c r="F9" i="634"/>
  <c r="L161" i="471"/>
  <c r="F11" i="638"/>
  <c r="F9" i="637"/>
  <c r="L37" i="471"/>
  <c r="L90" i="471"/>
  <c r="L70" i="471"/>
  <c r="F11" i="634"/>
  <c r="F12" i="636"/>
  <c r="L179" i="471"/>
  <c r="L53" i="471"/>
  <c r="L182" i="471"/>
  <c r="L87" i="471"/>
  <c r="L126" i="471"/>
  <c r="L127" i="471"/>
  <c r="L33" i="471"/>
  <c r="AD108" i="471"/>
  <c r="F12" i="637"/>
  <c r="Y90" i="471"/>
  <c r="F9" i="635"/>
  <c r="L71" i="471"/>
  <c r="L110" i="471"/>
  <c r="F8" i="636"/>
  <c r="L145" i="471"/>
  <c r="L144" i="471"/>
  <c r="L197" i="471"/>
  <c r="F8" i="638"/>
  <c r="F12" i="638"/>
  <c r="X131" i="471"/>
  <c r="F10" i="634"/>
  <c r="F8" i="634"/>
  <c r="L109" i="471"/>
  <c r="F8" i="639"/>
  <c r="F10" i="638"/>
  <c r="F9" i="636"/>
  <c r="AC120" i="471"/>
  <c r="AC110" i="471"/>
  <c r="L181" i="471"/>
  <c r="X55" i="471"/>
  <c r="L51" i="471"/>
  <c r="L55" i="471"/>
  <c r="F11" i="635"/>
  <c r="F10" i="636"/>
  <c r="L183" i="471"/>
  <c r="L164" i="471"/>
  <c r="L72" i="471"/>
  <c r="L128" i="471"/>
  <c r="F11" i="639"/>
  <c r="L54" i="471"/>
  <c r="L73" i="471"/>
  <c r="L103" i="471"/>
  <c r="L86" i="471"/>
  <c r="L195" i="471"/>
  <c r="AC109" i="471"/>
  <c r="F13" i="638"/>
  <c r="F13" i="637"/>
  <c r="X149" i="471"/>
  <c r="F12" i="635"/>
  <c r="L91" i="471"/>
  <c r="L108" i="471"/>
  <c r="L180" i="471"/>
  <c r="F11" i="637"/>
  <c r="L32" i="471"/>
  <c r="X37" i="471"/>
  <c r="F10" i="639"/>
  <c r="L34" i="471"/>
  <c r="Y166" i="471"/>
  <c r="F10" i="637"/>
  <c r="F8" i="637"/>
  <c r="L49" i="471"/>
  <c r="L196" i="471"/>
  <c r="F10" i="635"/>
  <c r="L162" i="471"/>
  <c r="F12" i="639"/>
  <c r="F8" i="635"/>
  <c r="L194" i="471"/>
  <c r="L67" i="471"/>
  <c r="L85" i="471"/>
  <c r="L165" i="471"/>
  <c r="L193" i="471"/>
  <c r="L68" i="471"/>
  <c r="X167" i="471"/>
  <c r="L148" i="471"/>
  <c r="L163"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1" i="624"/>
  <c r="L22" i="625"/>
  <c r="L20" i="625"/>
  <c r="L23" i="626"/>
  <c r="L20" i="624"/>
  <c r="X24" i="624"/>
  <c r="L23" i="624"/>
  <c r="L23" i="625"/>
  <c r="L22" i="626"/>
  <c r="X24" i="625"/>
  <c r="L26" i="626"/>
  <c r="L19" i="624"/>
  <c r="L25" i="626"/>
  <c r="L21" i="626"/>
  <c r="L24" i="624"/>
  <c r="L21" i="625"/>
  <c r="L24" i="625"/>
  <c r="L22" i="624"/>
  <c r="L20" i="626"/>
  <c r="L19" i="625"/>
  <c r="L18" i="624"/>
  <c r="L24" i="626"/>
  <c r="L18" i="625"/>
  <c r="X26" i="626"/>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3" i="633"/>
  <c r="L24" i="631"/>
  <c r="L23" i="630"/>
  <c r="L21" i="631"/>
  <c r="L22" i="631"/>
  <c r="L21" i="630"/>
  <c r="L19" i="631"/>
  <c r="X24" i="630"/>
  <c r="Y23" i="630"/>
  <c r="L19" i="633"/>
  <c r="L20" i="633"/>
  <c r="L20" i="631"/>
  <c r="L20" i="630"/>
  <c r="Y23" i="631"/>
  <c r="L18" i="631"/>
  <c r="L19" i="630"/>
  <c r="AH23" i="633"/>
  <c r="L18" i="630"/>
  <c r="X24" i="631"/>
  <c r="L21" i="633"/>
  <c r="L24" i="630"/>
  <c r="L23" i="631"/>
  <c r="L22"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3" i="628"/>
  <c r="L20" i="629"/>
  <c r="L23" i="629"/>
  <c r="L20" i="628"/>
  <c r="L24" i="628"/>
  <c r="AC24" i="628"/>
  <c r="L24" i="629"/>
  <c r="L18" i="629"/>
  <c r="Y23" i="629"/>
  <c r="L21" i="629"/>
  <c r="X24" i="629"/>
  <c r="L25" i="628"/>
  <c r="L18" i="628"/>
  <c r="L21" i="628"/>
  <c r="AC25" i="628"/>
  <c r="L19" i="629"/>
  <c r="AD23" i="628"/>
  <c r="L19" i="628"/>
  <c r="E2" i="437"/>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8" i="614"/>
  <c r="M307" i="471"/>
  <c r="F9" i="616"/>
  <c r="F10" i="622"/>
  <c r="F11" i="618"/>
  <c r="F8" i="618"/>
  <c r="F13" i="622"/>
  <c r="F10" i="616"/>
  <c r="M302" i="471"/>
  <c r="F12" i="622"/>
  <c r="F340" i="471"/>
  <c r="F9" i="618"/>
  <c r="F8" i="616"/>
  <c r="F339" i="471"/>
  <c r="F10" i="614"/>
  <c r="F11" i="617"/>
  <c r="F12" i="618"/>
  <c r="F9" i="614"/>
  <c r="F12" i="614"/>
  <c r="F8" i="622"/>
  <c r="F337" i="471"/>
  <c r="F341" i="471"/>
  <c r="M297" i="471"/>
  <c r="F8" i="617"/>
  <c r="F11" i="616"/>
  <c r="F338" i="471"/>
  <c r="F11" i="614"/>
  <c r="F12" i="617"/>
  <c r="F9" i="622"/>
  <c r="F10" i="617"/>
  <c r="F13" i="616"/>
  <c r="F13" i="614"/>
  <c r="F13" i="617"/>
  <c r="F11" i="622"/>
  <c r="F12" i="616"/>
  <c r="F13" i="618"/>
  <c r="F10" i="618"/>
  <c r="F9" i="617"/>
  <c r="F342" i="471"/>
</calcChain>
</file>

<file path=xl/sharedStrings.xml><?xml version="1.0" encoding="utf-8"?>
<sst xmlns="http://schemas.openxmlformats.org/spreadsheetml/2006/main" count="7224" uniqueCount="3299">
  <si>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</si>
  <si>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</si>
  <si>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</si>
  <si>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</si>
  <si>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</si>
  <si>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</si>
  <si>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</si>
  <si>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</si>
  <si>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</si>
  <si>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</si>
  <si>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</si>
  <si>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</si>
  <si>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</si>
  <si>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</si>
  <si>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</si>
  <si>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</si>
  <si>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</si>
  <si>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</si>
  <si>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</si>
  <si>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</si>
  <si>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</si>
  <si>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</si>
  <si>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</si>
  <si>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</si>
  <si>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</si>
  <si>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</si>
  <si>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</si>
  <si>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</si>
  <si>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</si>
  <si>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</si>
  <si>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</si>
  <si>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</si>
  <si>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</si>
  <si>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</si>
  <si>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</si>
  <si>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</si>
  <si>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</si>
  <si>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</si>
  <si>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</si>
  <si>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</si>
  <si>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</si>
  <si>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</si>
  <si>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</si>
  <si>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</si>
  <si>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</si>
  <si>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</si>
  <si>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</si>
  <si>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</si>
  <si>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</si>
  <si>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</si>
  <si>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</si>
  <si>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</si>
  <si>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</si>
  <si>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</si>
  <si>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</si>
  <si>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</si>
  <si>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</si>
  <si>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</si>
  <si>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</si>
  <si>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</si>
  <si>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</si>
  <si>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</si>
  <si>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</si>
  <si>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</si>
  <si>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</si>
  <si>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</si>
  <si>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</si>
  <si>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</si>
  <si>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</si>
  <si>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</si>
  <si>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</si>
  <si>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</si>
  <si>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</si>
  <si>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</si>
  <si>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</si>
  <si>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</si>
  <si>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</si>
  <si>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</si>
  <si>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</si>
  <si>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</si>
  <si>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</si>
  <si>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</si>
  <si>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</si>
  <si>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</si>
  <si>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</si>
  <si>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</si>
  <si>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</si>
  <si>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</si>
  <si>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</si>
  <si>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</si>
  <si>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</si>
  <si>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</si>
  <si>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</si>
  <si>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</si>
  <si>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</si>
  <si>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</si>
  <si>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</si>
  <si>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</si>
  <si>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</si>
  <si>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</si>
  <si>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</si>
  <si>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</si>
  <si>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</si>
  <si>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</si>
  <si>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</si>
  <si>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</si>
  <si>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</si>
  <si>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</si>
  <si>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</si>
  <si>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</si>
  <si>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</si>
  <si>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</si>
  <si>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</si>
  <si>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</si>
  <si>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</si>
  <si>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</si>
  <si>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</si>
  <si>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</si>
  <si>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</si>
  <si>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</si>
  <si>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</si>
  <si>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</si>
  <si>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</si>
  <si>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</si>
  <si>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</si>
  <si>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</si>
  <si>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</si>
  <si>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</si>
  <si>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</si>
  <si>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</si>
  <si>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</si>
  <si>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</si>
  <si>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</si>
  <si>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</si>
  <si>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</si>
  <si>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</si>
  <si>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</si>
  <si>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</si>
  <si>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</si>
  <si>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</si>
  <si>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</si>
  <si>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</si>
  <si>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</si>
  <si>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</si>
  <si>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</si>
  <si>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</si>
  <si>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</si>
  <si>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</si>
  <si>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</si>
  <si>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</si>
  <si>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</si>
  <si>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</si>
  <si>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</si>
  <si>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</si>
  <si>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</si>
  <si>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</si>
  <si>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</si>
  <si>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</si>
  <si>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</si>
  <si>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</si>
  <si>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</si>
  <si>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</si>
  <si>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</si>
  <si>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</si>
  <si>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</si>
  <si>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</si>
  <si>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</si>
  <si>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</si>
  <si>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</si>
  <si>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</si>
  <si>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</si>
  <si>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</si>
  <si>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</si>
  <si>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</si>
  <si>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</si>
  <si>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</si>
  <si>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</si>
  <si>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</si>
  <si>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</si>
  <si>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</si>
  <si>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</si>
  <si>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</si>
  <si>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</si>
  <si>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</si>
  <si>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</si>
  <si>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</si>
  <si>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</si>
  <si>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</si>
  <si>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</si>
  <si>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</si>
  <si>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</si>
  <si>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</si>
  <si>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</si>
  <si>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</si>
  <si>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</si>
  <si>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</si>
  <si>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</si>
  <si>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</si>
  <si>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</si>
  <si>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</si>
  <si>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</si>
  <si>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</si>
  <si>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</si>
  <si>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</si>
  <si>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</si>
  <si>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</si>
  <si>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</si>
  <si>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</si>
  <si>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</si>
  <si>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</si>
  <si>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</si>
  <si>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</si>
  <si>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</si>
  <si>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</si>
  <si>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</si>
  <si>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</si>
  <si>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</si>
  <si>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</si>
  <si>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</si>
  <si>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</si>
  <si>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</si>
  <si>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</si>
  <si>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</si>
  <si>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</si>
  <si>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</si>
  <si>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</si>
  <si>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</si>
  <si>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</si>
  <si>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</si>
  <si>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</si>
  <si>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</si>
  <si>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</si>
  <si>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</si>
  <si>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</si>
  <si>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</si>
  <si>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</si>
  <si>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</si>
  <si>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</si>
  <si>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</si>
  <si>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</si>
  <si>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</si>
  <si>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</si>
  <si>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</si>
  <si>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</si>
  <si>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</si>
  <si>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</si>
  <si>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</si>
  <si>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</si>
  <si>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</si>
  <si>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</si>
  <si>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</si>
  <si>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</si>
  <si>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</si>
  <si>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</si>
  <si>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</si>
  <si>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</si>
  <si>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</si>
  <si>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</si>
  <si>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</si>
  <si>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</si>
  <si>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</si>
  <si>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</si>
  <si>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</si>
  <si>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</si>
  <si>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</si>
  <si>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</si>
  <si>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</si>
  <si>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</si>
  <si>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</si>
  <si>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</si>
  <si>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</si>
  <si>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</si>
  <si>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</si>
  <si>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</si>
  <si>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</si>
  <si>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</si>
  <si>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</si>
  <si>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</si>
  <si>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</si>
  <si>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</si>
  <si>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</si>
  <si>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</si>
  <si>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</si>
  <si>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</si>
  <si>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</si>
  <si>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</si>
  <si>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</si>
  <si>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</si>
  <si>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</si>
  <si>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</si>
  <si>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</si>
  <si>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</si>
  <si>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</si>
  <si>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</si>
  <si>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</si>
  <si>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</si>
  <si>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</si>
  <si>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</si>
  <si>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</si>
  <si>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</si>
  <si>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</si>
  <si>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</si>
  <si>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</si>
  <si>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</si>
  <si>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</si>
  <si>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</si>
  <si>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</si>
  <si>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</si>
  <si>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</si>
  <si>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</si>
  <si>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</si>
  <si>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</si>
  <si>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</si>
  <si>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</si>
  <si>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</si>
  <si>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</si>
  <si>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</si>
  <si>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</si>
  <si>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</si>
  <si>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</si>
  <si>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</si>
  <si>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</si>
  <si>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</si>
  <si>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</si>
  <si>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</si>
  <si>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</si>
  <si>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</si>
  <si>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</si>
  <si>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</si>
  <si>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</si>
  <si>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</si>
  <si>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</si>
  <si>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</si>
  <si>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</si>
  <si>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</si>
  <si>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</si>
  <si>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</si>
  <si>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</si>
  <si>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</si>
  <si>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</si>
  <si>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</si>
  <si>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</si>
  <si>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</si>
  <si>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</si>
  <si>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</si>
  <si>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</si>
  <si>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</si>
  <si>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</si>
  <si>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</si>
  <si>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</si>
  <si>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</si>
  <si>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</si>
  <si>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</si>
  <si>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</si>
  <si>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</si>
  <si>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</si>
  <si>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</si>
  <si>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</si>
  <si>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</si>
  <si>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</si>
  <si>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</si>
  <si>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</si>
  <si>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</si>
  <si>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</si>
  <si>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</si>
  <si>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</si>
  <si>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</si>
  <si>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</si>
  <si>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</si>
  <si>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</si>
  <si>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</si>
  <si>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</si>
  <si>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</si>
  <si>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</si>
  <si>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</si>
  <si>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</si>
  <si>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</si>
  <si>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</si>
  <si>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</si>
  <si>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</si>
  <si>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</si>
  <si>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</si>
  <si>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</si>
  <si>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</si>
  <si>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</si>
  <si>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</si>
  <si>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</si>
  <si>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</si>
  <si>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</si>
  <si>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</si>
  <si>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</si>
  <si>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</si>
  <si>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</si>
  <si>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</si>
  <si>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</si>
  <si>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</si>
  <si>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</si>
  <si>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</si>
  <si>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</si>
  <si>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</si>
  <si>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</si>
  <si>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</si>
  <si>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</si>
  <si>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</si>
  <si>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</si>
  <si>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</si>
  <si>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</si>
  <si>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</si>
  <si>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</si>
  <si>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</si>
  <si>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</si>
  <si>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</si>
  <si>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</si>
  <si>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</si>
  <si>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</si>
  <si>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</si>
  <si>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</si>
  <si>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</si>
  <si>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</si>
  <si>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</si>
  <si>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</si>
  <si>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</si>
  <si>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</si>
  <si>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</si>
  <si>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</si>
  <si>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</si>
  <si>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</si>
  <si>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</si>
  <si>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</si>
  <si>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</si>
  <si>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</si>
  <si>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</si>
  <si>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</si>
  <si>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</si>
  <si>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</si>
  <si>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</si>
  <si>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</si>
  <si>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</si>
  <si>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</si>
  <si>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</si>
  <si>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</si>
  <si>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</si>
  <si>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</si>
  <si>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</si>
  <si>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</si>
  <si>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</si>
  <si>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</si>
  <si>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</si>
  <si>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</si>
  <si>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</si>
  <si>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</si>
  <si>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</si>
  <si>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</si>
  <si>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</si>
  <si>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</si>
  <si>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</si>
  <si>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</si>
  <si>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</si>
  <si>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</si>
  <si>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</si>
  <si>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</si>
  <si>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</si>
  <si>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</si>
  <si>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</si>
  <si>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</si>
  <si>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</si>
  <si>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</si>
  <si>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</si>
  <si>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</si>
  <si>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</si>
  <si>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</si>
  <si>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</si>
  <si>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население</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</si>
  <si>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</si>
  <si>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</si>
  <si>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</si>
  <si>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</si>
  <si>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</si>
  <si>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</si>
  <si>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</si>
  <si>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</si>
  <si>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</si>
  <si>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</si>
  <si>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</si>
  <si>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</si>
  <si>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</si>
  <si>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</si>
  <si>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</si>
  <si>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</si>
  <si>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</si>
  <si>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</si>
  <si>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</si>
  <si>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</si>
  <si>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</si>
  <si>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</si>
  <si>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</si>
  <si>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</si>
  <si>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</si>
  <si>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</si>
  <si>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</si>
  <si>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</si>
  <si>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</si>
  <si>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</si>
  <si>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</si>
  <si>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</si>
  <si>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</si>
  <si>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</si>
  <si>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</si>
  <si>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</si>
  <si>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</si>
  <si>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</si>
  <si>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</si>
  <si>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</si>
  <si>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</si>
  <si>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</si>
  <si>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</si>
  <si>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</si>
  <si>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</si>
  <si>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</si>
  <si>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</si>
  <si>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</si>
  <si>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</si>
  <si>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</si>
  <si>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</si>
  <si>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</si>
  <si>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</si>
  <si>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</si>
  <si>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</si>
  <si>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</si>
  <si>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</si>
  <si>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</si>
  <si>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</si>
  <si>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</si>
  <si>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</si>
  <si>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</si>
  <si>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</si>
  <si>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</si>
  <si>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</si>
  <si>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</si>
  <si>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</si>
  <si>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</si>
  <si>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</si>
  <si>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</si>
  <si>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</si>
  <si>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</si>
  <si>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</si>
  <si>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</si>
  <si>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</si>
  <si>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</si>
  <si>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</si>
  <si>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</si>
  <si>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</si>
  <si>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</si>
  <si>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</si>
  <si>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</si>
  <si>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</si>
  <si>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</si>
  <si>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</si>
  <si>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</si>
  <si>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</si>
  <si>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</si>
  <si>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</si>
  <si>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</si>
  <si>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</si>
  <si>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</si>
  <si>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</si>
  <si>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</si>
  <si>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</si>
  <si>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</si>
  <si>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</si>
  <si>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</si>
  <si>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</si>
  <si>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</si>
  <si>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</si>
  <si>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</si>
  <si>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</si>
  <si>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</si>
  <si>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</si>
  <si>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</si>
  <si>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</si>
  <si>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</si>
  <si>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</si>
  <si>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</si>
  <si>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</si>
  <si>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</si>
  <si>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</si>
  <si>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</si>
  <si>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</si>
  <si>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</si>
  <si>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</si>
  <si>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</si>
  <si>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</si>
  <si>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</si>
  <si>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</si>
  <si>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</si>
  <si>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</si>
  <si>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</si>
  <si>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</si>
  <si>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</si>
  <si>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</si>
  <si>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</si>
  <si>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</si>
  <si>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</si>
  <si>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</si>
  <si>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</si>
  <si>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</si>
  <si>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</si>
  <si>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</si>
  <si>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</si>
  <si>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</si>
  <si>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</si>
  <si>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</si>
  <si>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</si>
  <si>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</si>
  <si>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</si>
  <si>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</si>
  <si>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</si>
  <si>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</si>
  <si>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</si>
  <si>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</si>
  <si>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</si>
  <si>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</si>
  <si>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</si>
  <si>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</si>
  <si>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</si>
  <si>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</si>
  <si>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</si>
  <si>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</si>
  <si>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</si>
  <si>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</si>
  <si>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</si>
  <si>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</si>
  <si>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</si>
  <si>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</si>
  <si>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</si>
  <si>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</si>
  <si>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</si>
  <si>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</si>
  <si>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</si>
  <si>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</si>
  <si>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</si>
  <si>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</si>
  <si>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</si>
  <si>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</si>
  <si>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</si>
  <si>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</si>
  <si>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</si>
  <si>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</si>
  <si>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</si>
  <si>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</si>
  <si>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</si>
  <si>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</si>
  <si>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</si>
  <si>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</si>
  <si>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</si>
  <si>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</si>
  <si>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</si>
  <si>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</si>
  <si>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</si>
  <si>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</si>
  <si>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</si>
  <si>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</si>
  <si>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</si>
  <si>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</si>
  <si>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</si>
  <si>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</si>
  <si>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</si>
  <si>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</si>
  <si>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</si>
  <si>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</si>
  <si>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</si>
  <si>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</si>
  <si>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</si>
  <si>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</si>
  <si>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</si>
  <si>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</si>
  <si>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</si>
  <si>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</si>
  <si>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</si>
  <si>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</si>
  <si>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</si>
  <si>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</si>
  <si>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</si>
  <si>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</si>
  <si>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</si>
  <si>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</si>
  <si>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</si>
  <si>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</si>
  <si>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</si>
  <si>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</si>
  <si>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</si>
  <si>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</si>
  <si>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</si>
  <si>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</si>
  <si>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</si>
  <si>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</si>
  <si>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</si>
  <si>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</si>
  <si>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</si>
  <si>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</si>
  <si>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</si>
  <si>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</si>
  <si>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</si>
  <si>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</si>
  <si>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</si>
  <si>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</si>
  <si>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</si>
  <si>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</si>
  <si>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</si>
  <si>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</si>
  <si>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</si>
  <si>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</si>
  <si>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</si>
  <si>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</si>
  <si>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</si>
  <si>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</si>
  <si>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</si>
  <si>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</si>
  <si>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</si>
  <si>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</si>
  <si>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</si>
  <si>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</si>
  <si>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</si>
  <si>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</si>
  <si>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</si>
  <si>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</si>
  <si>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</si>
  <si>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</si>
  <si>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</si>
  <si>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</si>
  <si>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</si>
  <si>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</si>
  <si>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</si>
  <si>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</si>
  <si>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</si>
  <si>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</si>
  <si>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</si>
  <si>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</si>
  <si>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</si>
  <si>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</si>
  <si>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</si>
  <si>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</si>
  <si>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</si>
  <si>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</si>
  <si>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</si>
  <si>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</si>
  <si>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</si>
  <si>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</si>
  <si>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</si>
  <si>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</si>
  <si>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</si>
  <si>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</si>
  <si>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</si>
  <si>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</si>
  <si>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</si>
  <si>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</si>
  <si>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</si>
  <si>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</si>
  <si>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</si>
  <si>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</si>
  <si>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</si>
  <si>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</si>
  <si>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</si>
  <si>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</si>
  <si>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</si>
  <si>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</si>
  <si>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</si>
  <si>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</si>
  <si>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</si>
  <si>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</si>
  <si>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</si>
  <si>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</si>
  <si>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</si>
  <si>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</si>
  <si>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</si>
  <si>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</si>
  <si>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Нет доступных обновлений для отчёта с кодом FAS.JKH.OPEN.INFO.PRICE.WARM!</t>
  </si>
  <si>
    <t>19.12.2018</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</si>
  <si>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</si>
  <si>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</si>
  <si>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</si>
  <si>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</si>
  <si>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</si>
  <si>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</si>
  <si>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</si>
  <si>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</si>
  <si>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</si>
  <si>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</si>
  <si>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</si>
  <si>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</si>
  <si>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</si>
  <si>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</si>
  <si>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</si>
  <si>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</si>
  <si>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</si>
  <si>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</si>
  <si>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</si>
  <si>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</si>
  <si>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</si>
  <si>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</si>
  <si>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</si>
  <si>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</si>
  <si>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</si>
  <si>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</si>
  <si>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</si>
  <si>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</si>
  <si>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</si>
  <si>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</si>
  <si>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</si>
  <si>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</si>
  <si>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</si>
  <si>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</si>
  <si>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</si>
  <si>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</si>
  <si>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</si>
  <si>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</si>
  <si>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</si>
  <si>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</si>
  <si>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</si>
  <si>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</si>
  <si>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</si>
  <si>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</si>
  <si>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</si>
  <si>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</si>
  <si>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район</t>
  </si>
  <si>
    <t>22605000</t>
  </si>
  <si>
    <t>Город Балахна</t>
  </si>
  <si>
    <t>22605101</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</si>
  <si>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</si>
  <si>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</si>
  <si>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</si>
  <si>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</si>
  <si>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</si>
  <si>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</si>
  <si>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</si>
  <si>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</si>
  <si>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</si>
  <si>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</si>
  <si>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</si>
  <si>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</si>
  <si>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</si>
  <si>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</si>
  <si>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</si>
  <si>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</si>
  <si>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</si>
  <si>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</si>
  <si>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</si>
  <si>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</si>
  <si>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</si>
  <si>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</si>
  <si>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</si>
  <si>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</si>
  <si>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</si>
  <si>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</si>
  <si>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</si>
  <si>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</si>
  <si>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</si>
  <si>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</si>
  <si>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</si>
  <si>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</si>
  <si>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</si>
  <si>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</si>
  <si>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</si>
  <si>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</si>
  <si>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</si>
  <si>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</si>
  <si>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</si>
  <si>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</si>
  <si>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</si>
  <si>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</si>
  <si>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</si>
  <si>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</si>
  <si>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</si>
  <si>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</si>
  <si>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</si>
  <si>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</si>
  <si>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</si>
  <si>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</si>
  <si>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</si>
  <si>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</si>
  <si>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</si>
  <si>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</si>
  <si>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район</t>
  </si>
  <si>
    <t>22612000</t>
  </si>
  <si>
    <t>Большебакалдский сельсовет</t>
  </si>
  <si>
    <t>22612404</t>
  </si>
  <si>
    <t>Каменищенский сельсовет</t>
  </si>
  <si>
    <t>22612412</t>
  </si>
  <si>
    <t>Кочуновский сельсовет</t>
  </si>
  <si>
    <t>22612420</t>
  </si>
  <si>
    <t>Рабочий поселок Бутурлино</t>
  </si>
  <si>
    <t>22612151</t>
  </si>
  <si>
    <t>Уваровский сельсовет</t>
  </si>
  <si>
    <t>22612428</t>
  </si>
  <si>
    <t>Ягубовский сельсовет</t>
  </si>
  <si>
    <t>22612432</t>
  </si>
  <si>
    <t>Вадский муниципальный район</t>
  </si>
  <si>
    <t>22614000</t>
  </si>
  <si>
    <t>Вадский сельсовет</t>
  </si>
  <si>
    <t>22614404</t>
  </si>
  <si>
    <t>Дубенский сельсовет</t>
  </si>
  <si>
    <t>22614408</t>
  </si>
  <si>
    <t>Круто-Майданский сельсовет</t>
  </si>
  <si>
    <t>22614416</t>
  </si>
  <si>
    <t>Лопатинский сельсовет</t>
  </si>
  <si>
    <t>22614420</t>
  </si>
  <si>
    <t>Новомирский сельсовет</t>
  </si>
  <si>
    <t>22614424</t>
  </si>
  <si>
    <t>Стрельский сельсовет</t>
  </si>
  <si>
    <t>22614432</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</si>
  <si>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</si>
  <si>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</si>
  <si>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</si>
  <si>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</si>
  <si>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</si>
  <si>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</si>
  <si>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</si>
  <si>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</si>
  <si>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</si>
  <si>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</si>
  <si>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</si>
  <si>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</si>
  <si>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</si>
  <si>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</si>
  <si>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</si>
  <si>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</si>
  <si>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</si>
  <si>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</si>
  <si>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</si>
  <si>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</si>
  <si>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</si>
  <si>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</si>
  <si>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</si>
  <si>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</si>
  <si>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</si>
  <si>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</si>
  <si>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</si>
  <si>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</si>
  <si>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</si>
  <si>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</si>
  <si>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</si>
  <si>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</si>
  <si>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</si>
  <si>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</si>
  <si>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</si>
  <si>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</si>
  <si>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</si>
  <si>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</si>
  <si>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</si>
  <si>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</si>
  <si>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</si>
  <si>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</si>
  <si>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</si>
  <si>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</si>
  <si>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</si>
  <si>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</si>
  <si>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</si>
  <si>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</si>
  <si>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</si>
  <si>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</si>
  <si>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</si>
  <si>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</si>
  <si>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</si>
  <si>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</si>
  <si>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</si>
  <si>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</si>
  <si>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</si>
  <si>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</si>
  <si>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</si>
  <si>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</si>
  <si>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</si>
  <si>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</si>
  <si>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</si>
  <si>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</si>
  <si>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</si>
  <si>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</si>
  <si>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</si>
  <si>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</si>
  <si>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</si>
  <si>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</si>
  <si>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</si>
  <si>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</si>
  <si>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</si>
  <si>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</si>
  <si>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</si>
  <si>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</si>
  <si>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</si>
  <si>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</si>
  <si>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</si>
  <si>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</si>
  <si>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</si>
  <si>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</si>
  <si>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</si>
  <si>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</si>
  <si>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</si>
  <si>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</si>
  <si>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</si>
  <si>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</si>
  <si>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</si>
  <si>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</si>
  <si>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</si>
  <si>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</si>
  <si>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Красногорский сельсовет</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</si>
  <si>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</si>
  <si>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</si>
  <si>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</si>
  <si>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</si>
  <si>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</si>
  <si>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</si>
  <si>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</si>
  <si>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</si>
  <si>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</si>
  <si>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</si>
  <si>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</si>
  <si>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</si>
  <si>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</si>
  <si>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</si>
  <si>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</si>
  <si>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</si>
  <si>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</si>
  <si>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</si>
  <si>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</si>
  <si>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</si>
  <si>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</si>
  <si>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</si>
  <si>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</si>
  <si>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</si>
  <si>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</si>
  <si>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</si>
  <si>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</si>
  <si>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</si>
  <si>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</si>
  <si>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</si>
  <si>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</si>
  <si>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</si>
  <si>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</si>
  <si>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</si>
  <si>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</si>
  <si>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</si>
  <si>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</si>
  <si>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</si>
  <si>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</si>
  <si>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</si>
  <si>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</si>
  <si>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</si>
  <si>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</si>
  <si>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</si>
  <si>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</si>
  <si>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</si>
  <si>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</si>
  <si>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</si>
  <si>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</si>
  <si>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</si>
  <si>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</si>
  <si>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</si>
  <si>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</si>
  <si>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</si>
  <si>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</si>
  <si>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</si>
  <si>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</si>
  <si>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</si>
  <si>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</si>
  <si>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</si>
  <si>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</si>
  <si>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</si>
  <si>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</si>
  <si>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</si>
  <si>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</si>
  <si>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</si>
  <si>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</si>
  <si>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</si>
  <si>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</si>
  <si>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</si>
  <si>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</si>
  <si>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</si>
  <si>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</si>
  <si>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</si>
  <si>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</si>
  <si>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</si>
  <si>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</si>
  <si>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</si>
  <si>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</si>
  <si>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</si>
  <si>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</si>
  <si>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</si>
  <si>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</si>
  <si>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</si>
  <si>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</si>
  <si>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район</t>
  </si>
  <si>
    <t>22632000</t>
  </si>
  <si>
    <t>Верякушский сельсовет</t>
  </si>
  <si>
    <t>22632408</t>
  </si>
  <si>
    <t>22632412</t>
  </si>
  <si>
    <t>Дивеевский сельсовет</t>
  </si>
  <si>
    <t>22632416</t>
  </si>
  <si>
    <t>Елизарьевский сельсовет</t>
  </si>
  <si>
    <t>22632420</t>
  </si>
  <si>
    <t>Ивановский сельсовет</t>
  </si>
  <si>
    <t>22632424</t>
  </si>
  <si>
    <t>Сатисский сельсовет</t>
  </si>
  <si>
    <t>22632432</t>
  </si>
  <si>
    <t>ЗАТО город Саров</t>
  </si>
  <si>
    <t>22704000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</si>
  <si>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</si>
  <si>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</si>
  <si>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</si>
  <si>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</si>
  <si>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</si>
  <si>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</si>
  <si>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</si>
  <si>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</si>
  <si>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</si>
  <si>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</si>
  <si>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</si>
  <si>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</si>
  <si>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район</t>
  </si>
  <si>
    <t>22634000</t>
  </si>
  <si>
    <t>Большемостовский сельсовет</t>
  </si>
  <si>
    <t>22634412</t>
  </si>
  <si>
    <t>Гавриловский сельсовет</t>
  </si>
  <si>
    <t>22634418</t>
  </si>
  <si>
    <t>Горевский сельсовет</t>
  </si>
  <si>
    <t>22634420</t>
  </si>
  <si>
    <t>Рабочий поселок Ковернино</t>
  </si>
  <si>
    <t>22634151</t>
  </si>
  <si>
    <t>Скоробогатовский сельсовет</t>
  </si>
  <si>
    <t>22634436</t>
  </si>
  <si>
    <t>Хохломской сельсовет</t>
  </si>
  <si>
    <t>22634452</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</si>
  <si>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</si>
  <si>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</si>
  <si>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</si>
  <si>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</si>
  <si>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</si>
  <si>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</si>
  <si>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</si>
  <si>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</si>
  <si>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</si>
  <si>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</si>
  <si>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</si>
  <si>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</si>
  <si>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</si>
  <si>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</si>
  <si>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район</t>
  </si>
  <si>
    <t>22636000</t>
  </si>
  <si>
    <t>Большерыбушкинский сельсовет</t>
  </si>
  <si>
    <t>22636408</t>
  </si>
  <si>
    <t>Ендовищинский сельсовет</t>
  </si>
  <si>
    <t>22636412</t>
  </si>
  <si>
    <t>Кечасовский сельсовет</t>
  </si>
  <si>
    <t>22636416</t>
  </si>
  <si>
    <t>Ключищинский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</si>
  <si>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</si>
  <si>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</si>
  <si>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</si>
  <si>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</si>
  <si>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</si>
  <si>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</si>
  <si>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</si>
  <si>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</si>
  <si>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</si>
  <si>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</si>
  <si>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</si>
  <si>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</si>
  <si>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</si>
  <si>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</si>
  <si>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</si>
  <si>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</si>
  <si>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</si>
  <si>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</si>
  <si>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</si>
  <si>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</si>
  <si>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</si>
  <si>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</si>
  <si>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</si>
  <si>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</si>
  <si>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</si>
  <si>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</si>
  <si>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</si>
  <si>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</si>
  <si>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</si>
  <si>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</si>
  <si>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</si>
  <si>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</si>
  <si>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</si>
  <si>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</si>
  <si>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</si>
  <si>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</si>
  <si>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</si>
  <si>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</si>
  <si>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</si>
  <si>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</si>
  <si>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</si>
  <si>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</si>
  <si>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</si>
  <si>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</si>
  <si>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</si>
  <si>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</si>
  <si>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</si>
  <si>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</si>
  <si>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</si>
  <si>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</si>
  <si>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</si>
  <si>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</si>
  <si>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</si>
  <si>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</si>
  <si>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</si>
  <si>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</si>
  <si>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</si>
  <si>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</si>
  <si>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</si>
  <si>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</si>
  <si>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</si>
  <si>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</si>
  <si>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</si>
  <si>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район</t>
  </si>
  <si>
    <t>22640000</t>
  </si>
  <si>
    <t>Барминский сельсовет</t>
  </si>
  <si>
    <t>22640404</t>
  </si>
  <si>
    <t>Берендеевский сельсовет</t>
  </si>
  <si>
    <t>22640406</t>
  </si>
  <si>
    <t>Валковский сельсовет</t>
  </si>
  <si>
    <t>22640408</t>
  </si>
  <si>
    <t>Город Лысково</t>
  </si>
  <si>
    <t>22640101</t>
  </si>
  <si>
    <t>Кириковский сельсовет</t>
  </si>
  <si>
    <t>22640420</t>
  </si>
  <si>
    <t>Кисловский сельсовет</t>
  </si>
  <si>
    <t>22640416</t>
  </si>
  <si>
    <t>Красноосельский сельсовет</t>
  </si>
  <si>
    <t>22640424</t>
  </si>
  <si>
    <t>Леньковский сельсовет</t>
  </si>
  <si>
    <t>22640428</t>
  </si>
  <si>
    <t>Трофимовский сельсовет</t>
  </si>
  <si>
    <t>22640452</t>
  </si>
  <si>
    <t>Навашинский</t>
  </si>
  <si>
    <t>22730000</t>
  </si>
  <si>
    <t>Павловский муниципальный район</t>
  </si>
  <si>
    <t>22642000</t>
  </si>
  <si>
    <t>Абабковский сельсовет</t>
  </si>
  <si>
    <t>22642404</t>
  </si>
  <si>
    <t>Варежский сельсовет</t>
  </si>
  <si>
    <t>22642408</t>
  </si>
  <si>
    <t>Город Ворсма</t>
  </si>
  <si>
    <t>22642103</t>
  </si>
  <si>
    <t>Город Горбатов</t>
  </si>
  <si>
    <t>22642105</t>
  </si>
  <si>
    <t>Город Павлово</t>
  </si>
  <si>
    <t>22642101</t>
  </si>
  <si>
    <t>Грудцинский сельсовет</t>
  </si>
  <si>
    <t>22642412</t>
  </si>
  <si>
    <t>Калининский сельсовет</t>
  </si>
  <si>
    <t>22642416</t>
  </si>
  <si>
    <t>Коровинский сельсовет</t>
  </si>
  <si>
    <t>22642420</t>
  </si>
  <si>
    <t>Рабочий поселок Тумботино</t>
  </si>
  <si>
    <t>22642155</t>
  </si>
  <si>
    <t>Таремский сельсовет</t>
  </si>
  <si>
    <t>22642424</t>
  </si>
  <si>
    <t>Перевозский</t>
  </si>
  <si>
    <t>22739000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</si>
  <si>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</si>
  <si>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</si>
  <si>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</si>
  <si>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</si>
  <si>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</si>
  <si>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</si>
  <si>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</si>
  <si>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</si>
  <si>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</si>
  <si>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</si>
  <si>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</si>
  <si>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</si>
  <si>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</si>
  <si>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</si>
  <si>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</si>
  <si>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</si>
  <si>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</si>
  <si>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</si>
  <si>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</si>
  <si>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</si>
  <si>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</si>
  <si>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</si>
  <si>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</si>
  <si>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</si>
  <si>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район</t>
  </si>
  <si>
    <t>22646000</t>
  </si>
  <si>
    <t>Василево-Майданский сельсовет</t>
  </si>
  <si>
    <t>22646412</t>
  </si>
  <si>
    <t>Василевский сельсовет</t>
  </si>
  <si>
    <t>22646408</t>
  </si>
  <si>
    <t>Кочкуровский сельсовет</t>
  </si>
  <si>
    <t>22646424</t>
  </si>
  <si>
    <t>22646436</t>
  </si>
  <si>
    <t>Наруксовский сельсовет</t>
  </si>
  <si>
    <t>22646440</t>
  </si>
  <si>
    <t>Пеля-Хованский сельсовет</t>
  </si>
  <si>
    <t>22646456</t>
  </si>
  <si>
    <t>Починковский сельсовет</t>
  </si>
  <si>
    <t>22646460</t>
  </si>
  <si>
    <t>Ризоватовский сельсовет</t>
  </si>
  <si>
    <t>22646468</t>
  </si>
  <si>
    <t>Ужовский сельсовет</t>
  </si>
  <si>
    <t>22646480</t>
  </si>
  <si>
    <t>Семеновский</t>
  </si>
  <si>
    <t>22737000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</si>
  <si>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</si>
  <si>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</si>
  <si>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</si>
  <si>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</si>
  <si>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</si>
  <si>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</si>
  <si>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</si>
  <si>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</si>
  <si>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</si>
  <si>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</si>
  <si>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</si>
  <si>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</si>
  <si>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</si>
  <si>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</si>
  <si>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</si>
  <si>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</si>
  <si>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</si>
  <si>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</si>
  <si>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</si>
  <si>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</si>
  <si>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</si>
  <si>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</si>
  <si>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</si>
  <si>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</si>
  <si>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</si>
  <si>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</si>
  <si>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</si>
  <si>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</si>
  <si>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</si>
  <si>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</si>
  <si>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</si>
  <si>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</si>
  <si>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</si>
  <si>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</si>
  <si>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Мурзицкий сельсовет</t>
  </si>
  <si>
    <t>22649440</t>
  </si>
  <si>
    <t>Сеченовский сельсовет</t>
  </si>
  <si>
    <t>22649444</t>
  </si>
  <si>
    <t>Сокольский</t>
  </si>
  <si>
    <t>22749000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</si>
  <si>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</si>
  <si>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</si>
  <si>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</si>
  <si>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</si>
  <si>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</si>
  <si>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</si>
  <si>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</si>
  <si>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</si>
  <si>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</si>
  <si>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</si>
  <si>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</si>
  <si>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</si>
  <si>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</si>
  <si>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</si>
  <si>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</si>
  <si>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</si>
  <si>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</si>
  <si>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</si>
  <si>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</si>
  <si>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</si>
  <si>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</si>
  <si>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</si>
  <si>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</si>
  <si>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</si>
  <si>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</si>
  <si>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</si>
  <si>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</si>
  <si>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</si>
  <si>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</si>
  <si>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</si>
  <si>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</si>
  <si>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</si>
  <si>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</si>
  <si>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</si>
  <si>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</si>
  <si>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</si>
  <si>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</si>
  <si>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</si>
  <si>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</si>
  <si>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</si>
  <si>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</si>
  <si>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</si>
  <si>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</si>
  <si>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</si>
  <si>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</si>
  <si>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</si>
  <si>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</si>
  <si>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</si>
  <si>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район</t>
  </si>
  <si>
    <t>22653000</t>
  </si>
  <si>
    <t>Березятский сельсовет</t>
  </si>
  <si>
    <t>22653424</t>
  </si>
  <si>
    <t>Кодочиговский сельсовет</t>
  </si>
  <si>
    <t>22653408</t>
  </si>
  <si>
    <t>Ложкинский сельсовет</t>
  </si>
  <si>
    <t>22653412</t>
  </si>
  <si>
    <t>Одошнурский сельсовет</t>
  </si>
  <si>
    <t>22653416</t>
  </si>
  <si>
    <t>Ошминский сельсовет</t>
  </si>
  <si>
    <t>22653420</t>
  </si>
  <si>
    <t>Рабочий поселок Пижма</t>
  </si>
  <si>
    <t>22653154</t>
  </si>
  <si>
    <t>Рабочий поселок Тоншаево</t>
  </si>
  <si>
    <t>22653151</t>
  </si>
  <si>
    <t>Рабочий поселок Шайгино</t>
  </si>
  <si>
    <t>22653158</t>
  </si>
  <si>
    <t>Увийский сельсовет</t>
  </si>
  <si>
    <t>22653436</t>
  </si>
  <si>
    <t>Уренский муниципальный район</t>
  </si>
  <si>
    <t>22654000</t>
  </si>
  <si>
    <t>Большеарьевский сельсовет</t>
  </si>
  <si>
    <t>22654408</t>
  </si>
  <si>
    <t>Большепесочнинский сельсовет</t>
  </si>
  <si>
    <t>22654409</t>
  </si>
  <si>
    <t>Ворошиловский сельсовет</t>
  </si>
  <si>
    <t>22654410</t>
  </si>
  <si>
    <t>22654412</t>
  </si>
  <si>
    <t>22654416</t>
  </si>
  <si>
    <t>Город Урень</t>
  </si>
  <si>
    <t>22654101</t>
  </si>
  <si>
    <t>Карповский сельсовет</t>
  </si>
  <si>
    <t>22654420</t>
  </si>
  <si>
    <t>Карпунихинский сельсовет</t>
  </si>
  <si>
    <t>22654424</t>
  </si>
  <si>
    <t>22654428</t>
  </si>
  <si>
    <t>Минеевский сельсовет</t>
  </si>
  <si>
    <t>22654430</t>
  </si>
  <si>
    <t>Обходский сельсовет</t>
  </si>
  <si>
    <t>22654432</t>
  </si>
  <si>
    <t>Рабочий поселок Арья</t>
  </si>
  <si>
    <t>22654153</t>
  </si>
  <si>
    <t>22654436</t>
  </si>
  <si>
    <t>Темтовский сельсовет</t>
  </si>
  <si>
    <t>22654440</t>
  </si>
  <si>
    <t>Устанский сельсовет</t>
  </si>
  <si>
    <t>22654444</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</si>
  <si>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</si>
  <si>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</si>
  <si>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</si>
  <si>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</si>
  <si>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</si>
  <si>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</si>
  <si>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</si>
  <si>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</si>
  <si>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</si>
  <si>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</si>
  <si>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</si>
  <si>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</si>
  <si>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</si>
  <si>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</si>
  <si>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</si>
  <si>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</si>
  <si>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</si>
  <si>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</si>
  <si>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</si>
  <si>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</si>
  <si>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</si>
  <si>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</si>
  <si>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</si>
  <si>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</si>
  <si>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</si>
  <si>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</si>
  <si>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</si>
  <si>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</si>
  <si>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</si>
  <si>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</si>
  <si>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</si>
  <si>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</si>
  <si>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</si>
  <si>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</si>
  <si>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</si>
  <si>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</si>
  <si>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</si>
  <si>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</si>
  <si>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</si>
  <si>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</si>
  <si>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</si>
  <si>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</si>
  <si>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</si>
  <si>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</si>
  <si>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</si>
  <si>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</si>
  <si>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</si>
  <si>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</si>
  <si>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</si>
  <si>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</si>
  <si>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</si>
  <si>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</si>
  <si>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</si>
  <si>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</si>
  <si>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</si>
  <si>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</si>
  <si>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</si>
  <si>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</si>
  <si>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</si>
  <si>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</si>
  <si>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</si>
  <si>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</si>
  <si>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</si>
  <si>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</si>
  <si>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</si>
  <si>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</si>
  <si>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</si>
  <si>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</si>
  <si>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</si>
  <si>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</si>
  <si>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</si>
  <si>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</si>
  <si>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</si>
  <si>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</si>
  <si>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</si>
  <si>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01.01.2019</t>
  </si>
  <si>
    <t>31.12.2019</t>
  </si>
  <si>
    <t>REGION_ID</t>
  </si>
  <si>
    <t>REGION_NAME</t>
  </si>
  <si>
    <t>RST_ORG_ID</t>
  </si>
  <si>
    <t>ORG_NAME</t>
  </si>
  <si>
    <t>INN_NAME</t>
  </si>
  <si>
    <t>KPP_NAME</t>
  </si>
  <si>
    <t>ORG_START_DATE</t>
  </si>
  <si>
    <t>ORG_END_DATE</t>
  </si>
  <si>
    <t>2634</t>
  </si>
  <si>
    <t>26358438</t>
  </si>
  <si>
    <t>"Волготрансгаз" , Арзамасское ЛПУМГ</t>
  </si>
  <si>
    <t>5260080007</t>
  </si>
  <si>
    <t>520202001</t>
  </si>
  <si>
    <t>26358403</t>
  </si>
  <si>
    <t>АО "78 ДОК Н.М."</t>
  </si>
  <si>
    <t>5257052472</t>
  </si>
  <si>
    <t>525701001</t>
  </si>
  <si>
    <t>26358279</t>
  </si>
  <si>
    <t>АО "АПЗ"</t>
  </si>
  <si>
    <t>5243001742</t>
  </si>
  <si>
    <t>525350001</t>
  </si>
  <si>
    <t>26358424</t>
  </si>
  <si>
    <t>АО "Автоиспытания"</t>
  </si>
  <si>
    <t>5260000700</t>
  </si>
  <si>
    <t>26358301</t>
  </si>
  <si>
    <t>АО "Борская фабрика ПОШ"</t>
  </si>
  <si>
    <t>5246000458</t>
  </si>
  <si>
    <t>524601001</t>
  </si>
  <si>
    <t>26373616</t>
  </si>
  <si>
    <t>АО "ВМЗ"</t>
  </si>
  <si>
    <t>5247004695</t>
  </si>
  <si>
    <t>524701001</t>
  </si>
  <si>
    <t>26358464</t>
  </si>
  <si>
    <t>АО "ВОЛГА-ФЛОТ"</t>
  </si>
  <si>
    <t>5260902190</t>
  </si>
  <si>
    <t>526001001</t>
  </si>
  <si>
    <t>26358390</t>
  </si>
  <si>
    <t>АО "ВОЛГАЭНЕРГОСБЫТ"</t>
  </si>
  <si>
    <t>5256062171</t>
  </si>
  <si>
    <t>525601001</t>
  </si>
  <si>
    <t>28543854</t>
  </si>
  <si>
    <t>АО "ВРК - 3" - Вагонное ремонтное депо Шахунья</t>
  </si>
  <si>
    <t>7708737500</t>
  </si>
  <si>
    <t>523945001</t>
  </si>
  <si>
    <t>26373593</t>
  </si>
  <si>
    <t>АО "Волга"</t>
  </si>
  <si>
    <t>5244009279</t>
  </si>
  <si>
    <t>30335229</t>
  </si>
  <si>
    <t>АО "ГУ ЖКХ"</t>
  </si>
  <si>
    <t>5116000922</t>
  </si>
  <si>
    <t>770401001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</si>
  <si>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</si>
  <si>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</si>
  <si>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</si>
  <si>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</si>
  <si>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</si>
  <si>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</si>
  <si>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</si>
  <si>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</si>
  <si>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</si>
  <si>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</si>
  <si>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</si>
  <si>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</si>
  <si>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</si>
  <si>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</si>
  <si>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26358310</t>
  </si>
  <si>
    <t>АО "ЖКХ "КАЛИКИНСКОЕ"</t>
  </si>
  <si>
    <t>5246014281</t>
  </si>
  <si>
    <t>31063349</t>
  </si>
  <si>
    <t>АО "ЗАВОД "ЭЛЕКТРОМАШ"</t>
  </si>
  <si>
    <t>5263125030</t>
  </si>
  <si>
    <t>526301001</t>
  </si>
  <si>
    <t>28158144</t>
  </si>
  <si>
    <t>АО "ИП "Ока-Полимер"</t>
  </si>
  <si>
    <t>5249120810</t>
  </si>
  <si>
    <t>26358276</t>
  </si>
  <si>
    <t>АО "КОММАШ"</t>
  </si>
  <si>
    <t>5243000523</t>
  </si>
  <si>
    <t>524301001</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</si>
  <si>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</si>
  <si>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</si>
  <si>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</si>
  <si>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</si>
  <si>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</si>
  <si>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</si>
  <si>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</si>
  <si>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</si>
  <si>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</si>
  <si>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</si>
  <si>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</si>
  <si>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</si>
  <si>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</si>
  <si>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</si>
  <si>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26555642</t>
  </si>
  <si>
    <t>АО "НАС"</t>
  </si>
  <si>
    <t>5257001277</t>
  </si>
  <si>
    <t>30844713</t>
  </si>
  <si>
    <t>АО "НЗ 70-ЛЕТИЯ ПОБЕДЫ"</t>
  </si>
  <si>
    <t>5259113339</t>
  </si>
  <si>
    <t>525901001</t>
  </si>
  <si>
    <t>26358179</t>
  </si>
  <si>
    <t>АО "НЗСМ"</t>
  </si>
  <si>
    <t>5223000035</t>
  </si>
  <si>
    <t>522301001</t>
  </si>
  <si>
    <t>26358422</t>
  </si>
  <si>
    <t>АО "НКС"</t>
  </si>
  <si>
    <t>5259039100</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</si>
  <si>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</si>
  <si>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</si>
  <si>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</si>
  <si>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</si>
  <si>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</si>
  <si>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</si>
  <si>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</si>
  <si>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</si>
  <si>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</si>
  <si>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</si>
  <si>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</si>
  <si>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</si>
  <si>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</si>
  <si>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</si>
  <si>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</si>
  <si>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</si>
  <si>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</si>
  <si>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</si>
  <si>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</si>
  <si>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</si>
  <si>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</si>
  <si>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</si>
  <si>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</si>
  <si>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</si>
  <si>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</si>
  <si>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</si>
  <si>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</si>
  <si>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</si>
  <si>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</si>
  <si>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26555248</t>
  </si>
  <si>
    <t>АО "Нижегородский текстиль"</t>
  </si>
  <si>
    <t>5260000121</t>
  </si>
  <si>
    <t>26358419</t>
  </si>
  <si>
    <t>АО "ОКБМ Африкантов"</t>
  </si>
  <si>
    <t>5259077666</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</si>
  <si>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</si>
  <si>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</si>
  <si>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</si>
  <si>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</si>
  <si>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</si>
  <si>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</si>
  <si>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</si>
  <si>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</si>
  <si>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</si>
  <si>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</si>
  <si>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</si>
  <si>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</si>
  <si>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</si>
  <si>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</si>
  <si>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</si>
  <si>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</si>
  <si>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</si>
  <si>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</si>
  <si>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</si>
  <si>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</si>
  <si>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</si>
  <si>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</si>
  <si>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</si>
  <si>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</si>
  <si>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</si>
  <si>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</si>
  <si>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</si>
  <si>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</si>
  <si>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26-10-1992 00:00:00</t>
  </si>
  <si>
    <t>27585148</t>
  </si>
  <si>
    <t>АО "ЭСК"</t>
  </si>
  <si>
    <t>5262054490</t>
  </si>
  <si>
    <t>07-09-2009 00:00:00</t>
  </si>
  <si>
    <t>26322043</t>
  </si>
  <si>
    <t>АО "Энергосервис"</t>
  </si>
  <si>
    <t>7709571825</t>
  </si>
  <si>
    <t>770301001</t>
  </si>
  <si>
    <t>26358197</t>
  </si>
  <si>
    <t>АО «ХОХЛОМСКАЯ РОСПИСЬ»</t>
  </si>
  <si>
    <t>5228001113</t>
  </si>
  <si>
    <t>522801001</t>
  </si>
  <si>
    <t>26358413</t>
  </si>
  <si>
    <t>АО НПП "Полет"</t>
  </si>
  <si>
    <t>5258100129</t>
  </si>
  <si>
    <t>29-12-2011 00:00:00</t>
  </si>
  <si>
    <t>26358409</t>
  </si>
  <si>
    <t>АО ПКО "Теплообменник"</t>
  </si>
  <si>
    <t>5258000011</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</si>
  <si>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</si>
  <si>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</si>
  <si>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</si>
  <si>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</si>
  <si>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</si>
  <si>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</si>
  <si>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</si>
  <si>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</si>
  <si>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</si>
  <si>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</si>
  <si>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</si>
  <si>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</si>
  <si>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</si>
  <si>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</si>
  <si>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</si>
  <si>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</si>
  <si>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28156437</t>
  </si>
  <si>
    <t>Боковское ММПП ЖКХ</t>
  </si>
  <si>
    <t>5228002477</t>
  </si>
  <si>
    <t>26358190</t>
  </si>
  <si>
    <t>ГБПОУ "ПЕРЕВОЗСКИЙ СТРОИТЕЛЬНЫЙ КОЛЛЕДЖ"</t>
  </si>
  <si>
    <t>5225001122</t>
  </si>
  <si>
    <t>522501001</t>
  </si>
  <si>
    <t>26358175</t>
  </si>
  <si>
    <t>ГБПОУ ЛАТТ</t>
  </si>
  <si>
    <t>5222002752</t>
  </si>
  <si>
    <t>26358166</t>
  </si>
  <si>
    <t>ГБПОУ ЛПК</t>
  </si>
  <si>
    <t>5221004309</t>
  </si>
  <si>
    <t>525301001</t>
  </si>
  <si>
    <t>26358225</t>
  </si>
  <si>
    <t>ГБПОУ СПАССКИЙ АПТ</t>
  </si>
  <si>
    <t>5232001606</t>
  </si>
  <si>
    <t>523201001</t>
  </si>
  <si>
    <t>31036531</t>
  </si>
  <si>
    <t>ГБУ "Автозаводский детский дом - интернат"</t>
  </si>
  <si>
    <t>5256026159</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</si>
  <si>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</si>
  <si>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</si>
  <si>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</si>
  <si>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</si>
  <si>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</si>
  <si>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</si>
  <si>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</si>
  <si>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</si>
  <si>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</si>
  <si>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</si>
  <si>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</si>
  <si>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</si>
  <si>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</si>
  <si>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</si>
  <si>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</si>
  <si>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</si>
  <si>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</si>
  <si>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</si>
  <si>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</si>
  <si>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</si>
  <si>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</si>
  <si>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</si>
  <si>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</si>
  <si>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</si>
  <si>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</si>
  <si>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525201001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</si>
  <si>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</si>
  <si>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</si>
  <si>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</si>
  <si>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</si>
  <si>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</si>
  <si>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</si>
  <si>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</si>
  <si>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</si>
  <si>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</si>
  <si>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</si>
  <si>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</si>
  <si>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</si>
  <si>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</si>
  <si>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</si>
  <si>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</si>
  <si>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</si>
  <si>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</si>
  <si>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</si>
  <si>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</si>
  <si>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</si>
  <si>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</si>
  <si>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</si>
  <si>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</si>
  <si>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</si>
  <si>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</si>
  <si>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</si>
  <si>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</si>
  <si>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31025414</t>
  </si>
  <si>
    <t>7729314745</t>
  </si>
  <si>
    <t>526245001</t>
  </si>
  <si>
    <t>26358418</t>
  </si>
  <si>
    <t>ЗАО "АвиаТехМас"</t>
  </si>
  <si>
    <t>5259007683</t>
  </si>
  <si>
    <t>772901001</t>
  </si>
  <si>
    <t>26358311</t>
  </si>
  <si>
    <t>ЗАО "Борская ДПМК"</t>
  </si>
  <si>
    <t>5246016112</t>
  </si>
  <si>
    <t>26358302</t>
  </si>
  <si>
    <t>ЗАО "Борторгтехмаш"</t>
  </si>
  <si>
    <t>5246000779</t>
  </si>
  <si>
    <t>26555640</t>
  </si>
  <si>
    <t>ЗАО "Гражданстрой-НН"</t>
  </si>
  <si>
    <t>5260080208</t>
  </si>
  <si>
    <t>26358238</t>
  </si>
  <si>
    <t>ЗАО "ЗЖБИ "АРЬЕВСКИЙ"</t>
  </si>
  <si>
    <t>5235000047</t>
  </si>
  <si>
    <t>26358490</t>
  </si>
  <si>
    <t>ЗАО "ЗКПД 4 Инвест"</t>
  </si>
  <si>
    <t>5263034792</t>
  </si>
  <si>
    <t>26358415</t>
  </si>
  <si>
    <t>ЗАО "ЗСА"</t>
  </si>
  <si>
    <t>5258039509</t>
  </si>
  <si>
    <t>525801001</t>
  </si>
  <si>
    <t>26555546</t>
  </si>
  <si>
    <t>ЗАО "Завод "Труд"</t>
  </si>
  <si>
    <t>5261005718</t>
  </si>
  <si>
    <t>26555654</t>
  </si>
  <si>
    <t>ЗАО "Капитал"</t>
  </si>
  <si>
    <t>5260056572</t>
  </si>
  <si>
    <t>26322355</t>
  </si>
  <si>
    <t>ЗАО "Концерн "Термаль"</t>
  </si>
  <si>
    <t>5261017382</t>
  </si>
  <si>
    <t>26951974</t>
  </si>
  <si>
    <t>ЗАО "ПКФ "Славянка"</t>
  </si>
  <si>
    <t>5260076628</t>
  </si>
  <si>
    <t>26358174</t>
  </si>
  <si>
    <t>ЗАО "Пивоваренный завод Лысковский"</t>
  </si>
  <si>
    <t>5222001220</t>
  </si>
  <si>
    <t>26358480</t>
  </si>
  <si>
    <t>ЗАО "Русский стандарт"</t>
  </si>
  <si>
    <t>5262055038</t>
  </si>
  <si>
    <t>26358293</t>
  </si>
  <si>
    <t>ЗАО "Хромтан"</t>
  </si>
  <si>
    <t>5245000180</t>
  </si>
  <si>
    <t>524501001</t>
  </si>
  <si>
    <t>26358416</t>
  </si>
  <si>
    <t>ЗАО "Энерго групп"</t>
  </si>
  <si>
    <t>5258050559</t>
  </si>
  <si>
    <t>26358476</t>
  </si>
  <si>
    <t>ЗАО МЗ "РИЛС"</t>
  </si>
  <si>
    <t>5262020719</t>
  </si>
  <si>
    <t>26358248</t>
  </si>
  <si>
    <t>ЗАО ПО "Оргхим"</t>
  </si>
  <si>
    <t>5235004482</t>
  </si>
  <si>
    <t>27572147</t>
  </si>
  <si>
    <t>ИП Бочков А.Н.</t>
  </si>
  <si>
    <t>521200606492</t>
  </si>
  <si>
    <t>отсутствует</t>
  </si>
  <si>
    <t>26896893</t>
  </si>
  <si>
    <t>ИП Здоров В.А.</t>
  </si>
  <si>
    <t>522800014806</t>
  </si>
  <si>
    <t>28870867</t>
  </si>
  <si>
    <t>ИП Копытова Н.В.</t>
  </si>
  <si>
    <t>523903931595</t>
  </si>
  <si>
    <t>26358286</t>
  </si>
  <si>
    <t>ИП Маслов С.Б.</t>
  </si>
  <si>
    <t>524400080068</t>
  </si>
  <si>
    <t>524401001</t>
  </si>
  <si>
    <t>30906558</t>
  </si>
  <si>
    <t>ИП ТАРАКАНОВ Д.В.</t>
  </si>
  <si>
    <t>523901745025</t>
  </si>
  <si>
    <t>28868794</t>
  </si>
  <si>
    <t>ИП Чурашев Михаил Юрьевич</t>
  </si>
  <si>
    <t>525616836221</t>
  </si>
  <si>
    <t>26358255</t>
  </si>
  <si>
    <t>КУЗНЕЦОВСКОЕ МУП ЖКХ</t>
  </si>
  <si>
    <t>5236002390</t>
  </si>
  <si>
    <t>523601001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</si>
  <si>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</si>
  <si>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</si>
  <si>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</si>
  <si>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</si>
  <si>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</si>
  <si>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</si>
  <si>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</si>
  <si>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</si>
  <si>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</si>
  <si>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</si>
  <si>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26358203</t>
  </si>
  <si>
    <t>МБОУ "Шалдежская основная школа"</t>
  </si>
  <si>
    <t>5228003054</t>
  </si>
  <si>
    <t>26755928</t>
  </si>
  <si>
    <t>МБОУ Велетьминская ООШ</t>
  </si>
  <si>
    <t>5251005412</t>
  </si>
  <si>
    <t>525101001</t>
  </si>
  <si>
    <t>27637556</t>
  </si>
  <si>
    <t>МБУ "Сервисный центр"</t>
  </si>
  <si>
    <t>5204012564</t>
  </si>
  <si>
    <t>520401001</t>
  </si>
  <si>
    <t>26358155</t>
  </si>
  <si>
    <t>МКОУ "Краснобаковская  С(К)ШИ VIII вида"</t>
  </si>
  <si>
    <t>5219001678</t>
  </si>
  <si>
    <t>28-09-2011 00:00:00</t>
  </si>
  <si>
    <t>26551350</t>
  </si>
  <si>
    <t>МОУ Белышевская школа</t>
  </si>
  <si>
    <t>5209004278</t>
  </si>
  <si>
    <t>520901001</t>
  </si>
  <si>
    <t>26755894</t>
  </si>
  <si>
    <t>МОУ Михайловская ООШ</t>
  </si>
  <si>
    <t>5251005420</t>
  </si>
  <si>
    <t>26358106</t>
  </si>
  <si>
    <t>МОУ Нарышкинская СОШ</t>
  </si>
  <si>
    <t>5210002532</t>
  </si>
  <si>
    <t>521001001</t>
  </si>
  <si>
    <t>26755921</t>
  </si>
  <si>
    <t>МОУ Саваслейская СОШ</t>
  </si>
  <si>
    <t>5251005476</t>
  </si>
  <si>
    <t>26373529</t>
  </si>
  <si>
    <t>МП "Горводопровод"</t>
  </si>
  <si>
    <t>5228009786</t>
  </si>
  <si>
    <t>26373449</t>
  </si>
  <si>
    <t>МП "ЖКХ "Ковернинское"</t>
  </si>
  <si>
    <t>5218004355</t>
  </si>
  <si>
    <t>521801001</t>
  </si>
  <si>
    <t>26373451</t>
  </si>
  <si>
    <t>МП "ЖКХ "Сухоносовское"</t>
  </si>
  <si>
    <t>5218005045</t>
  </si>
  <si>
    <t>28942141</t>
  </si>
  <si>
    <t>МП "Жилкомсервис"</t>
  </si>
  <si>
    <t>5223034940</t>
  </si>
  <si>
    <t>26358144</t>
  </si>
  <si>
    <t>МП "Коммунальник"</t>
  </si>
  <si>
    <t>5216017239</t>
  </si>
  <si>
    <t>521601001</t>
  </si>
  <si>
    <t>26358307</t>
  </si>
  <si>
    <t>МП "Линдовский ККПиБ"</t>
  </si>
  <si>
    <t>5246004124</t>
  </si>
  <si>
    <t>26373490</t>
  </si>
  <si>
    <t>МП "НКС"</t>
  </si>
  <si>
    <t>5223033369</t>
  </si>
  <si>
    <t>26373492</t>
  </si>
  <si>
    <t>МП "Радуга"</t>
  </si>
  <si>
    <t>5224003504</t>
  </si>
  <si>
    <t>522401001</t>
  </si>
  <si>
    <t>26358141</t>
  </si>
  <si>
    <t>МП "Сатисское ЖКХ"</t>
  </si>
  <si>
    <t>5216017126</t>
  </si>
  <si>
    <t>28869650</t>
  </si>
  <si>
    <t>МП "ТЕПЛОВЫЕ СЕТИ"</t>
  </si>
  <si>
    <t>5240000444</t>
  </si>
  <si>
    <t>524001001</t>
  </si>
  <si>
    <t>27965842</t>
  </si>
  <si>
    <t>МП ЖКХ "Планета"</t>
  </si>
  <si>
    <t>5249012187</t>
  </si>
  <si>
    <t>26358297</t>
  </si>
  <si>
    <t>МП ЖКХ С.КАМЕНКИ</t>
  </si>
  <si>
    <t>5245007965</t>
  </si>
  <si>
    <t>26358275</t>
  </si>
  <si>
    <t>МУ ТЭПП</t>
  </si>
  <si>
    <t>5243000467</t>
  </si>
  <si>
    <t>26555149</t>
  </si>
  <si>
    <t>МУЗ "Лысковская ЦРБ"</t>
  </si>
  <si>
    <t>5222010175</t>
  </si>
  <si>
    <t>26358257</t>
  </si>
  <si>
    <t>МУЗ "Чкаловская ЦРБ"</t>
  </si>
  <si>
    <t>5236003450</t>
  </si>
  <si>
    <t>26551361</t>
  </si>
  <si>
    <t>МУК "Туранский дом культуры"</t>
  </si>
  <si>
    <t>5209005507</t>
  </si>
  <si>
    <t>26652819</t>
  </si>
  <si>
    <t>МУП "Большое Козино"</t>
  </si>
  <si>
    <t>5244022199</t>
  </si>
  <si>
    <t>26373543</t>
  </si>
  <si>
    <t>МУП "Бытсервис"</t>
  </si>
  <si>
    <t>5231004770</t>
  </si>
  <si>
    <t>523101001</t>
  </si>
  <si>
    <t>30855659</t>
  </si>
  <si>
    <t>МУП "ВОРОТЫНСКОЕ ЖКХ"</t>
  </si>
  <si>
    <t>5211759886</t>
  </si>
  <si>
    <t>521101001</t>
  </si>
  <si>
    <t>26358098</t>
  </si>
  <si>
    <t>МУП "Варнавинкоммунсервис"</t>
  </si>
  <si>
    <t>5207003582</t>
  </si>
  <si>
    <t>27636510</t>
  </si>
  <si>
    <t>МУП "Вахтантепловодоканал"</t>
  </si>
  <si>
    <t>5239008713</t>
  </si>
  <si>
    <t>26373540</t>
  </si>
  <si>
    <t>МУП "Виткулово"</t>
  </si>
  <si>
    <t>5231005132</t>
  </si>
  <si>
    <t>28871157</t>
  </si>
  <si>
    <t>МУП "Водоканал"</t>
  </si>
  <si>
    <t>5239010720</t>
  </si>
  <si>
    <t>26358320</t>
  </si>
  <si>
    <t>МУП "Выксатеплоэнерго"</t>
  </si>
  <si>
    <t>5247016147</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</si>
  <si>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</si>
  <si>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</si>
  <si>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</si>
  <si>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</si>
  <si>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</si>
  <si>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</si>
  <si>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</si>
  <si>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</si>
  <si>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</si>
  <si>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</si>
  <si>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</si>
  <si>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</si>
  <si>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</si>
  <si>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</si>
  <si>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</si>
  <si>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524801001</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</si>
  <si>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</si>
  <si>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</si>
  <si>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</si>
  <si>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</si>
  <si>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</si>
  <si>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</si>
  <si>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</si>
  <si>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</si>
  <si>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</si>
  <si>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</si>
  <si>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</si>
  <si>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</si>
  <si>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</si>
  <si>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</si>
  <si>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</si>
  <si>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</si>
  <si>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</si>
  <si>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</si>
  <si>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</si>
  <si>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</si>
  <si>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</si>
  <si>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</si>
  <si>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</si>
  <si>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</si>
  <si>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</si>
  <si>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</si>
  <si>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</si>
  <si>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</si>
  <si>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</si>
  <si>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</si>
  <si>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</si>
  <si>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</si>
  <si>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</si>
  <si>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</si>
  <si>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26358334</t>
  </si>
  <si>
    <t>МУП "ЖКХ Тимирязево"</t>
  </si>
  <si>
    <t>5248015749</t>
  </si>
  <si>
    <t>26358332</t>
  </si>
  <si>
    <t>МУП "ЖКХ Федуринское"</t>
  </si>
  <si>
    <t>5248015717</t>
  </si>
  <si>
    <t>26358081</t>
  </si>
  <si>
    <t>МУП "Жилком"</t>
  </si>
  <si>
    <t>5201029760</t>
  </si>
  <si>
    <t>520101001</t>
  </si>
  <si>
    <t>30872197</t>
  </si>
  <si>
    <t>МУП "КОММУНРЕСУРС КРАСНОБАКОВСКОГО РАЙОНА"</t>
  </si>
  <si>
    <t>5219383900</t>
  </si>
  <si>
    <t>02-08-2016 00:00:00</t>
  </si>
  <si>
    <t>26552168</t>
  </si>
  <si>
    <t>МУП "КОМУНЭНЕРГО"</t>
  </si>
  <si>
    <t>5238006336</t>
  </si>
  <si>
    <t>30354230</t>
  </si>
  <si>
    <t>МУП "КОНЕВО"</t>
  </si>
  <si>
    <t>5244029437</t>
  </si>
  <si>
    <t>28146599</t>
  </si>
  <si>
    <t>МУП "Коммунальник"</t>
  </si>
  <si>
    <t>5222003594</t>
  </si>
  <si>
    <t>26373510</t>
  </si>
  <si>
    <t>МУП "Коммунальщик"</t>
  </si>
  <si>
    <t>5226013184</t>
  </si>
  <si>
    <t>522601001</t>
  </si>
  <si>
    <t>26373421</t>
  </si>
  <si>
    <t>МУП "Коммунсервис"</t>
  </si>
  <si>
    <t>5214000230</t>
  </si>
  <si>
    <t>26358284</t>
  </si>
  <si>
    <t>МУП "Комфорт"</t>
  </si>
  <si>
    <t>5243016724</t>
  </si>
  <si>
    <t>28827589</t>
  </si>
  <si>
    <t>МУП "Кочергино"</t>
  </si>
  <si>
    <t>5244025619</t>
  </si>
  <si>
    <t>26358265</t>
  </si>
  <si>
    <t>МУП "Лесогорск ЖКХ"</t>
  </si>
  <si>
    <t>5238005484</t>
  </si>
  <si>
    <t>28872216</t>
  </si>
  <si>
    <t>МУП "МАЛОЕ КОЗИНО"</t>
  </si>
  <si>
    <t>5244028031</t>
  </si>
  <si>
    <t>27839234</t>
  </si>
  <si>
    <t>МУП "МП "Водоканал" МО "города Балахна"</t>
  </si>
  <si>
    <t>5244025070</t>
  </si>
  <si>
    <t>26652814</t>
  </si>
  <si>
    <t>МУП "МП "ТЕПЛОЭНЕРГО" МО "БМР НО"</t>
  </si>
  <si>
    <t>5244022262</t>
  </si>
  <si>
    <t>27808573</t>
  </si>
  <si>
    <t>МУП "Новосмолинское"</t>
  </si>
  <si>
    <t>5214010679</t>
  </si>
  <si>
    <t>26951743</t>
  </si>
  <si>
    <t>МУП "Объединение Кстовский Торговый Дом"</t>
  </si>
  <si>
    <t>5250000355</t>
  </si>
  <si>
    <t>525001001</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</si>
  <si>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</si>
  <si>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</si>
  <si>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</si>
  <si>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</si>
  <si>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</si>
  <si>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</si>
  <si>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</si>
  <si>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</si>
  <si>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</si>
  <si>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</si>
  <si>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</si>
  <si>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</si>
  <si>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26373539</t>
  </si>
  <si>
    <t>МУП "Сеченовское ЖКХ"</t>
  </si>
  <si>
    <t>5230000050</t>
  </si>
  <si>
    <t>27774457</t>
  </si>
  <si>
    <t>МУП "Стандарт Сервис"</t>
  </si>
  <si>
    <t>5214010870</t>
  </si>
  <si>
    <t>27773931</t>
  </si>
  <si>
    <t>МУП "Сява - Теплосервис"</t>
  </si>
  <si>
    <t>5239010374</t>
  </si>
  <si>
    <t>27636513</t>
  </si>
  <si>
    <t>МУП "Сявакоммунсервис"</t>
  </si>
  <si>
    <t>5239008061</t>
  </si>
  <si>
    <t>26373630</t>
  </si>
  <si>
    <t>МУП "ТВК" г. Заволжья</t>
  </si>
  <si>
    <t>5248016372</t>
  </si>
  <si>
    <t>27573878</t>
  </si>
  <si>
    <t>МУП "Тепло"</t>
  </si>
  <si>
    <t>5252029494</t>
  </si>
  <si>
    <t>26552019</t>
  </si>
  <si>
    <t>МУП "Тепловик-1"</t>
  </si>
  <si>
    <t>5217001030</t>
  </si>
  <si>
    <t>521701001</t>
  </si>
  <si>
    <t>26552021</t>
  </si>
  <si>
    <t>МУП "Тепловик-2"</t>
  </si>
  <si>
    <t>5217001062</t>
  </si>
  <si>
    <t>26358322</t>
  </si>
  <si>
    <t>МУП "Тепловые сети"</t>
  </si>
  <si>
    <t>5248011350</t>
  </si>
  <si>
    <t>26358206</t>
  </si>
  <si>
    <t>МУП "Теплосервис"</t>
  </si>
  <si>
    <t>5228009803</t>
  </si>
  <si>
    <t>26358253</t>
  </si>
  <si>
    <t>МУП "Теплосети"</t>
  </si>
  <si>
    <t>5235005493</t>
  </si>
  <si>
    <t>26358221</t>
  </si>
  <si>
    <t>МУП "Теплоэнергия-1"</t>
  </si>
  <si>
    <t>5231004851</t>
  </si>
  <si>
    <t>30438261</t>
  </si>
  <si>
    <t>МУП "Теплоэнергия-2"</t>
  </si>
  <si>
    <t>5231006538</t>
  </si>
  <si>
    <t>03-03-2016 00:00:00</t>
  </si>
  <si>
    <t>26555847</t>
  </si>
  <si>
    <t>МУП "Теплоэнергосервис"</t>
  </si>
  <si>
    <t>5251008438</t>
  </si>
  <si>
    <t>26373388</t>
  </si>
  <si>
    <t>МУП "Управляющая компания"</t>
  </si>
  <si>
    <t>5204001114</t>
  </si>
  <si>
    <t>28053496</t>
  </si>
  <si>
    <t>МУП "ШОКС"</t>
  </si>
  <si>
    <t>5239010688</t>
  </si>
  <si>
    <t>26373587</t>
  </si>
  <si>
    <t>МУП "Шахуньяводоканал"</t>
  </si>
  <si>
    <t>5239008791</t>
  </si>
  <si>
    <t>26358223</t>
  </si>
  <si>
    <t>МУП "Яковское"</t>
  </si>
  <si>
    <t>5231005125</t>
  </si>
  <si>
    <t>26774409</t>
  </si>
  <si>
    <t>МУП Варнавинского района "Северный"</t>
  </si>
  <si>
    <t>5207013439</t>
  </si>
  <si>
    <t>26358381</t>
  </si>
  <si>
    <t>МУП Единый поставщик</t>
  </si>
  <si>
    <t>5252019432</t>
  </si>
  <si>
    <t>27577563</t>
  </si>
  <si>
    <t>МУП ЖКХ</t>
  </si>
  <si>
    <t>5237002949</t>
  </si>
  <si>
    <t>523701001</t>
  </si>
  <si>
    <t>26358136</t>
  </si>
  <si>
    <t>МУП ЖКХ "БОГОЯВЛЕНСКОЕ"</t>
  </si>
  <si>
    <t>5215010375</t>
  </si>
  <si>
    <t>28146582</t>
  </si>
  <si>
    <t>МУП ЖКХ "Бармино"</t>
  </si>
  <si>
    <t>5222000272</t>
  </si>
  <si>
    <t>28146616</t>
  </si>
  <si>
    <t>МУП ЖКХ "Валки"</t>
  </si>
  <si>
    <t>5222059798</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</si>
  <si>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</si>
  <si>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</si>
  <si>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</si>
  <si>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</si>
  <si>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</si>
  <si>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</si>
  <si>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</si>
  <si>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</si>
  <si>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</si>
  <si>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</si>
  <si>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</si>
  <si>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26358169</t>
  </si>
  <si>
    <t>МУП ЖКХ "Леньково"</t>
  </si>
  <si>
    <t>5222070336</t>
  </si>
  <si>
    <t>26358173</t>
  </si>
  <si>
    <t>МУП ЖКХ "Нива"</t>
  </si>
  <si>
    <t>5222001100</t>
  </si>
  <si>
    <t>26358170</t>
  </si>
  <si>
    <t>МУП ЖКХ "Просек"</t>
  </si>
  <si>
    <t>5222070343</t>
  </si>
  <si>
    <t>28452082</t>
  </si>
  <si>
    <t>МУП ЖКХ "Сокол"</t>
  </si>
  <si>
    <t>5248034734</t>
  </si>
  <si>
    <t>26555489</t>
  </si>
  <si>
    <t>МУП ЖКХ "Тепелевское"</t>
  </si>
  <si>
    <t>5215001797</t>
  </si>
  <si>
    <t>13-10-2009 00:00:00</t>
  </si>
  <si>
    <t>26358113</t>
  </si>
  <si>
    <t>МУП ЖКХ "Уют"</t>
  </si>
  <si>
    <t>5212509938</t>
  </si>
  <si>
    <t>521201001</t>
  </si>
  <si>
    <t>27362599</t>
  </si>
  <si>
    <t>МУП ЖКХ "Центральное"</t>
  </si>
  <si>
    <t>5212007286</t>
  </si>
  <si>
    <t>28155211</t>
  </si>
  <si>
    <t>МУП ЖКХ Бриляково</t>
  </si>
  <si>
    <t>5248015668</t>
  </si>
  <si>
    <t>26553600</t>
  </si>
  <si>
    <t>МУП ЖКХ Григоровского сельсовета</t>
  </si>
  <si>
    <t>5204001467</t>
  </si>
  <si>
    <t>28155300</t>
  </si>
  <si>
    <t>МУП ЖКХ Смиркино</t>
  </si>
  <si>
    <t>5248015643</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</si>
  <si>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</si>
  <si>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</si>
  <si>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</si>
  <si>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</si>
  <si>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</si>
  <si>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</si>
  <si>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</si>
  <si>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</si>
  <si>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</si>
  <si>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</si>
  <si>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28156491</t>
  </si>
  <si>
    <t>МУП Сухобезводнинский ЖЭУ</t>
  </si>
  <si>
    <t>5228000198</t>
  </si>
  <si>
    <t>26358231</t>
  </si>
  <si>
    <t>МУП Тонкинского района "Тонкинские теплосети"</t>
  </si>
  <si>
    <t>5233002810</t>
  </si>
  <si>
    <t>523301001</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</si>
  <si>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</si>
  <si>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</si>
  <si>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</si>
  <si>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</si>
  <si>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</si>
  <si>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</si>
  <si>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</si>
  <si>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</si>
  <si>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</si>
  <si>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</si>
  <si>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</si>
  <si>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</si>
  <si>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</si>
  <si>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МП "Нижегородпассажиравтотранс"</t>
  </si>
  <si>
    <t>5260000192</t>
  </si>
  <si>
    <t>525703001</t>
  </si>
  <si>
    <t>26555257</t>
  </si>
  <si>
    <t>НПАП № 2 - филиал МП "Нижегородпассажиравтотранс"</t>
  </si>
  <si>
    <t>525802001</t>
  </si>
  <si>
    <t>26358420</t>
  </si>
  <si>
    <t>Нижегородский авиастроительный завод "Сокол" - филиал АО "РСК "МиГ"</t>
  </si>
  <si>
    <t>7714733528</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</si>
  <si>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</si>
  <si>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</si>
  <si>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</si>
  <si>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</si>
  <si>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</si>
  <si>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</si>
  <si>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</si>
  <si>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</si>
  <si>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</si>
  <si>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</si>
  <si>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</si>
  <si>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</si>
  <si>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</si>
  <si>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</si>
  <si>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</si>
  <si>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26358277</t>
  </si>
  <si>
    <t>ОАО "Арзамасская войлочная фабрика"</t>
  </si>
  <si>
    <t>5243000788</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</si>
  <si>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</si>
  <si>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</si>
  <si>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</si>
  <si>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</si>
  <si>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</si>
  <si>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</si>
  <si>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</si>
  <si>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</si>
  <si>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</si>
  <si>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26358109</t>
  </si>
  <si>
    <t>ОАО "Вознесенские коммунальные системы"</t>
  </si>
  <si>
    <t>5210189915</t>
  </si>
  <si>
    <t>26555646</t>
  </si>
  <si>
    <t>ОАО "Волговятмашэлектроснабсбыт"</t>
  </si>
  <si>
    <t>5263005417</t>
  </si>
  <si>
    <t>26358316</t>
  </si>
  <si>
    <t>ОАО "Выксалес"</t>
  </si>
  <si>
    <t>5247005917</t>
  </si>
  <si>
    <t>26358364</t>
  </si>
  <si>
    <t>5252000470</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</si>
  <si>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</si>
  <si>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</si>
  <si>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</si>
  <si>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</si>
  <si>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</si>
  <si>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</si>
  <si>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</si>
  <si>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</si>
  <si>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</si>
  <si>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26358459</t>
  </si>
  <si>
    <t>ОАО "ЗИП"</t>
  </si>
  <si>
    <t>5260900066</t>
  </si>
  <si>
    <t>05-09-2006 00:00:00</t>
  </si>
  <si>
    <t>26358421</t>
  </si>
  <si>
    <t>ОАО "ЗТО "Камея"</t>
  </si>
  <si>
    <t>5259010887</t>
  </si>
  <si>
    <t>26358117</t>
  </si>
  <si>
    <t>ОАО "Ильиногорское"</t>
  </si>
  <si>
    <t>5214001459</t>
  </si>
  <si>
    <t>28110427</t>
  </si>
  <si>
    <t>ОАО "Инженерный центр"</t>
  </si>
  <si>
    <t>5263042850</t>
  </si>
  <si>
    <t>26569255</t>
  </si>
  <si>
    <t>ОАО "Керма"</t>
  </si>
  <si>
    <t>5250001581</t>
  </si>
  <si>
    <t>26358237</t>
  </si>
  <si>
    <t>ОАО "Коммунтехсервис"</t>
  </si>
  <si>
    <t>5234003863</t>
  </si>
  <si>
    <t>523401001</t>
  </si>
  <si>
    <t>26358281</t>
  </si>
  <si>
    <t>ОАО "ЛЕГМАШ"</t>
  </si>
  <si>
    <t>5243001862</t>
  </si>
  <si>
    <t>27-10-1992 00:00:00</t>
  </si>
  <si>
    <t>26358171</t>
  </si>
  <si>
    <t>ОАО "ЛЭТЗ"</t>
  </si>
  <si>
    <t>5222000882</t>
  </si>
  <si>
    <t>26358359</t>
  </si>
  <si>
    <t>ОАО "МИЗ-Ворсма"</t>
  </si>
  <si>
    <t>5252000368</t>
  </si>
  <si>
    <t>27635910</t>
  </si>
  <si>
    <t>ОАО "МК "Нижегородский"</t>
  </si>
  <si>
    <t>5261005806</t>
  </si>
  <si>
    <t>26358270</t>
  </si>
  <si>
    <t>5239001108</t>
  </si>
  <si>
    <t>26951227</t>
  </si>
  <si>
    <t>ОАО "НКХП-ДЕВЕЛОПМЕНТ"</t>
  </si>
  <si>
    <t>5260005345</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</si>
  <si>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</si>
  <si>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</si>
  <si>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</si>
  <si>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</si>
  <si>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</si>
  <si>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</si>
  <si>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</si>
  <si>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</si>
  <si>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</si>
  <si>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</si>
  <si>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</si>
  <si>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</si>
  <si>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</si>
  <si>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</si>
  <si>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</si>
  <si>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</si>
  <si>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</si>
  <si>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</si>
  <si>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26358289</t>
  </si>
  <si>
    <t>ОАО "Полиграфкартон"</t>
  </si>
  <si>
    <t>5244010789</t>
  </si>
  <si>
    <t>26358176</t>
  </si>
  <si>
    <t>ОАО "РЕМОНТНИК"</t>
  </si>
  <si>
    <t>5222003178</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</si>
  <si>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</si>
  <si>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</si>
  <si>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</si>
  <si>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</si>
  <si>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</si>
  <si>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</si>
  <si>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</si>
  <si>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</si>
  <si>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</si>
  <si>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</si>
  <si>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</si>
  <si>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</si>
  <si>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</si>
  <si>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</si>
  <si>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</si>
  <si>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26358346</t>
  </si>
  <si>
    <t>ОАО "ТСКР"</t>
  </si>
  <si>
    <t>5250045250</t>
  </si>
  <si>
    <t>26358112</t>
  </si>
  <si>
    <t>ОАО "Тепловик"</t>
  </si>
  <si>
    <t>5211759082</t>
  </si>
  <si>
    <t>26-02-2004 00:00:00</t>
  </si>
  <si>
    <t>26951315</t>
  </si>
  <si>
    <t>ОАО "УК ЖКХ Починковского района"</t>
  </si>
  <si>
    <t>5227006006</t>
  </si>
  <si>
    <t>522701001</t>
  </si>
  <si>
    <t>26358214</t>
  </si>
  <si>
    <t>ОАО "УК ЖКХ Сергачского района"</t>
  </si>
  <si>
    <t>5229007213</t>
  </si>
  <si>
    <t>522901001</t>
  </si>
  <si>
    <t>28148693</t>
  </si>
  <si>
    <t>ОАО хладокомбинат "Заречный"</t>
  </si>
  <si>
    <t>5258000780</t>
  </si>
  <si>
    <t>28046028</t>
  </si>
  <si>
    <t>ООО "Автобан"</t>
  </si>
  <si>
    <t>5262057290</t>
  </si>
  <si>
    <t>26358389</t>
  </si>
  <si>
    <t>ООО "Автозаводская ТЭЦ"</t>
  </si>
  <si>
    <t>5256049357</t>
  </si>
  <si>
    <t>26552237</t>
  </si>
  <si>
    <t>ООО "Агенство недвижимости "Виктория"</t>
  </si>
  <si>
    <t>5261026267</t>
  </si>
  <si>
    <t>26358387</t>
  </si>
  <si>
    <t>ООО "Агрокомплекс Доскино"</t>
  </si>
  <si>
    <t>5256048674</t>
  </si>
  <si>
    <t>28257101</t>
  </si>
  <si>
    <t>ООО "Актеон"</t>
  </si>
  <si>
    <t>5262114420</t>
  </si>
  <si>
    <t>26358417</t>
  </si>
  <si>
    <t>ООО "Альянс"</t>
  </si>
  <si>
    <t>5258065160</t>
  </si>
  <si>
    <t>28799523</t>
  </si>
  <si>
    <t>ООО "Арго-Энерго52"</t>
  </si>
  <si>
    <t>5260357354</t>
  </si>
  <si>
    <t>26358283</t>
  </si>
  <si>
    <t>ООО "Арзамасское ПО "Автопровод"</t>
  </si>
  <si>
    <t>26358250</t>
  </si>
  <si>
    <t>ООО "Арьякоммунсервис"</t>
  </si>
  <si>
    <t>5235006602</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</si>
  <si>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</si>
  <si>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</si>
  <si>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</si>
  <si>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</si>
  <si>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</si>
  <si>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</si>
  <si>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</si>
  <si>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</si>
  <si>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</si>
  <si>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</si>
  <si>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</si>
  <si>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</si>
  <si>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</si>
  <si>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</si>
  <si>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</si>
  <si>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26358178</t>
  </si>
  <si>
    <t>ООО "БУМИ"</t>
  </si>
  <si>
    <t>5222014282</t>
  </si>
  <si>
    <t>28460875</t>
  </si>
  <si>
    <t>ООО "БЭФ"</t>
  </si>
  <si>
    <t>5246043638</t>
  </si>
  <si>
    <t>26552258</t>
  </si>
  <si>
    <t>ООО "Богородский завод домостроительных материалов"</t>
  </si>
  <si>
    <t>5245012524</t>
  </si>
  <si>
    <t>28013687</t>
  </si>
  <si>
    <t>ООО "Бор Инвест"</t>
  </si>
  <si>
    <t>5246041888</t>
  </si>
  <si>
    <t>28460965</t>
  </si>
  <si>
    <t>ООО "Бор Теплоэнерго"</t>
  </si>
  <si>
    <t>5246043589</t>
  </si>
  <si>
    <t>28500820</t>
  </si>
  <si>
    <t>ООО "Бугровские мельницы"</t>
  </si>
  <si>
    <t>5257071563</t>
  </si>
  <si>
    <t>30848786</t>
  </si>
  <si>
    <t>5258131649</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</si>
  <si>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</si>
  <si>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</si>
  <si>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</si>
  <si>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</si>
  <si>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</si>
  <si>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</si>
  <si>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</si>
  <si>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</si>
  <si>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</si>
  <si>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</si>
  <si>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</si>
  <si>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</si>
  <si>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</si>
  <si>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</si>
  <si>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</si>
  <si>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26766900</t>
  </si>
  <si>
    <t>ООО "Вадская ТК"</t>
  </si>
  <si>
    <t>5206024935</t>
  </si>
  <si>
    <t>520601001</t>
  </si>
  <si>
    <t>28425169</t>
  </si>
  <si>
    <t>ООО "Веста"</t>
  </si>
  <si>
    <t>5251008188</t>
  </si>
  <si>
    <t>27782735</t>
  </si>
  <si>
    <t>ООО "Ветлужская ТК"</t>
  </si>
  <si>
    <t>5209005786</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</si>
  <si>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</si>
  <si>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</si>
  <si>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</si>
  <si>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</si>
  <si>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</si>
  <si>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</si>
  <si>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</si>
  <si>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</si>
  <si>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</si>
  <si>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</si>
  <si>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</si>
  <si>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</si>
  <si>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26358298</t>
  </si>
  <si>
    <t>ООО "Волготрансгазстроймонтаж"</t>
  </si>
  <si>
    <t>5245008630</t>
  </si>
  <si>
    <t>26357017</t>
  </si>
  <si>
    <t>ООО "Волгоэлектросеть-НН"</t>
  </si>
  <si>
    <t>5246041687</t>
  </si>
  <si>
    <t>28037674</t>
  </si>
  <si>
    <t>ООО "Воскресенский ЛПК "Сталекс"</t>
  </si>
  <si>
    <t>5212006885</t>
  </si>
  <si>
    <t>31026167</t>
  </si>
  <si>
    <t>ООО "Восход"</t>
  </si>
  <si>
    <t>5207016711</t>
  </si>
  <si>
    <t>26774403</t>
  </si>
  <si>
    <t>ООО "Восходкомин"</t>
  </si>
  <si>
    <t>5207013252</t>
  </si>
  <si>
    <t>26358435</t>
  </si>
  <si>
    <t>ООО "Высоковский кирпичный завод+"</t>
  </si>
  <si>
    <t>5260108580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</si>
  <si>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</si>
  <si>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</si>
  <si>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</si>
  <si>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</si>
  <si>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</si>
  <si>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</si>
  <si>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</si>
  <si>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</si>
  <si>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</si>
  <si>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</si>
  <si>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</si>
  <si>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</si>
  <si>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</si>
  <si>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</si>
  <si>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</si>
  <si>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</si>
  <si>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26556543</t>
  </si>
  <si>
    <t>ООО "ГремячевТепло"</t>
  </si>
  <si>
    <t>5260262455</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</si>
  <si>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</si>
  <si>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</si>
  <si>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</si>
  <si>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</si>
  <si>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</si>
  <si>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</si>
  <si>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</si>
  <si>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</si>
  <si>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</si>
  <si>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</si>
  <si>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</si>
  <si>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</si>
  <si>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28869779</t>
  </si>
  <si>
    <t>ООО "ЖДАНОВСКИЙ"</t>
  </si>
  <si>
    <t>5252033363</t>
  </si>
  <si>
    <t>28091842</t>
  </si>
  <si>
    <t>ООО "ЖКС"</t>
  </si>
  <si>
    <t>5223034676</t>
  </si>
  <si>
    <t>26557165</t>
  </si>
  <si>
    <t>ООО "Жилкомсервис"</t>
  </si>
  <si>
    <t>5228055711</t>
  </si>
  <si>
    <t>28858492</t>
  </si>
  <si>
    <t>ООО "ЗЕНИТ ЭНЕРГО"</t>
  </si>
  <si>
    <t>5262305560</t>
  </si>
  <si>
    <t>08-09-2014 00:00:00</t>
  </si>
  <si>
    <t>26562570</t>
  </si>
  <si>
    <t>ООО "Заводские сети"</t>
  </si>
  <si>
    <t>5256049340</t>
  </si>
  <si>
    <t>26322342</t>
  </si>
  <si>
    <t>ООО "Зефс-энерго"</t>
  </si>
  <si>
    <t>5258049909</t>
  </si>
  <si>
    <t>28460903</t>
  </si>
  <si>
    <t>ООО "ИТ"</t>
  </si>
  <si>
    <t>5246043596</t>
  </si>
  <si>
    <t>28821602</t>
  </si>
  <si>
    <t>ООО "Интер"</t>
  </si>
  <si>
    <t>5250060280</t>
  </si>
  <si>
    <t>31061810</t>
  </si>
  <si>
    <t>ООО "КАПИТАЛ-МЕНЕДЖМЕНТ"</t>
  </si>
  <si>
    <t>5258135717</t>
  </si>
  <si>
    <t>26358471</t>
  </si>
  <si>
    <t>ООО "КЛАСС ПЛЮС"</t>
  </si>
  <si>
    <t>5261106233</t>
  </si>
  <si>
    <t>30801688</t>
  </si>
  <si>
    <t>ООО "КМ ЭНЕРГО"</t>
  </si>
  <si>
    <t>5262299002</t>
  </si>
  <si>
    <t>30854345</t>
  </si>
  <si>
    <t>ООО "КОММУНАЛЬЩИК-НН"</t>
  </si>
  <si>
    <t>5245027023</t>
  </si>
  <si>
    <t>19-10-2015 00:00:00</t>
  </si>
  <si>
    <t>28815743</t>
  </si>
  <si>
    <t>ООО "КСК"</t>
  </si>
  <si>
    <t>5256122751</t>
  </si>
  <si>
    <t>28871053</t>
  </si>
  <si>
    <t>ООО "Капролактам-Энерго"</t>
  </si>
  <si>
    <t>5249133382</t>
  </si>
  <si>
    <t>28043750</t>
  </si>
  <si>
    <t>ООО "Княгининский Стройгаз"</t>
  </si>
  <si>
    <t>5217003648</t>
  </si>
  <si>
    <t>26358436</t>
  </si>
  <si>
    <t>ООО "Ковчег-НН"</t>
  </si>
  <si>
    <t>5260079227</t>
  </si>
  <si>
    <t>26358102</t>
  </si>
  <si>
    <t>ООО "КомСервис"</t>
  </si>
  <si>
    <t>5208005141</t>
  </si>
  <si>
    <t>520801001</t>
  </si>
  <si>
    <t>27670979</t>
  </si>
  <si>
    <t>ООО "КомСервис-Т р.п. Вача"</t>
  </si>
  <si>
    <t>5208005166</t>
  </si>
  <si>
    <t>13-09-2011 00:00:00</t>
  </si>
  <si>
    <t>26358104</t>
  </si>
  <si>
    <t>ООО "Коммунальник"</t>
  </si>
  <si>
    <t>5209005634</t>
  </si>
  <si>
    <t>28451400</t>
  </si>
  <si>
    <t>5225004677</t>
  </si>
  <si>
    <t>15-04-2005 00:00:00</t>
  </si>
  <si>
    <t>27566780</t>
  </si>
  <si>
    <t>ООО "Коммунальщик"</t>
  </si>
  <si>
    <t>5245017794</t>
  </si>
  <si>
    <t>28455154</t>
  </si>
  <si>
    <t>ООО "Коммунсервис"</t>
  </si>
  <si>
    <t>5235007356</t>
  </si>
  <si>
    <t>27619705</t>
  </si>
  <si>
    <t>ООО "Комсервис-Т"</t>
  </si>
  <si>
    <t>5208004846</t>
  </si>
  <si>
    <t>26358111</t>
  </si>
  <si>
    <t>ООО "Кузьмияр"</t>
  </si>
  <si>
    <t>5211001210</t>
  </si>
  <si>
    <t>30939581</t>
  </si>
  <si>
    <t>ООО "ЛЕСПРОМ"</t>
  </si>
  <si>
    <t>5234004176</t>
  </si>
  <si>
    <t>26413215</t>
  </si>
  <si>
    <t>ООО "ЛУКОЙЛ-ЭНЕРГОСЕТИ"</t>
  </si>
  <si>
    <t>5260230051</t>
  </si>
  <si>
    <t>26358451</t>
  </si>
  <si>
    <t>ООО "Лукойл-Волганефтепродукт"</t>
  </si>
  <si>
    <t>5260136595</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</si>
  <si>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</si>
  <si>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</si>
  <si>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</si>
  <si>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</si>
  <si>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</si>
  <si>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</si>
  <si>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</si>
  <si>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</si>
  <si>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</si>
  <si>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</si>
  <si>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</si>
  <si>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</si>
  <si>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</si>
  <si>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</si>
  <si>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</si>
  <si>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</si>
  <si>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</si>
  <si>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</si>
  <si>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31212674</t>
  </si>
  <si>
    <t>ООО "НТЦ"</t>
  </si>
  <si>
    <t>5223035415</t>
  </si>
  <si>
    <t>05-09-2018 00:00:00</t>
  </si>
  <si>
    <t>27577409</t>
  </si>
  <si>
    <t>ООО "Навашинская Тепло-Энергетическая компания"</t>
  </si>
  <si>
    <t>5236008144</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</si>
  <si>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</si>
  <si>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</si>
  <si>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</si>
  <si>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</si>
  <si>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</si>
  <si>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</si>
  <si>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</si>
  <si>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</si>
  <si>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</si>
  <si>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</si>
  <si>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</si>
  <si>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</si>
  <si>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</si>
  <si>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26765266</t>
  </si>
  <si>
    <t>ООО "НоваТЭК-Чкаловск"</t>
  </si>
  <si>
    <t>5236008218</t>
  </si>
  <si>
    <t>28942293</t>
  </si>
  <si>
    <t>ООО "ОКАТЕПЛОСЕРВИС"</t>
  </si>
  <si>
    <t>5214011802</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</si>
  <si>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</si>
  <si>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</si>
  <si>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</si>
  <si>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</si>
  <si>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</si>
  <si>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</si>
  <si>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</si>
  <si>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</si>
  <si>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</si>
  <si>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</si>
  <si>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</si>
  <si>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</si>
  <si>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</si>
  <si>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26358482</t>
  </si>
  <si>
    <t>ООО "ПКП "Энергетика"</t>
  </si>
  <si>
    <t>5262073742</t>
  </si>
  <si>
    <t>27774371</t>
  </si>
  <si>
    <t>ООО "Парус"</t>
  </si>
  <si>
    <t>5246038740</t>
  </si>
  <si>
    <t>28951517</t>
  </si>
  <si>
    <t>ООО "Поволжье - Ресурс"</t>
  </si>
  <si>
    <t>5209005539</t>
  </si>
  <si>
    <t>28459341</t>
  </si>
  <si>
    <t>ООО "Политек НН"</t>
  </si>
  <si>
    <t>5260319133</t>
  </si>
  <si>
    <t>26551997</t>
  </si>
  <si>
    <t>ООО "Политерм"</t>
  </si>
  <si>
    <t>5236006235</t>
  </si>
  <si>
    <t>26755303</t>
  </si>
  <si>
    <t>ООО "Приволжье Энергия"</t>
  </si>
  <si>
    <t>5260137655</t>
  </si>
  <si>
    <t>27719695</t>
  </si>
  <si>
    <t>ООО "ПримаЭнерго"</t>
  </si>
  <si>
    <t>5259069383</t>
  </si>
  <si>
    <t>28455277</t>
  </si>
  <si>
    <t>ООО "Промтепло"</t>
  </si>
  <si>
    <t>5251009826</t>
  </si>
  <si>
    <t>28459321</t>
  </si>
  <si>
    <t>ООО "Промэнерго"</t>
  </si>
  <si>
    <t>5260327649</t>
  </si>
  <si>
    <t>26651300</t>
  </si>
  <si>
    <t>ООО "ПрофТепло"</t>
  </si>
  <si>
    <t>5202007216</t>
  </si>
  <si>
    <t>520201001</t>
  </si>
  <si>
    <t>26766778</t>
  </si>
  <si>
    <t>ООО "Профит Инвест"</t>
  </si>
  <si>
    <t>4101103970</t>
  </si>
  <si>
    <t>526043001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</si>
  <si>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</si>
  <si>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</si>
  <si>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</si>
  <si>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</si>
  <si>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</si>
  <si>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</si>
  <si>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</si>
  <si>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</si>
  <si>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</si>
  <si>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</si>
  <si>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</si>
  <si>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</si>
  <si>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</si>
  <si>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30884490</t>
  </si>
  <si>
    <t>ООО "РУССКИЙ СТАНДАРТ"</t>
  </si>
  <si>
    <t>5260403297</t>
  </si>
  <si>
    <t>12-01-2015 00:00:00</t>
  </si>
  <si>
    <t>26650748</t>
  </si>
  <si>
    <t>ООО "РегионРесурс"</t>
  </si>
  <si>
    <t>5252023559</t>
  </si>
  <si>
    <t>26654120</t>
  </si>
  <si>
    <t>ООО "Ресурс"</t>
  </si>
  <si>
    <t>5225005769</t>
  </si>
  <si>
    <t>26358404</t>
  </si>
  <si>
    <t>ООО "СК-НН"</t>
  </si>
  <si>
    <t>5257057777</t>
  </si>
  <si>
    <t>31222003</t>
  </si>
  <si>
    <t>ООО "СПЕКТР"</t>
  </si>
  <si>
    <t>7716643855</t>
  </si>
  <si>
    <t>772201001</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</si>
  <si>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</si>
  <si>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</si>
  <si>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</si>
  <si>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</si>
  <si>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</si>
  <si>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</si>
  <si>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</si>
  <si>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</si>
  <si>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</si>
  <si>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</si>
  <si>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</si>
  <si>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</si>
  <si>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</si>
  <si>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</si>
  <si>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</si>
  <si>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</si>
  <si>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</si>
  <si>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</si>
  <si>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26358122</t>
  </si>
  <si>
    <t>ООО "Сеймовские мельницы"</t>
  </si>
  <si>
    <t>5214007940</t>
  </si>
  <si>
    <t>27572131</t>
  </si>
  <si>
    <t>ООО "Сетка-Энерго"</t>
  </si>
  <si>
    <t>5249021833</t>
  </si>
  <si>
    <t>28049303</t>
  </si>
  <si>
    <t>ООО "Синтез ОКА-ЭНЕРГО"</t>
  </si>
  <si>
    <t>5249121154</t>
  </si>
  <si>
    <t>28272676</t>
  </si>
  <si>
    <t>ООО "СнабСпецПром"</t>
  </si>
  <si>
    <t>5260208384</t>
  </si>
  <si>
    <t>26551991</t>
  </si>
  <si>
    <t>ООО "Сокольские тепловые системы"</t>
  </si>
  <si>
    <t>5240004022</t>
  </si>
  <si>
    <t>26555552</t>
  </si>
  <si>
    <t>ООО "Старт-Строй"</t>
  </si>
  <si>
    <t>5262059353</t>
  </si>
  <si>
    <t>31061778</t>
  </si>
  <si>
    <t>ООО "Стройэнергомонтаж"</t>
  </si>
  <si>
    <t>5260356760</t>
  </si>
  <si>
    <t>27322384</t>
  </si>
  <si>
    <t>ООО "Сухобезводнинское ЖКХ"</t>
  </si>
  <si>
    <t>5228056070</t>
  </si>
  <si>
    <t>27580815</t>
  </si>
  <si>
    <t>ООО "Сява ЖКУ"</t>
  </si>
  <si>
    <t>5239010053</t>
  </si>
  <si>
    <t>31166873</t>
  </si>
  <si>
    <t>ООО "ТГС"</t>
  </si>
  <si>
    <t>5262351051</t>
  </si>
  <si>
    <t>27582693</t>
  </si>
  <si>
    <t>ООО "ТД "Нижегородский"</t>
  </si>
  <si>
    <t>5256095441</t>
  </si>
  <si>
    <t>31196714</t>
  </si>
  <si>
    <t>ООО "ТЕПЛО ПЛЮС"</t>
  </si>
  <si>
    <t>5261113456</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</si>
  <si>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</si>
  <si>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</si>
  <si>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</si>
  <si>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</si>
  <si>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</si>
  <si>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</si>
  <si>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</si>
  <si>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</si>
  <si>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</si>
  <si>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</si>
  <si>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</si>
  <si>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</si>
  <si>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</si>
  <si>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</si>
  <si>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</si>
  <si>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26358313</t>
  </si>
  <si>
    <t>5246024402</t>
  </si>
  <si>
    <t>26553469</t>
  </si>
  <si>
    <t>ООО "ТеплоЭнергетическая Компания"</t>
  </si>
  <si>
    <t>5252022210</t>
  </si>
  <si>
    <t>28460888</t>
  </si>
  <si>
    <t>ООО "Тепловик"</t>
  </si>
  <si>
    <t>5246043606</t>
  </si>
  <si>
    <t>26358085</t>
  </si>
  <si>
    <t>ООО "Тепловые сети Арзамасского района"</t>
  </si>
  <si>
    <t>5202010410</t>
  </si>
  <si>
    <t>26760360</t>
  </si>
  <si>
    <t>ООО "Тепловые сети"</t>
  </si>
  <si>
    <t>5201030205</t>
  </si>
  <si>
    <t>26550878</t>
  </si>
  <si>
    <t>5212007350</t>
  </si>
  <si>
    <t>26648937</t>
  </si>
  <si>
    <t>ООО "Теплосервис"</t>
  </si>
  <si>
    <t>5239010021</t>
  </si>
  <si>
    <t>26358446</t>
  </si>
  <si>
    <t>5260113326</t>
  </si>
  <si>
    <t>27670983</t>
  </si>
  <si>
    <t>ООО "Теплосети"</t>
  </si>
  <si>
    <t>5212510588</t>
  </si>
  <si>
    <t>16-11-2010 00:00:00</t>
  </si>
  <si>
    <t>26358260</t>
  </si>
  <si>
    <t>5237003540</t>
  </si>
  <si>
    <t>27967327</t>
  </si>
  <si>
    <t>5256112714</t>
  </si>
  <si>
    <t>27965855</t>
  </si>
  <si>
    <t>ООО "Теплоцентраль"</t>
  </si>
  <si>
    <t>5212510387</t>
  </si>
  <si>
    <t>26776528</t>
  </si>
  <si>
    <t>ООО "Теплоэнерго"</t>
  </si>
  <si>
    <t>5216017905</t>
  </si>
  <si>
    <t>26555812</t>
  </si>
  <si>
    <t>ООО "Теплояр"</t>
  </si>
  <si>
    <t>5251112608</t>
  </si>
  <si>
    <t>26811759</t>
  </si>
  <si>
    <t>ООО "Термаль"</t>
  </si>
  <si>
    <t>5250050892</t>
  </si>
  <si>
    <t>30802627</t>
  </si>
  <si>
    <t>ООО "ТермоТрон"</t>
  </si>
  <si>
    <t>5024159342</t>
  </si>
  <si>
    <t>502401001</t>
  </si>
  <si>
    <t>02-11-2015 00:00:00</t>
  </si>
  <si>
    <t>26358312</t>
  </si>
  <si>
    <t>ООО "Техноэнергосервис"</t>
  </si>
  <si>
    <t>5246022243</t>
  </si>
  <si>
    <t>26555345</t>
  </si>
  <si>
    <t>ООО "Торговый Дом "Континент"</t>
  </si>
  <si>
    <t>5239008551</t>
  </si>
  <si>
    <t>26555334</t>
  </si>
  <si>
    <t>ООО "Тосол-Синтез-Энерго"</t>
  </si>
  <si>
    <t>5249091260</t>
  </si>
  <si>
    <t>30905542</t>
  </si>
  <si>
    <t>ООО "УК "НОКК"</t>
  </si>
  <si>
    <t>7714740243</t>
  </si>
  <si>
    <t>28942302</t>
  </si>
  <si>
    <t>ООО "УПРАВЛЯЮЩАЯ КОМПАНИЯ"</t>
  </si>
  <si>
    <t>5214010816</t>
  </si>
  <si>
    <t>26551783</t>
  </si>
  <si>
    <t>ООО "УПСМ"</t>
  </si>
  <si>
    <t>5227004584</t>
  </si>
  <si>
    <t>26358251</t>
  </si>
  <si>
    <t>ООО "Уренская швейная фабрика"</t>
  </si>
  <si>
    <t>5235004820</t>
  </si>
  <si>
    <t>26373549</t>
  </si>
  <si>
    <t>ООО "Устакоммунсервис"</t>
  </si>
  <si>
    <t>5235006578</t>
  </si>
  <si>
    <t>27632973</t>
  </si>
  <si>
    <t>ООО "ФСК "Энерго Строй"</t>
  </si>
  <si>
    <t>5257055240</t>
  </si>
  <si>
    <t>26951224</t>
  </si>
  <si>
    <t>5261035060</t>
  </si>
  <si>
    <t>27371870</t>
  </si>
  <si>
    <t>ООО "Фирма "СК-Интер"</t>
  </si>
  <si>
    <t>5250051511</t>
  </si>
  <si>
    <t>26358445</t>
  </si>
  <si>
    <t>ООО "ЦТО "Меркурий"</t>
  </si>
  <si>
    <t>5260096462</t>
  </si>
  <si>
    <t>26358492</t>
  </si>
  <si>
    <t>ООО "Цитрон"</t>
  </si>
  <si>
    <t>5260055272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</si>
  <si>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</si>
  <si>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</si>
  <si>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</si>
  <si>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</si>
  <si>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</si>
  <si>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</si>
  <si>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</si>
  <si>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</si>
  <si>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</si>
  <si>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</si>
  <si>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</si>
  <si>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</si>
  <si>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</si>
  <si>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</si>
  <si>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</si>
  <si>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</si>
  <si>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</si>
  <si>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</si>
  <si>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</si>
  <si>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</si>
  <si>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</si>
  <si>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</si>
  <si>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</si>
  <si>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</si>
  <si>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</si>
  <si>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</si>
  <si>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</si>
  <si>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</si>
  <si>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</si>
  <si>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</si>
  <si>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</si>
  <si>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</si>
  <si>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</si>
  <si>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</si>
  <si>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28139704</t>
  </si>
  <si>
    <t>ООО "Энергетика"</t>
  </si>
  <si>
    <t>5260342407</t>
  </si>
  <si>
    <t>26358453</t>
  </si>
  <si>
    <t>ООО "Энергия"</t>
  </si>
  <si>
    <t>5260171247</t>
  </si>
  <si>
    <t>28869770</t>
  </si>
  <si>
    <t>ООО "ЭнергоПром"</t>
  </si>
  <si>
    <t>5252033229</t>
  </si>
  <si>
    <t>26358455</t>
  </si>
  <si>
    <t>ООО "Энергосервис"</t>
  </si>
  <si>
    <t>5260178764</t>
  </si>
  <si>
    <t>26358386</t>
  </si>
  <si>
    <t>ООО "Энергосети"</t>
  </si>
  <si>
    <t>5256070704</t>
  </si>
  <si>
    <t>27583800</t>
  </si>
  <si>
    <t>ООО "Энерготранс"</t>
  </si>
  <si>
    <t>5249107583</t>
  </si>
  <si>
    <t>26555548</t>
  </si>
  <si>
    <t>ООО "Энергоцентр"</t>
  </si>
  <si>
    <t>5260185289</t>
  </si>
  <si>
    <t>30839410</t>
  </si>
  <si>
    <t>ООО "ЭнерджиПром-НН"</t>
  </si>
  <si>
    <t>5260386563</t>
  </si>
  <si>
    <t>23-05-2014 00:00:00</t>
  </si>
  <si>
    <t>26776525</t>
  </si>
  <si>
    <t>ООО «Коммунальные системы»</t>
  </si>
  <si>
    <t>5216017912</t>
  </si>
  <si>
    <t>26358378</t>
  </si>
  <si>
    <t>ООО Агрофирма "Павловская"</t>
  </si>
  <si>
    <t>5252011169</t>
  </si>
  <si>
    <t>26358161</t>
  </si>
  <si>
    <t>ООО МУП "Коммунальник"</t>
  </si>
  <si>
    <t>5219005633</t>
  </si>
  <si>
    <t>26756550</t>
  </si>
  <si>
    <t>ООО МУП "Коммунресурс"</t>
  </si>
  <si>
    <t>5219382840</t>
  </si>
  <si>
    <t>26951978</t>
  </si>
  <si>
    <t>ООО МУП "Прометей"</t>
  </si>
  <si>
    <t>5219382920</t>
  </si>
  <si>
    <t>26506413</t>
  </si>
  <si>
    <t>ООО НПО "Мехинструмент"</t>
  </si>
  <si>
    <t>5252024087</t>
  </si>
  <si>
    <t>28875534</t>
  </si>
  <si>
    <t>ООО ПКФ "ТЕПЛО"</t>
  </si>
  <si>
    <t>5251009953</t>
  </si>
  <si>
    <t>30436416</t>
  </si>
  <si>
    <t>ООО СК "Холдинг НН"</t>
  </si>
  <si>
    <t>5258090470</t>
  </si>
  <si>
    <t>26358479</t>
  </si>
  <si>
    <t>ООО Торговое предприятие "Нижегородец"</t>
  </si>
  <si>
    <t>5254017367</t>
  </si>
  <si>
    <t>28448150</t>
  </si>
  <si>
    <t>ООО УК "Жилкомсервис"</t>
  </si>
  <si>
    <t>5234004793</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</si>
  <si>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</si>
  <si>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</si>
  <si>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</si>
  <si>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</si>
  <si>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</si>
  <si>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</si>
  <si>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</si>
  <si>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</si>
  <si>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</si>
  <si>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</si>
  <si>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</si>
  <si>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</si>
  <si>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</si>
  <si>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30359845</t>
  </si>
  <si>
    <t>ОП "Нижегородское" АО "Главное управление жилищно-коммунального хозяйства"</t>
  </si>
  <si>
    <t>26358280</t>
  </si>
  <si>
    <t>5243001767</t>
  </si>
  <si>
    <t>18-03-1993 00:00:00</t>
  </si>
  <si>
    <t>26358077</t>
  </si>
  <si>
    <t>ПАО "ГАЗПРОМ ГАЗОРАСПРЕДЕЛЕНИЕ НИЖНИЙ НОВГОРОД"</t>
  </si>
  <si>
    <t>5200000102</t>
  </si>
  <si>
    <t>13-01-1994 00:00:00</t>
  </si>
  <si>
    <t>26358397</t>
  </si>
  <si>
    <t>5257005049</t>
  </si>
  <si>
    <t>15-10-1993 00:00:00</t>
  </si>
  <si>
    <t>26322338</t>
  </si>
  <si>
    <t>ПАО "ЗМЗ"</t>
  </si>
  <si>
    <t>5248004137</t>
  </si>
  <si>
    <t>26322359</t>
  </si>
  <si>
    <t>ПАО "Завод "Красное Сормово"</t>
  </si>
  <si>
    <t>5263006629</t>
  </si>
  <si>
    <t>26358385</t>
  </si>
  <si>
    <t>5256045754</t>
  </si>
  <si>
    <t>26358362</t>
  </si>
  <si>
    <t>ПАО "МИТРА"</t>
  </si>
  <si>
    <t>5252000456</t>
  </si>
  <si>
    <t>26506400</t>
  </si>
  <si>
    <t>ПАО "МРСК Центра и Приволжья" филиал "Нижновэнерго"</t>
  </si>
  <si>
    <t>5260200603</t>
  </si>
  <si>
    <t>526002001</t>
  </si>
  <si>
    <t>26358466</t>
  </si>
  <si>
    <t>ПАО "НИТЕЛ"</t>
  </si>
  <si>
    <t>5261001745</t>
  </si>
  <si>
    <t>29-10-1992 00:00:00</t>
  </si>
  <si>
    <t>26322360</t>
  </si>
  <si>
    <t>5259008768</t>
  </si>
  <si>
    <t>26358399</t>
  </si>
  <si>
    <t>ПАО "Нормаль"</t>
  </si>
  <si>
    <t>5257005345</t>
  </si>
  <si>
    <t>26380702</t>
  </si>
  <si>
    <t>ПАО "ПАВЛОВСКИЙ АВТОБУС"</t>
  </si>
  <si>
    <t>5252000350</t>
  </si>
  <si>
    <t>26358358</t>
  </si>
  <si>
    <t>ПАО "РУСПОЛИМЕТ"</t>
  </si>
  <si>
    <t>5251008501</t>
  </si>
  <si>
    <t>26358101</t>
  </si>
  <si>
    <t>ПАО "ТРУД"</t>
  </si>
  <si>
    <t>5208000834</t>
  </si>
  <si>
    <t>26358282</t>
  </si>
  <si>
    <t>ПАО АНПП "ТЕМП-АВИА"</t>
  </si>
  <si>
    <t>5243001887</t>
  </si>
  <si>
    <t>23-07-1998 00:00:00</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</si>
  <si>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</si>
  <si>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</si>
  <si>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</si>
  <si>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</si>
  <si>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</si>
  <si>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</si>
  <si>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</si>
  <si>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</si>
  <si>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</si>
  <si>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</si>
  <si>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</si>
  <si>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</si>
  <si>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26358149</t>
  </si>
  <si>
    <t>СПК "Хохлома"</t>
  </si>
  <si>
    <t>5218000784</t>
  </si>
  <si>
    <t>26358126</t>
  </si>
  <si>
    <t>Сарлейское МУМППЖКХ</t>
  </si>
  <si>
    <t>5215000507</t>
  </si>
  <si>
    <t>24-03-2006 00:00:00</t>
  </si>
  <si>
    <t>27372109</t>
  </si>
  <si>
    <t>Суроватихинское МУМПЖКХ</t>
  </si>
  <si>
    <t>5215000722</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</si>
  <si>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</si>
  <si>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</si>
  <si>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</si>
  <si>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</si>
  <si>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</si>
  <si>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</si>
  <si>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30903763</t>
  </si>
  <si>
    <t>ФГБУ "ЦЖКУ" МИНОБОРОНЫ РОССИИ</t>
  </si>
  <si>
    <t>26358103</t>
  </si>
  <si>
    <t>ФГОУ СПО "Ветлужский лесотехнический техникум"</t>
  </si>
  <si>
    <t>5209002802</t>
  </si>
  <si>
    <t>26896942</t>
  </si>
  <si>
    <t>ФГОУ СПО "Ильино-Заборский сельскохозяйственный техникум"</t>
  </si>
  <si>
    <t>5228002533</t>
  </si>
  <si>
    <t>26358487</t>
  </si>
  <si>
    <t>ФГУП "Завод "Электромаш"</t>
  </si>
  <si>
    <t>5263002110</t>
  </si>
  <si>
    <t>26768505</t>
  </si>
  <si>
    <t>ФГУП "РФЯЦ-ВНИИЭФ"</t>
  </si>
  <si>
    <t>5254001230</t>
  </si>
  <si>
    <t>26555503</t>
  </si>
  <si>
    <t>ФГУП "Российская телевизионная и радиовещательная сеть"</t>
  </si>
  <si>
    <t>7717127211</t>
  </si>
  <si>
    <t>771701000</t>
  </si>
  <si>
    <t>26358465</t>
  </si>
  <si>
    <t>ФГУП "ФНПЦ НИИИС ИМ.Ю.Е.СЕДАКОВА"</t>
  </si>
  <si>
    <t>5261000011</t>
  </si>
  <si>
    <t>26322363</t>
  </si>
  <si>
    <t>ФКП "Завод имени Я.М. Свердлова"</t>
  </si>
  <si>
    <t>5249002485</t>
  </si>
  <si>
    <t>30875411</t>
  </si>
  <si>
    <t>ФКУ ИК-1 ГУФСИН РОССИИ ПО НИЖЕГОРОДСКОЙ ОБЛАСТИ</t>
  </si>
  <si>
    <t>5228007186</t>
  </si>
  <si>
    <t>11-03-2011 00:00:00</t>
  </si>
  <si>
    <t>27967274</t>
  </si>
  <si>
    <t>ФКУ ИК-15 ГУФСИН России по Нижегородской области</t>
  </si>
  <si>
    <t>5206002113</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</si>
  <si>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</si>
  <si>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</si>
  <si>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</si>
  <si>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</si>
  <si>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</si>
  <si>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</si>
  <si>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</si>
  <si>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</si>
  <si>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</si>
  <si>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</si>
  <si>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</si>
  <si>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</si>
  <si>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</si>
  <si>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</si>
  <si>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</si>
  <si>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</si>
  <si>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</si>
  <si>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27577553</t>
  </si>
  <si>
    <t>ФКУ ИК-8 ГУФСИН РОССИИ ПО НИЖЕГОРОДСКОЙ ОБЛАСТИ</t>
  </si>
  <si>
    <t>5234002500</t>
  </si>
  <si>
    <t>26358151</t>
  </si>
  <si>
    <t>ФКУ ЛИУ-3 ГУФСИН РОССИИ ПО НИЖЕГОРОДСКОЙ ОБЛАСТИ</t>
  </si>
  <si>
    <t>5219004125</t>
  </si>
  <si>
    <t>21-03-2011 00:00:00</t>
  </si>
  <si>
    <t>26358372</t>
  </si>
  <si>
    <t>ФКУЗ "ЦВМиР "Горбатов" МВД РФ"</t>
  </si>
  <si>
    <t>5252007589</t>
  </si>
  <si>
    <t>28942868</t>
  </si>
  <si>
    <t>Филиал "Нижегородский" ПАО "Т ПЛЮС"</t>
  </si>
  <si>
    <t>6315376946</t>
  </si>
  <si>
    <t>26358460</t>
  </si>
  <si>
    <t>Филиал ОАО "Верхневолжские магистральные нефтепроводы" - Горьковское районное нефтепроводное управление</t>
  </si>
  <si>
    <t>5260900725</t>
  </si>
  <si>
    <t>525002001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</si>
  <si>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</si>
  <si>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</si>
  <si>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</si>
  <si>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</si>
  <si>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</si>
  <si>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</si>
  <si>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</si>
  <si>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</si>
  <si>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</si>
  <si>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</si>
  <si>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27819530</t>
  </si>
  <si>
    <t>Филиал ФГУП "НПО "Микроген" Минздравсоцразвития России в г. Нижний Новгород "Нижегородское предприятие по производству бактерийных препаратов "ИмБио"</t>
  </si>
  <si>
    <t>7722292838</t>
  </si>
  <si>
    <t>28053921</t>
  </si>
  <si>
    <t>филиал ОАО "Газпром трансгаз Нижний Новгород - Управление аварийно-восстановительных работ"</t>
  </si>
  <si>
    <t>526202002</t>
  </si>
  <si>
    <t>WARM</t>
  </si>
  <si>
    <t>Региональная служба по тарифам Нижегородской области</t>
  </si>
  <si>
    <t>21.11.2018</t>
  </si>
  <si>
    <t>47/17</t>
  </si>
  <si>
    <t>официальный сайт РСТ НО</t>
  </si>
  <si>
    <t>г.Нижний Новгород, ул.Академика Сахарова, д.115, корп.1, пом.1</t>
  </si>
  <si>
    <t>Юдин Виталий Сергеевич</t>
  </si>
  <si>
    <t>Зайцев Николай Николаевич</t>
  </si>
  <si>
    <t>Заместитель директора по техническим вопросам</t>
  </si>
  <si>
    <t>2013210</t>
  </si>
  <si>
    <t>teploplus-nnov@yandex.ru </t>
  </si>
  <si>
    <t>О</t>
  </si>
  <si>
    <t>Кстовский муниципальный район, Афонинский сельсовет (22637404);</t>
  </si>
  <si>
    <t>На тепловую энергию (мощность), поставляемую потребителям д.Анкудиновка Кстовского муниципального района Нижегородской области</t>
  </si>
  <si>
    <t>30.06.2019</t>
  </si>
  <si>
    <t>01.07.2019</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</si>
  <si>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</si>
  <si>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</si>
  <si>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</si>
  <si>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Обновление отменено пользователем</t>
  </si>
  <si>
    <t>Предупреждение</t>
  </si>
  <si>
    <t>АО "АМЗ"</t>
  </si>
  <si>
    <t>31314742</t>
  </si>
  <si>
    <t>АО "ВЫКСАТЕПЛОЭНЕРГО"</t>
  </si>
  <si>
    <t>5247055114</t>
  </si>
  <si>
    <t>АО "Гидроагрегат"</t>
  </si>
  <si>
    <t>31258691</t>
  </si>
  <si>
    <t>5246038236</t>
  </si>
  <si>
    <t>АО "ЗАВОД КРАСНЫЙ ЯКОРЬ"</t>
  </si>
  <si>
    <t>АО "МАНН"</t>
  </si>
  <si>
    <t>26504840</t>
  </si>
  <si>
    <t>АО "МСК Энерго"</t>
  </si>
  <si>
    <t>5018054863</t>
  </si>
  <si>
    <t>501801001</t>
  </si>
  <si>
    <t>АО "Молоко"</t>
  </si>
  <si>
    <t>АО "НМЗ"</t>
  </si>
  <si>
    <t>31246223</t>
  </si>
  <si>
    <t>АО "НПО "МИКРОГЕН"</t>
  </si>
  <si>
    <t>7722422237</t>
  </si>
  <si>
    <t>31266320</t>
  </si>
  <si>
    <t>АО "ТЕПЛОРЕСУРС"</t>
  </si>
  <si>
    <t>5228057821</t>
  </si>
  <si>
    <t>31253577</t>
  </si>
  <si>
    <t>ГБПОУ ПСХТ</t>
  </si>
  <si>
    <t>5227001424</t>
  </si>
  <si>
    <t>29648861</t>
  </si>
  <si>
    <t>МП "ВАДРЕСУРС"</t>
  </si>
  <si>
    <t>5206025103</t>
  </si>
  <si>
    <t>31247110</t>
  </si>
  <si>
    <t>МУП "ВОДНИК"</t>
  </si>
  <si>
    <t>5234005042</t>
  </si>
  <si>
    <t>31266429</t>
  </si>
  <si>
    <t>МУП "ЖКХ"</t>
  </si>
  <si>
    <t>5208006025</t>
  </si>
  <si>
    <t>28871911</t>
  </si>
  <si>
    <t>МУП "КОММУНАЛЬЩИК"</t>
  </si>
  <si>
    <t>5225006709</t>
  </si>
  <si>
    <t>31158286</t>
  </si>
  <si>
    <t>МУП "Лысковокоммунсервис"</t>
  </si>
  <si>
    <t>5222071587</t>
  </si>
  <si>
    <t>31314620</t>
  </si>
  <si>
    <t>МУП "МП "БРКК" МО "БМР"</t>
  </si>
  <si>
    <t>5244031690</t>
  </si>
  <si>
    <t>31348885</t>
  </si>
  <si>
    <t>МУП "ТРУД"</t>
  </si>
  <si>
    <t>5201002409</t>
  </si>
  <si>
    <t>31258650</t>
  </si>
  <si>
    <t>МУП ВАРНАВИНСКОГО РАЙОНА "ТЕПЛОСНАБЖЕНИЕ"</t>
  </si>
  <si>
    <t>5207016782</t>
  </si>
  <si>
    <t>МУП ЖКХ "КАЛИКИНСКОЕ"</t>
  </si>
  <si>
    <t>31306641</t>
  </si>
  <si>
    <t>ООО "ИНЖЕНЕРНЫЙ ЦЕНТР"</t>
  </si>
  <si>
    <t>5246053330</t>
  </si>
  <si>
    <t>03-04-2019 00:00:00</t>
  </si>
  <si>
    <t>31341452</t>
  </si>
  <si>
    <t>ООО "КАПИТАЛЪ"</t>
  </si>
  <si>
    <t>5244031891</t>
  </si>
  <si>
    <t>31345872</t>
  </si>
  <si>
    <t>ООО "КМ ТЕПЛОРЕСУРС"</t>
  </si>
  <si>
    <t>5262362977</t>
  </si>
  <si>
    <t>31350312</t>
  </si>
  <si>
    <t>ООО "МНУЦ ВТИ"</t>
  </si>
  <si>
    <t>7709956215</t>
  </si>
  <si>
    <t>770901001</t>
  </si>
  <si>
    <t>31230061</t>
  </si>
  <si>
    <t>ООО "НТФ"</t>
  </si>
  <si>
    <t>5262360338</t>
  </si>
  <si>
    <t>03-12-2018 00:00:00</t>
  </si>
  <si>
    <t>31388077</t>
  </si>
  <si>
    <t>ООО "НЭСК"</t>
  </si>
  <si>
    <t>5257191878</t>
  </si>
  <si>
    <t>31340582</t>
  </si>
  <si>
    <t>ООО "ОРК"</t>
  </si>
  <si>
    <t>5259120135</t>
  </si>
  <si>
    <t>31394997</t>
  </si>
  <si>
    <t>ООО "ПРОМЭНЕРГО ЛУКИНО"</t>
  </si>
  <si>
    <t>5244032285</t>
  </si>
  <si>
    <t>31401059</t>
  </si>
  <si>
    <t>ООО "РУАН"</t>
  </si>
  <si>
    <t>5263138167</t>
  </si>
  <si>
    <t>31241397</t>
  </si>
  <si>
    <t>ООО "СК МАДИС"</t>
  </si>
  <si>
    <t>5047160143</t>
  </si>
  <si>
    <t>31345881</t>
  </si>
  <si>
    <t>ООО "ТЕПЛОСЕТЬ"</t>
  </si>
  <si>
    <t>5258145472</t>
  </si>
  <si>
    <t>31386831</t>
  </si>
  <si>
    <t>ООО "ТЕПЛОСТРОЙ"</t>
  </si>
  <si>
    <t>5260386637</t>
  </si>
  <si>
    <t>ООО "ФИТОФАРМ-НН"</t>
  </si>
  <si>
    <t>31254089</t>
  </si>
  <si>
    <t>ООО «ПРОМЭНЕРГО»</t>
  </si>
  <si>
    <t>5245030019</t>
  </si>
  <si>
    <t>31390562</t>
  </si>
  <si>
    <t>ООО"КС-ТВК"</t>
  </si>
  <si>
    <t>5244014078</t>
  </si>
  <si>
    <t>Воротынский</t>
  </si>
  <si>
    <t>22719000</t>
  </si>
  <si>
    <t>22.05.2020 20:18:54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</si>
</sst>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0.000"/>
    <numFmt numFmtId="166" formatCode="_-* #,##0.00[$€-1]_-;\-* #,##0.00[$€-1]_-;_-* &quot;-&quot;??[$€-1]_-"/>
    <numFmt numFmtId="167" formatCode="000000"/>
    <numFmt numFmtId="168" formatCode="#,##0.0"/>
    <numFmt numFmtId="169" formatCode="#,##0.0000"/>
  </numFmts>
  <fonts count="114">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5">
    <xf numFmtId="49" fontId="0" fillId="0" borderId="0" applyBorder="0">
      <alignment vertical="top"/>
    </xf>
    <xf numFmtId="0" fontId="8" fillId="0" borderId="0"/>
    <xf numFmtId="166" fontId="8" fillId="0" borderId="0"/>
    <xf numFmtId="0" fontId="44" fillId="0" borderId="0"/>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164" fontId="9" fillId="0" borderId="0" applyFont="0" applyFill="0" applyBorder="0" applyAlignment="0" applyProtection="0"/>
    <xf numFmtId="168" fontId="11" fillId="2" borderId="0">
      <protection locked="0"/>
    </xf>
    <xf numFmtId="0" fontId="20" fillId="0" borderId="0" applyFill="0" applyBorder="0" applyProtection="0">
      <alignment vertical="center"/>
    </xf>
    <xf numFmtId="165" fontId="11" fillId="2" borderId="0">
      <protection locked="0"/>
    </xf>
    <xf numFmtId="169" fontId="11" fillId="2" borderId="0">
      <protection locked="0"/>
    </xf>
    <xf numFmtId="0" fontId="21" fillId="0" borderId="0" applyNumberFormat="0" applyFill="0" applyBorder="0" applyAlignment="0" applyProtection="0">
      <alignment vertical="top"/>
      <protection locked="0"/>
    </xf>
    <xf numFmtId="0" fontId="23" fillId="3" borderId="1" applyNumberFormat="0" applyAlignment="0"/>
    <xf numFmtId="0" fontId="22" fillId="0" borderId="0" applyNumberFormat="0" applyFill="0" applyBorder="0" applyAlignment="0" applyProtection="0">
      <alignment vertical="top"/>
      <protection locked="0"/>
    </xf>
    <xf numFmtId="0" fontId="12" fillId="0" borderId="0" applyNumberFormat="0" applyFill="0" applyBorder="0" applyAlignment="0" applyProtection="0"/>
    <xf numFmtId="0" fontId="10" fillId="0" borderId="0"/>
    <xf numFmtId="0" fontId="20" fillId="0" borderId="0" applyFill="0" applyBorder="0" applyProtection="0">
      <alignment vertical="center"/>
    </xf>
    <xf numFmtId="0" fontId="20" fillId="0" borderId="0" applyFill="0" applyBorder="0" applyProtection="0">
      <alignment vertical="center"/>
    </xf>
    <xf numFmtId="49" fontId="43" fillId="4" borderId="2" applyNumberFormat="0">
      <alignment horizontal="center" vertical="center"/>
    </xf>
    <xf numFmtId="0" fontId="18" fillId="5" borderId="1" applyNumberFormat="0" applyAlignment="0" applyProtection="0"/>
    <xf numFmtId="0" fontId="7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2" fillId="0" borderId="0" applyBorder="0">
      <alignment horizontal="center" vertical="center" wrapText="1"/>
    </xf>
    <xf numFmtId="0" fontId="13" fillId="0" borderId="3" applyBorder="0">
      <alignment horizontal="center" vertical="center" wrapText="1"/>
    </xf>
    <xf numFmtId="4" fontId="11" fillId="2" borderId="4" applyBorder="0">
      <alignment horizontal="right"/>
    </xf>
    <xf numFmtId="49" fontId="11" fillId="0" borderId="0" applyBorder="0">
      <alignment vertical="top"/>
    </xf>
    <xf numFmtId="0" fontId="26" fillId="0" borderId="0"/>
    <xf numFmtId="0" fontId="76" fillId="0" borderId="0"/>
    <xf numFmtId="0" fontId="77" fillId="0" borderId="0"/>
    <xf numFmtId="0" fontId="7" fillId="0" borderId="0"/>
    <xf numFmtId="0" fontId="42" fillId="6" borderId="0" applyNumberFormat="0" applyBorder="0" applyAlignment="0">
      <alignment horizontal="left" vertical="center"/>
    </xf>
    <xf numFmtId="49" fontId="11" fillId="0" borderId="0" applyBorder="0">
      <alignment vertical="top"/>
    </xf>
    <xf numFmtId="49" fontId="42" fillId="0" borderId="0" applyBorder="0">
      <alignment vertical="top"/>
    </xf>
    <xf numFmtId="49" fontId="11" fillId="6" borderId="0" applyBorder="0">
      <alignment vertical="top"/>
    </xf>
    <xf numFmtId="49" fontId="39" fillId="7" borderId="0" applyBorder="0">
      <alignment vertical="top"/>
    </xf>
    <xf numFmtId="0" fontId="7" fillId="0" borderId="0"/>
    <xf numFmtId="49" fontId="11" fillId="0" borderId="0" applyBorder="0">
      <alignment vertical="top"/>
    </xf>
    <xf numFmtId="0" fontId="26" fillId="0" borderId="0"/>
    <xf numFmtId="49" fontId="11" fillId="0" borderId="0" applyBorder="0">
      <alignment vertical="top"/>
    </xf>
    <xf numFmtId="0" fontId="7" fillId="0" borderId="0"/>
    <xf numFmtId="49" fontId="11" fillId="0" borderId="0" applyBorder="0">
      <alignment vertical="top"/>
    </xf>
    <xf numFmtId="0" fontId="7" fillId="0" borderId="0"/>
    <xf numFmtId="0" fontId="11" fillId="0" borderId="0">
      <alignment horizontal="left" vertical="center"/>
    </xf>
    <xf numFmtId="0" fontId="7" fillId="0" borderId="0"/>
    <xf numFmtId="0" fontId="7" fillId="0" borderId="0"/>
    <xf numFmtId="0" fontId="26" fillId="0" borderId="0"/>
    <xf numFmtId="0" fontId="93" fillId="0" borderId="0" applyNumberFormat="0" applyFill="0" applyBorder="0" applyAlignment="0" applyProtection="0"/>
    <xf numFmtId="0" fontId="94" fillId="0" borderId="36" applyNumberFormat="0" applyFill="0" applyAlignment="0" applyProtection="0"/>
    <xf numFmtId="0" fontId="95" fillId="0" borderId="37" applyNumberFormat="0" applyFill="0" applyAlignment="0" applyProtection="0"/>
    <xf numFmtId="0" fontId="96" fillId="0" borderId="38" applyNumberFormat="0" applyFill="0" applyAlignment="0" applyProtection="0"/>
    <xf numFmtId="0" fontId="96" fillId="0" borderId="0" applyNumberFormat="0" applyFill="0" applyBorder="0" applyAlignment="0" applyProtection="0"/>
    <xf numFmtId="0" fontId="97" fillId="15" borderId="0" applyNumberFormat="0" applyBorder="0" applyAlignment="0" applyProtection="0"/>
    <xf numFmtId="0" fontId="98" fillId="16" borderId="0" applyNumberFormat="0" applyBorder="0" applyAlignment="0" applyProtection="0"/>
    <xf numFmtId="0" fontId="99" fillId="17" borderId="0" applyNumberFormat="0" applyBorder="0" applyAlignment="0" applyProtection="0"/>
    <xf numFmtId="0" fontId="100" fillId="18" borderId="39" applyNumberFormat="0" applyAlignment="0" applyProtection="0"/>
    <xf numFmtId="0" fontId="101" fillId="18" borderId="40" applyNumberFormat="0" applyAlignment="0" applyProtection="0"/>
    <xf numFmtId="0" fontId="102" fillId="0" borderId="41" applyNumberFormat="0" applyFill="0" applyAlignment="0" applyProtection="0"/>
    <xf numFmtId="0" fontId="103" fillId="19" borderId="42" applyNumberFormat="0" applyAlignment="0" applyProtection="0"/>
    <xf numFmtId="0" fontId="104" fillId="0" borderId="0" applyNumberFormat="0" applyFill="0" applyBorder="0" applyAlignment="0" applyProtection="0"/>
    <xf numFmtId="0" fontId="42" fillId="20" borderId="43" applyNumberFormat="0" applyFont="0" applyAlignment="0" applyProtection="0"/>
    <xf numFmtId="0" fontId="105" fillId="0" borderId="0" applyNumberFormat="0" applyFill="0" applyBorder="0" applyAlignment="0" applyProtection="0"/>
    <xf numFmtId="0" fontId="106" fillId="0" borderId="44" applyNumberFormat="0" applyFill="0" applyAlignment="0" applyProtection="0"/>
    <xf numFmtId="0" fontId="107"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107" fillId="44" borderId="0" applyNumberFormat="0" applyBorder="0" applyAlignment="0" applyProtection="0"/>
    <xf numFmtId="0" fontId="6" fillId="0" borderId="0"/>
    <xf numFmtId="43" fontId="42" fillId="0" borderId="0" applyFont="0" applyFill="0" applyBorder="0" applyAlignment="0" applyProtection="0"/>
    <xf numFmtId="41"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9" fontId="42" fillId="0" borderId="0" applyFont="0" applyFill="0" applyBorder="0" applyAlignment="0" applyProtection="0"/>
    <xf numFmtId="0" fontId="5" fillId="0" borderId="0"/>
    <xf numFmtId="0" fontId="23" fillId="0" borderId="1" applyNumberFormat="0" applyAlignment="0">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 fillId="0" borderId="0"/>
    <xf numFmtId="0" fontId="7" fillId="0" borderId="0"/>
    <xf numFmtId="0" fontId="26" fillId="0" borderId="0"/>
    <xf numFmtId="49" fontId="42" fillId="0" borderId="0" applyBorder="0">
      <alignment vertical="top"/>
    </xf>
    <xf numFmtId="49" fontId="42" fillId="0" borderId="0" applyBorder="0">
      <alignment vertical="top"/>
    </xf>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75" fillId="0" borderId="0" applyNumberFormat="0" applyFill="0" applyBorder="0" applyAlignment="0" applyProtection="0">
      <alignment vertical="top"/>
      <protection locked="0"/>
    </xf>
    <xf numFmtId="0" fontId="13" fillId="7" borderId="6" applyNumberFormat="0" applyFont="0" applyFill="0" applyAlignment="0" applyProtection="0">
      <alignment horizontal="center" vertical="center" wrapText="1"/>
    </xf>
    <xf numFmtId="49" fontId="11" fillId="0" borderId="0" applyBorder="0">
      <alignment vertical="top"/>
    </xf>
    <xf numFmtId="0" fontId="3" fillId="0" borderId="0"/>
    <xf numFmtId="0" fontId="2" fillId="0" borderId="0"/>
    <xf numFmtId="0" fontId="1" fillId="0" borderId="0"/>
  </cellStyleXfs>
  <cellXfs count="1381">
    <xf numFmtId="49" fontId="0" fillId="0" borderId="0" xfId="0">
      <alignment vertical="top"/>
    </xf>
    <xf numFmtId="0" fontId="60" fillId="0" borderId="0" xfId="54" applyFont="1" applyFill="1" applyAlignment="1" applyProtection="1">
      <alignment vertical="top" wrapText="1"/>
    </xf>
    <xf numFmtId="49" fontId="11" fillId="0" borderId="0" xfId="0" applyFont="1" applyProtection="1">
      <alignment vertical="top"/>
    </xf>
    <xf numFmtId="49" fontId="0" fillId="0" borderId="0" xfId="0" applyProtection="1">
      <alignment vertical="top"/>
    </xf>
    <xf numFmtId="49" fontId="11" fillId="8" borderId="4" xfId="0" applyFont="1" applyFill="1" applyBorder="1" applyAlignment="1" applyProtection="1">
      <alignment horizontal="center" vertical="top"/>
    </xf>
    <xf numFmtId="49" fontId="0" fillId="0" borderId="0" xfId="0" applyNumberFormat="1" applyProtection="1">
      <alignment vertical="top"/>
    </xf>
    <xf numFmtId="49" fontId="11" fillId="0" borderId="0" xfId="0" applyNumberFormat="1" applyFont="1" applyAlignment="1" applyProtection="1">
      <alignment vertical="top" wrapText="1"/>
    </xf>
    <xf numFmtId="49" fontId="11" fillId="0" borderId="0" xfId="0" applyNumberFormat="1" applyFont="1" applyAlignment="1" applyProtection="1">
      <alignment vertical="center" wrapText="1"/>
    </xf>
    <xf numFmtId="49" fontId="11" fillId="0" borderId="0" xfId="50" applyFont="1" applyAlignment="1" applyProtection="1">
      <alignment vertical="center" wrapText="1"/>
    </xf>
    <xf numFmtId="49" fontId="16" fillId="0" borderId="0" xfId="50" applyFont="1" applyAlignment="1" applyProtection="1">
      <alignment vertical="center"/>
    </xf>
    <xf numFmtId="0" fontId="16" fillId="0" borderId="0" xfId="49" applyFont="1" applyAlignment="1" applyProtection="1">
      <alignment horizontal="center" vertical="center" wrapText="1"/>
    </xf>
    <xf numFmtId="0" fontId="11" fillId="0" borderId="0" xfId="49" applyFont="1" applyAlignment="1" applyProtection="1">
      <alignment vertical="center" wrapText="1"/>
    </xf>
    <xf numFmtId="0" fontId="11" fillId="0" borderId="0" xfId="49" applyFont="1" applyAlignment="1" applyProtection="1">
      <alignment horizontal="left" vertical="center" wrapText="1"/>
    </xf>
    <xf numFmtId="0" fontId="11" fillId="0" borderId="0" xfId="49" applyFont="1" applyProtection="1"/>
    <xf numFmtId="0" fontId="11" fillId="7" borderId="0" xfId="49" applyFont="1" applyFill="1" applyBorder="1" applyProtection="1"/>
    <xf numFmtId="0" fontId="29" fillId="0" borderId="0" xfId="49" applyFont="1"/>
    <xf numFmtId="49" fontId="11" fillId="0" borderId="0" xfId="46" applyFont="1" applyProtection="1">
      <alignment vertical="top"/>
    </xf>
    <xf numFmtId="49" fontId="11" fillId="0" borderId="0" xfId="46" applyProtection="1">
      <alignment vertical="top"/>
    </xf>
    <xf numFmtId="0" fontId="16" fillId="0" borderId="0" xfId="52" applyFont="1" applyAlignment="1" applyProtection="1">
      <alignment vertical="center" wrapText="1"/>
    </xf>
    <xf numFmtId="0" fontId="16" fillId="0" borderId="0" xfId="52" applyFont="1" applyAlignment="1" applyProtection="1">
      <alignment horizontal="center" vertical="center" wrapText="1"/>
    </xf>
    <xf numFmtId="0" fontId="27" fillId="0" borderId="0" xfId="52" applyFont="1" applyAlignment="1" applyProtection="1">
      <alignment vertical="center" wrapText="1"/>
    </xf>
    <xf numFmtId="0" fontId="11" fillId="7" borderId="0" xfId="52" applyFont="1" applyFill="1" applyBorder="1" applyAlignment="1" applyProtection="1">
      <alignment vertical="center" wrapText="1"/>
    </xf>
    <xf numFmtId="0" fontId="11" fillId="0" borderId="0" xfId="52" applyFont="1" applyAlignment="1" applyProtection="1">
      <alignment horizontal="center" vertical="center" wrapText="1"/>
    </xf>
    <xf numFmtId="0" fontId="11" fillId="0" borderId="0" xfId="52" applyFont="1" applyAlignment="1" applyProtection="1">
      <alignment vertical="center" wrapText="1"/>
    </xf>
    <xf numFmtId="0" fontId="30" fillId="7" borderId="0" xfId="52" applyFont="1" applyFill="1" applyBorder="1" applyAlignment="1" applyProtection="1">
      <alignment vertical="center" wrapText="1"/>
    </xf>
    <xf numFmtId="0" fontId="11" fillId="7" borderId="0" xfId="52" applyFont="1" applyFill="1" applyBorder="1" applyAlignment="1" applyProtection="1">
      <alignment horizontal="right" vertical="center" wrapText="1" indent="1"/>
    </xf>
    <xf numFmtId="0" fontId="16" fillId="7" borderId="0" xfId="52" applyNumberFormat="1" applyFont="1" applyFill="1" applyBorder="1" applyAlignment="1" applyProtection="1">
      <alignment horizontal="center" vertical="center" wrapText="1"/>
    </xf>
    <xf numFmtId="0" fontId="11" fillId="7" borderId="0" xfId="52" applyFont="1" applyFill="1" applyBorder="1" applyAlignment="1" applyProtection="1">
      <alignment horizontal="center" vertical="center" wrapText="1"/>
    </xf>
    <xf numFmtId="0" fontId="27" fillId="0" borderId="0" xfId="52" applyFont="1" applyAlignment="1" applyProtection="1">
      <alignment horizontal="center" vertical="center" wrapText="1"/>
    </xf>
    <xf numFmtId="0" fontId="31" fillId="7" borderId="0" xfId="52" applyNumberFormat="1" applyFont="1" applyFill="1" applyBorder="1" applyAlignment="1" applyProtection="1">
      <alignment horizontal="center" vertical="center" wrapText="1"/>
    </xf>
    <xf numFmtId="0" fontId="11" fillId="7" borderId="0" xfId="52" applyNumberFormat="1" applyFont="1" applyFill="1" applyBorder="1" applyAlignment="1" applyProtection="1">
      <alignment horizontal="right" vertical="center" wrapText="1" indent="1"/>
    </xf>
    <xf numFmtId="0" fontId="11" fillId="0" borderId="0" xfId="52" applyFont="1" applyFill="1" applyAlignment="1" applyProtection="1">
      <alignment vertical="center"/>
    </xf>
    <xf numFmtId="49" fontId="11" fillId="7" borderId="0" xfId="52" applyNumberFormat="1" applyFont="1" applyFill="1" applyBorder="1" applyAlignment="1" applyProtection="1">
      <alignment horizontal="right" vertical="center" wrapText="1" indent="1"/>
    </xf>
    <xf numFmtId="49" fontId="30" fillId="7" borderId="0" xfId="52" applyNumberFormat="1" applyFont="1" applyFill="1" applyBorder="1" applyAlignment="1" applyProtection="1">
      <alignment horizontal="center" vertical="center" wrapText="1"/>
    </xf>
    <xf numFmtId="49" fontId="11"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0" fontId="11" fillId="7" borderId="0" xfId="54" applyFont="1" applyFill="1" applyBorder="1" applyAlignment="1" applyProtection="1">
      <alignment horizontal="right" vertical="center" wrapText="1"/>
    </xf>
    <xf numFmtId="0" fontId="27"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4" fillId="7" borderId="0" xfId="33" applyNumberFormat="1" applyFont="1" applyFill="1" applyBorder="1" applyAlignment="1" applyProtection="1">
      <alignment horizontal="center" vertical="center" wrapText="1"/>
    </xf>
    <xf numFmtId="49" fontId="0" fillId="0" borderId="0" xfId="0" applyBorder="1">
      <alignment vertical="top"/>
    </xf>
    <xf numFmtId="0" fontId="11"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8" fillId="7" borderId="0" xfId="54" applyFont="1" applyFill="1" applyBorder="1" applyAlignment="1" applyProtection="1">
      <alignment horizontal="center" vertical="center" wrapText="1"/>
    </xf>
    <xf numFmtId="0" fontId="38" fillId="7" borderId="0" xfId="49" applyFont="1" applyFill="1" applyBorder="1" applyAlignment="1" applyProtection="1">
      <alignment horizontal="center"/>
    </xf>
    <xf numFmtId="0" fontId="38" fillId="0" borderId="0" xfId="49" applyFont="1" applyAlignment="1" applyProtection="1">
      <alignment horizontal="center" vertical="center"/>
    </xf>
    <xf numFmtId="0" fontId="38" fillId="7" borderId="0" xfId="49" applyFont="1" applyFill="1" applyBorder="1" applyAlignment="1" applyProtection="1">
      <alignment horizontal="center" vertical="center"/>
    </xf>
    <xf numFmtId="49" fontId="36"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7" fillId="0" borderId="0" xfId="39" applyProtection="1"/>
    <xf numFmtId="0" fontId="50" fillId="0" borderId="0" xfId="52" applyFont="1" applyAlignment="1" applyProtection="1">
      <alignment horizontal="center" vertical="center" wrapText="1"/>
    </xf>
    <xf numFmtId="49" fontId="28" fillId="7" borderId="7" xfId="43" applyFont="1" applyFill="1" applyBorder="1" applyAlignment="1" applyProtection="1">
      <alignment vertical="center" wrapText="1"/>
    </xf>
    <xf numFmtId="49" fontId="25" fillId="7" borderId="8" xfId="43" applyFont="1" applyFill="1" applyBorder="1" applyAlignment="1">
      <alignment horizontal="left" vertical="center" wrapText="1"/>
    </xf>
    <xf numFmtId="49" fontId="25" fillId="7" borderId="9" xfId="43" applyFont="1" applyFill="1" applyBorder="1" applyAlignment="1">
      <alignment horizontal="left" vertical="center" wrapText="1"/>
    </xf>
    <xf numFmtId="49" fontId="28" fillId="7" borderId="10" xfId="43" applyFont="1" applyFill="1" applyBorder="1" applyAlignment="1" applyProtection="1">
      <alignment vertical="center" wrapText="1"/>
    </xf>
    <xf numFmtId="49" fontId="19" fillId="7" borderId="0" xfId="43" applyFont="1" applyFill="1" applyBorder="1" applyAlignment="1">
      <alignment wrapText="1"/>
    </xf>
    <xf numFmtId="49" fontId="19" fillId="7" borderId="11" xfId="43" applyFont="1" applyFill="1" applyBorder="1" applyAlignment="1">
      <alignment wrapText="1"/>
    </xf>
    <xf numFmtId="49" fontId="17" fillId="7" borderId="0" xfId="31" applyNumberFormat="1" applyFont="1" applyFill="1" applyBorder="1" applyAlignment="1" applyProtection="1">
      <alignment horizontal="left" wrapText="1"/>
    </xf>
    <xf numFmtId="49" fontId="17" fillId="7" borderId="0" xfId="31" applyNumberFormat="1" applyFont="1" applyFill="1" applyBorder="1" applyAlignment="1" applyProtection="1">
      <alignment wrapText="1"/>
    </xf>
    <xf numFmtId="49" fontId="19" fillId="7" borderId="0" xfId="43" applyFont="1" applyFill="1" applyBorder="1" applyAlignment="1">
      <alignment horizontal="right" wrapText="1"/>
    </xf>
    <xf numFmtId="49" fontId="25" fillId="7" borderId="0" xfId="43" applyFont="1" applyFill="1" applyBorder="1" applyAlignment="1">
      <alignment horizontal="left" vertical="center" wrapText="1"/>
    </xf>
    <xf numFmtId="49" fontId="25" fillId="7" borderId="11" xfId="43" applyFont="1" applyFill="1" applyBorder="1" applyAlignment="1">
      <alignment horizontal="left" vertical="center" wrapText="1"/>
    </xf>
    <xf numFmtId="49" fontId="19" fillId="0" borderId="0" xfId="43" applyFont="1" applyFill="1" applyBorder="1" applyAlignment="1" applyProtection="1">
      <alignment wrapText="1"/>
    </xf>
    <xf numFmtId="0" fontId="23" fillId="0" borderId="0" xfId="22" applyFont="1" applyFill="1" applyBorder="1" applyAlignment="1" applyProtection="1">
      <alignment horizontal="left" vertical="top" wrapText="1"/>
    </xf>
    <xf numFmtId="49" fontId="19" fillId="0" borderId="0" xfId="43" applyFont="1" applyFill="1" applyBorder="1" applyAlignment="1" applyProtection="1">
      <alignment vertical="top" wrapText="1"/>
    </xf>
    <xf numFmtId="0" fontId="23" fillId="0" borderId="0" xfId="22" applyFont="1" applyFill="1" applyBorder="1" applyAlignment="1" applyProtection="1">
      <alignment horizontal="right" vertical="top" wrapText="1"/>
    </xf>
    <xf numFmtId="49" fontId="39" fillId="8" borderId="6" xfId="40" applyNumberFormat="1" applyFont="1" applyFill="1" applyBorder="1" applyAlignment="1" applyProtection="1">
      <alignment horizontal="center" vertical="center" wrapText="1"/>
    </xf>
    <xf numFmtId="49" fontId="39" fillId="2" borderId="6" xfId="40" applyNumberFormat="1" applyFont="1" applyFill="1" applyBorder="1" applyAlignment="1" applyProtection="1">
      <alignment horizontal="center" vertical="center" wrapText="1"/>
    </xf>
    <xf numFmtId="49" fontId="28" fillId="7" borderId="10" xfId="43" applyFont="1" applyFill="1" applyBorder="1" applyAlignment="1" applyProtection="1">
      <alignment horizontal="center" vertical="center" wrapText="1"/>
    </xf>
    <xf numFmtId="49" fontId="39"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50" fillId="0" borderId="0" xfId="0" applyFont="1">
      <alignment vertical="top"/>
    </xf>
    <xf numFmtId="0" fontId="39"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11" fillId="7" borderId="0" xfId="54" applyFont="1" applyFill="1" applyBorder="1" applyAlignment="1" applyProtection="1">
      <alignment horizontal="center" vertical="center" wrapText="1"/>
    </xf>
    <xf numFmtId="49" fontId="37" fillId="0" borderId="0" xfId="0" applyFont="1" applyBorder="1">
      <alignment vertical="top"/>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0" fontId="50" fillId="0" borderId="0" xfId="54" applyFont="1" applyFill="1" applyAlignment="1" applyProtection="1">
      <alignment vertical="center" wrapText="1"/>
    </xf>
    <xf numFmtId="0" fontId="0" fillId="0" borderId="0" xfId="54" applyFont="1" applyFill="1" applyAlignment="1" applyProtection="1">
      <alignment vertical="center" wrapText="1"/>
    </xf>
    <xf numFmtId="0" fontId="50" fillId="0" borderId="0" xfId="52" applyFont="1" applyFill="1" applyAlignment="1" applyProtection="1">
      <alignment horizontal="left" vertical="center" wrapText="1"/>
    </xf>
    <xf numFmtId="0" fontId="50" fillId="0" borderId="0" xfId="52" applyFont="1" applyFill="1" applyBorder="1" applyAlignment="1" applyProtection="1">
      <alignment horizontal="left" vertical="center" wrapText="1"/>
    </xf>
    <xf numFmtId="49" fontId="50"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9"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1" fillId="0" borderId="0" xfId="54" applyNumberFormat="1" applyFont="1" applyFill="1" applyAlignment="1" applyProtection="1">
      <alignment vertical="center" wrapText="1"/>
    </xf>
    <xf numFmtId="49" fontId="11" fillId="0" borderId="0" xfId="0" applyNumberFormat="1" applyFont="1">
      <alignment vertical="top"/>
    </xf>
    <xf numFmtId="0" fontId="50" fillId="0" borderId="0" xfId="54" applyFont="1" applyFill="1" applyAlignment="1" applyProtection="1">
      <alignment horizontal="center" vertical="center" wrapText="1"/>
    </xf>
    <xf numFmtId="0" fontId="13" fillId="10" borderId="12" xfId="53"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1"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7" borderId="5" xfId="54" applyNumberFormat="1" applyFont="1" applyFill="1" applyBorder="1" applyAlignment="1" applyProtection="1">
      <alignment horizontal="center" vertical="center" wrapText="1"/>
    </xf>
    <xf numFmtId="4" fontId="11" fillId="7" borderId="5" xfId="30" applyNumberFormat="1" applyFont="1" applyFill="1" applyBorder="1" applyAlignment="1" applyProtection="1">
      <alignment horizontal="right" vertical="center" wrapText="1"/>
    </xf>
    <xf numFmtId="49" fontId="11" fillId="11" borderId="5" xfId="53" applyNumberFormat="1" applyFont="1" applyFill="1" applyBorder="1" applyAlignment="1" applyProtection="1">
      <alignment horizontal="center" vertical="center" wrapText="1"/>
      <protection locked="0"/>
    </xf>
    <xf numFmtId="49" fontId="11" fillId="9" borderId="5" xfId="30" applyNumberFormat="1" applyFont="1" applyFill="1" applyBorder="1" applyAlignment="1" applyProtection="1">
      <alignment horizontal="left" vertical="center" wrapText="1"/>
      <protection locked="0"/>
    </xf>
    <xf numFmtId="49" fontId="11" fillId="2" borderId="5" xfId="54" applyNumberFormat="1" applyFont="1" applyFill="1" applyBorder="1" applyAlignment="1" applyProtection="1">
      <alignment horizontal="left" vertical="center" wrapText="1"/>
      <protection locked="0"/>
    </xf>
    <xf numFmtId="49" fontId="11" fillId="7" borderId="5" xfId="54" applyNumberFormat="1" applyFont="1" applyFill="1" applyBorder="1" applyAlignment="1" applyProtection="1">
      <alignment horizontal="center" vertical="center" wrapText="1"/>
    </xf>
    <xf numFmtId="49" fontId="45"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1" fillId="13" borderId="13" xfId="54" applyFont="1" applyFill="1" applyBorder="1" applyAlignment="1" applyProtection="1">
      <alignment vertical="center" wrapText="1"/>
    </xf>
    <xf numFmtId="0" fontId="11" fillId="0" borderId="5" xfId="47"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wrapText="1"/>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0" fontId="45" fillId="13" borderId="14" xfId="0" applyNumberFormat="1" applyFont="1" applyFill="1" applyBorder="1" applyAlignment="1" applyProtection="1">
      <alignment horizontal="left" vertical="center"/>
    </xf>
    <xf numFmtId="0" fontId="51" fillId="0" borderId="0" xfId="0" applyNumberFormat="1" applyFont="1" applyAlignment="1">
      <alignment vertical="center"/>
    </xf>
    <xf numFmtId="49" fontId="11" fillId="0" borderId="5" xfId="53" applyNumberFormat="1" applyFont="1" applyFill="1" applyBorder="1" applyAlignment="1" applyProtection="1">
      <alignment horizontal="center" vertical="center" wrapText="1"/>
    </xf>
    <xf numFmtId="49" fontId="0" fillId="0" borderId="17" xfId="0" applyBorder="1">
      <alignment vertical="top"/>
    </xf>
    <xf numFmtId="0" fontId="11" fillId="7" borderId="5" xfId="49" applyFont="1" applyFill="1" applyBorder="1" applyAlignment="1" applyProtection="1">
      <alignment horizontal="center" vertical="center"/>
    </xf>
    <xf numFmtId="49" fontId="11" fillId="2" borderId="5" xfId="49" applyNumberFormat="1" applyFont="1" applyFill="1" applyBorder="1" applyAlignment="1" applyProtection="1">
      <alignment horizontal="left" vertical="center" wrapText="1"/>
      <protection locked="0"/>
    </xf>
    <xf numFmtId="0" fontId="16" fillId="0" borderId="0" xfId="54" applyFont="1" applyFill="1" applyAlignment="1" applyProtection="1">
      <alignment vertical="center" wrapText="1"/>
    </xf>
    <xf numFmtId="0" fontId="46" fillId="0" borderId="0" xfId="54" applyFont="1" applyFill="1" applyAlignment="1" applyProtection="1">
      <alignment vertical="center" wrapText="1"/>
    </xf>
    <xf numFmtId="49" fontId="11" fillId="0" borderId="0" xfId="41">
      <alignment vertical="top"/>
    </xf>
    <xf numFmtId="49" fontId="16" fillId="0" borderId="0" xfId="41" applyFont="1" applyBorder="1" applyProtection="1">
      <alignment vertical="top"/>
    </xf>
    <xf numFmtId="49" fontId="11" fillId="0" borderId="0" xfId="41" applyFont="1" applyBorder="1" applyProtection="1">
      <alignment vertical="top"/>
    </xf>
    <xf numFmtId="49" fontId="38" fillId="0" borderId="0" xfId="41" applyFont="1" applyBorder="1" applyAlignment="1" applyProtection="1">
      <alignment horizontal="center" vertical="center"/>
    </xf>
    <xf numFmtId="49" fontId="11" fillId="0" borderId="0" xfId="41" applyBorder="1" applyProtection="1">
      <alignment vertical="top"/>
    </xf>
    <xf numFmtId="0" fontId="11" fillId="7" borderId="0" xfId="41" applyNumberFormat="1" applyFont="1" applyFill="1" applyBorder="1" applyAlignment="1" applyProtection="1"/>
    <xf numFmtId="0" fontId="47" fillId="7" borderId="0" xfId="41" applyNumberFormat="1" applyFont="1" applyFill="1" applyBorder="1" applyAlignment="1" applyProtection="1">
      <alignment horizontal="center" vertical="center" wrapText="1"/>
    </xf>
    <xf numFmtId="0" fontId="16" fillId="7" borderId="0" xfId="41" applyNumberFormat="1" applyFont="1" applyFill="1" applyBorder="1" applyAlignment="1" applyProtection="1"/>
    <xf numFmtId="49" fontId="11" fillId="0" borderId="0" xfId="41" applyFont="1">
      <alignment vertical="top"/>
    </xf>
    <xf numFmtId="49" fontId="38" fillId="0" borderId="0" xfId="41" applyFont="1" applyAlignment="1">
      <alignment horizontal="center" vertical="center" wrapText="1"/>
    </xf>
    <xf numFmtId="0" fontId="11" fillId="7" borderId="5" xfId="48" applyNumberFormat="1" applyFont="1" applyFill="1" applyBorder="1" applyAlignment="1" applyProtection="1">
      <alignment horizontal="center" vertical="center" wrapText="1"/>
    </xf>
    <xf numFmtId="49" fontId="11" fillId="0" borderId="5" xfId="48" applyNumberFormat="1" applyFont="1" applyFill="1" applyBorder="1" applyAlignment="1" applyProtection="1">
      <alignment horizontal="center" vertical="center" wrapText="1"/>
    </xf>
    <xf numFmtId="49" fontId="48" fillId="13" borderId="15" xfId="41" applyFont="1" applyFill="1" applyBorder="1" applyAlignment="1" applyProtection="1">
      <alignment horizontal="center" vertical="top"/>
    </xf>
    <xf numFmtId="49" fontId="45" fillId="13" borderId="15" xfId="41" applyFont="1" applyFill="1" applyBorder="1" applyAlignment="1" applyProtection="1">
      <alignment horizontal="left" vertical="center"/>
    </xf>
    <xf numFmtId="49" fontId="11" fillId="0" borderId="0" xfId="0" applyNumberFormat="1" applyFont="1" applyAlignment="1" applyProtection="1">
      <alignment horizontal="center" vertical="top"/>
    </xf>
    <xf numFmtId="49" fontId="42" fillId="0" borderId="0" xfId="0" applyFont="1">
      <alignment vertical="top"/>
    </xf>
    <xf numFmtId="0" fontId="42" fillId="0" borderId="5" xfId="51" applyFont="1" applyFill="1" applyBorder="1" applyAlignment="1" applyProtection="1">
      <alignment vertical="center" wrapText="1"/>
    </xf>
    <xf numFmtId="0" fontId="42" fillId="0" borderId="13" xfId="51" applyFont="1" applyFill="1" applyBorder="1" applyAlignment="1" applyProtection="1">
      <alignment vertical="center" wrapText="1"/>
    </xf>
    <xf numFmtId="49" fontId="42" fillId="0" borderId="0" xfId="0" applyFont="1" applyAlignment="1">
      <alignment vertical="top" wrapText="1"/>
    </xf>
    <xf numFmtId="49" fontId="11" fillId="0" borderId="5" xfId="0" applyNumberFormat="1" applyFont="1" applyBorder="1" applyProtection="1">
      <alignment vertical="top"/>
    </xf>
    <xf numFmtId="0" fontId="42" fillId="0" borderId="0" xfId="51" applyFont="1" applyFill="1" applyBorder="1" applyAlignment="1" applyProtection="1">
      <alignment vertical="center" wrapText="1"/>
    </xf>
    <xf numFmtId="0" fontId="13" fillId="10" borderId="0" xfId="54" applyFont="1" applyFill="1" applyAlignment="1" applyProtection="1">
      <alignment horizontal="center" vertical="center" wrapText="1"/>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0" fontId="52" fillId="0" borderId="0" xfId="47" applyFont="1" applyFill="1" applyBorder="1" applyAlignment="1" applyProtection="1">
      <alignment horizontal="center" vertical="center" wrapText="1"/>
    </xf>
    <xf numFmtId="0" fontId="11" fillId="0" borderId="0" xfId="47" applyFont="1" applyFill="1" applyBorder="1" applyAlignment="1" applyProtection="1">
      <alignment vertical="center" wrapText="1"/>
    </xf>
    <xf numFmtId="49" fontId="11" fillId="0" borderId="0" xfId="53" applyNumberFormat="1" applyFont="1" applyFill="1" applyBorder="1" applyAlignment="1" applyProtection="1">
      <alignment horizontal="center" vertical="center" wrapText="1"/>
    </xf>
    <xf numFmtId="0" fontId="51" fillId="0" borderId="0" xfId="0" applyNumberFormat="1" applyFont="1" applyBorder="1" applyAlignment="1">
      <alignment vertical="center"/>
    </xf>
    <xf numFmtId="49" fontId="45" fillId="13" borderId="15" xfId="0" applyFont="1" applyFill="1" applyBorder="1" applyAlignment="1" applyProtection="1">
      <alignment horizontal="left" vertical="center" indent="1"/>
    </xf>
    <xf numFmtId="49" fontId="11" fillId="0" borderId="0" xfId="0" applyNumberFormat="1" applyFont="1" applyAlignment="1">
      <alignment vertical="center"/>
    </xf>
    <xf numFmtId="49" fontId="11"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1" fillId="0" borderId="14" xfId="51" applyFont="1" applyFill="1" applyBorder="1" applyAlignment="1" applyProtection="1">
      <alignment vertical="center" wrapText="1"/>
    </xf>
    <xf numFmtId="0" fontId="24" fillId="10" borderId="0" xfId="54" applyFont="1" applyFill="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1" fillId="0" borderId="0" xfId="52"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49" fontId="11" fillId="0" borderId="0" xfId="53" applyNumberFormat="1" applyFont="1" applyFill="1" applyBorder="1" applyAlignment="1" applyProtection="1">
      <alignment vertical="center" wrapText="1"/>
    </xf>
    <xf numFmtId="0" fontId="38" fillId="7" borderId="0" xfId="49" applyFont="1" applyFill="1" applyBorder="1" applyAlignment="1" applyProtection="1">
      <alignment horizontal="center" vertical="center" wrapText="1"/>
    </xf>
    <xf numFmtId="49" fontId="14" fillId="0" borderId="0" xfId="41" applyFont="1" applyBorder="1" applyAlignment="1" applyProtection="1">
      <alignment horizontal="right" vertical="top"/>
    </xf>
    <xf numFmtId="49" fontId="14" fillId="0" borderId="0" xfId="41" applyFont="1" applyAlignment="1">
      <alignment vertical="top"/>
    </xf>
    <xf numFmtId="0" fontId="11" fillId="7" borderId="0" xfId="54" applyNumberFormat="1" applyFont="1" applyFill="1" applyBorder="1" applyAlignment="1" applyProtection="1">
      <alignment horizontal="center" vertical="center" wrapText="1"/>
    </xf>
    <xf numFmtId="4" fontId="11" fillId="0" borderId="0" xfId="30" applyNumberFormat="1" applyFont="1" applyFill="1" applyBorder="1" applyAlignment="1" applyProtection="1">
      <alignment horizontal="right" vertical="center" wrapText="1"/>
    </xf>
    <xf numFmtId="0" fontId="11" fillId="0" borderId="0" xfId="54" applyNumberFormat="1" applyFont="1" applyFill="1" applyBorder="1" applyAlignment="1" applyProtection="1">
      <alignment horizontal="center" vertical="center" wrapText="1"/>
    </xf>
    <xf numFmtId="49" fontId="11" fillId="0" borderId="0" xfId="30" applyNumberFormat="1" applyFont="1" applyFill="1" applyBorder="1" applyAlignment="1" applyProtection="1">
      <alignment horizontal="left" vertical="center" wrapText="1"/>
    </xf>
    <xf numFmtId="49" fontId="11" fillId="0" borderId="0" xfId="35">
      <alignment vertical="top"/>
    </xf>
    <xf numFmtId="0" fontId="0" fillId="0" borderId="0" xfId="0" applyNumberFormat="1" applyFill="1" applyAlignment="1" applyProtection="1">
      <alignment vertical="center"/>
    </xf>
    <xf numFmtId="0" fontId="23" fillId="0" borderId="0" xfId="32" applyFont="1" applyFill="1" applyBorder="1" applyAlignment="1" applyProtection="1">
      <alignment vertical="center" wrapText="1"/>
    </xf>
    <xf numFmtId="49" fontId="53"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1" fillId="0" borderId="29" xfId="0" applyNumberFormat="1" applyFont="1" applyBorder="1" applyAlignment="1" applyProtection="1">
      <alignment vertical="top" wrapText="1"/>
    </xf>
    <xf numFmtId="49" fontId="11" fillId="0" borderId="30" xfId="0" applyNumberFormat="1" applyFont="1" applyBorder="1" applyAlignment="1" applyProtection="1">
      <alignment vertical="top" wrapText="1"/>
    </xf>
    <xf numFmtId="49" fontId="11"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1" fillId="0" borderId="29" xfId="0" applyNumberFormat="1" applyFont="1" applyBorder="1" applyAlignment="1" applyProtection="1">
      <alignment vertical="top"/>
    </xf>
    <xf numFmtId="0" fontId="7" fillId="0" borderId="0" xfId="39"/>
    <xf numFmtId="49" fontId="78" fillId="0" borderId="0" xfId="0" applyFont="1">
      <alignment vertical="top"/>
    </xf>
    <xf numFmtId="0" fontId="78"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xf>
    <xf numFmtId="0" fontId="16"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1" fillId="0" borderId="0" xfId="41" applyProtection="1">
      <alignment vertical="top"/>
    </xf>
    <xf numFmtId="49" fontId="11" fillId="0" borderId="0" xfId="35" applyProtection="1">
      <alignment vertical="top"/>
    </xf>
    <xf numFmtId="49" fontId="11" fillId="0" borderId="5" xfId="49" applyNumberFormat="1" applyFont="1" applyFill="1" applyBorder="1" applyAlignment="1" applyProtection="1">
      <alignment horizontal="left" vertical="center" wrapText="1"/>
    </xf>
    <xf numFmtId="0" fontId="11" fillId="7" borderId="16" xfId="49" applyFont="1" applyFill="1" applyBorder="1" applyAlignment="1" applyProtection="1">
      <alignment horizontal="center" vertical="center"/>
    </xf>
    <xf numFmtId="49" fontId="45" fillId="13" borderId="17" xfId="0" applyFont="1" applyFill="1" applyBorder="1" applyAlignment="1" applyProtection="1">
      <alignment horizontal="left" vertical="center" indent="2"/>
    </xf>
    <xf numFmtId="0" fontId="11" fillId="0" borderId="5" xfId="54" applyNumberFormat="1" applyFont="1" applyFill="1" applyBorder="1" applyAlignment="1" applyProtection="1">
      <alignment vertical="center" wrapText="1"/>
    </xf>
    <xf numFmtId="0" fontId="11" fillId="0" borderId="0" xfId="52" applyNumberFormat="1" applyFont="1" applyFill="1" applyAlignment="1" applyProtection="1">
      <alignment horizontal="left" vertical="center" wrapText="1"/>
    </xf>
    <xf numFmtId="0" fontId="11" fillId="0" borderId="0" xfId="52" applyFont="1" applyFill="1" applyAlignment="1" applyProtection="1">
      <alignment horizontal="left" vertical="center" wrapText="1"/>
    </xf>
    <xf numFmtId="14" fontId="11" fillId="7" borderId="0" xfId="52" applyNumberFormat="1" applyFont="1" applyFill="1" applyBorder="1" applyAlignment="1" applyProtection="1">
      <alignment horizontal="left" vertical="center" wrapText="1"/>
    </xf>
    <xf numFmtId="14" fontId="11" fillId="0" borderId="0" xfId="52" applyNumberFormat="1" applyFont="1" applyFill="1" applyAlignment="1" applyProtection="1">
      <alignment horizontal="left" vertical="center" wrapText="1"/>
    </xf>
    <xf numFmtId="0" fontId="11" fillId="0" borderId="0" xfId="52" applyFont="1" applyFill="1" applyBorder="1" applyAlignment="1" applyProtection="1">
      <alignment horizontal="left" vertical="center" wrapText="1"/>
    </xf>
    <xf numFmtId="0" fontId="80" fillId="0" borderId="0" xfId="54" applyFont="1" applyFill="1" applyAlignment="1" applyProtection="1">
      <alignment vertical="center" wrapText="1"/>
    </xf>
    <xf numFmtId="49" fontId="45" fillId="13" borderId="15" xfId="41" applyFont="1" applyFill="1" applyBorder="1" applyAlignment="1" applyProtection="1">
      <alignment horizontal="left" vertical="center" indent="1"/>
    </xf>
    <xf numFmtId="49" fontId="80"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3" fillId="10" borderId="0" xfId="54" applyFont="1" applyFill="1" applyAlignment="1" applyProtection="1">
      <alignment vertical="center" wrapText="1"/>
    </xf>
    <xf numFmtId="0" fontId="11" fillId="0" borderId="0" xfId="51"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0" fontId="80" fillId="0" borderId="0" xfId="0" applyNumberFormat="1" applyFont="1" applyAlignment="1">
      <alignment vertical="center"/>
    </xf>
    <xf numFmtId="0" fontId="82" fillId="0" borderId="0" xfId="0" applyNumberFormat="1" applyFont="1" applyAlignment="1">
      <alignment vertical="center"/>
    </xf>
    <xf numFmtId="0" fontId="80" fillId="0" borderId="0" xfId="54" applyFont="1" applyFill="1" applyAlignment="1" applyProtection="1">
      <alignment vertical="center"/>
    </xf>
    <xf numFmtId="49" fontId="80" fillId="0" borderId="0" xfId="0" applyFont="1" applyAlignment="1">
      <alignment vertical="top"/>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80" fillId="0" borderId="0" xfId="0" applyNumberFormat="1" applyFont="1" applyFill="1" applyAlignment="1" applyProtection="1">
      <alignment vertical="center"/>
    </xf>
    <xf numFmtId="49" fontId="80" fillId="10" borderId="0" xfId="0" applyFont="1" applyFill="1" applyProtection="1">
      <alignment vertical="top"/>
    </xf>
    <xf numFmtId="0" fontId="0" fillId="0" borderId="0" xfId="0" applyNumberFormat="1" applyAlignment="1">
      <alignment vertical="top" wrapText="1"/>
    </xf>
    <xf numFmtId="0" fontId="11" fillId="0" borderId="0" xfId="0" applyNumberFormat="1" applyFont="1" applyProtection="1">
      <alignment vertical="top"/>
    </xf>
    <xf numFmtId="49" fontId="11" fillId="0" borderId="5" xfId="0" applyNumberFormat="1" applyFont="1" applyFill="1" applyBorder="1" applyProtection="1">
      <alignment vertical="top"/>
    </xf>
    <xf numFmtId="49" fontId="11" fillId="0" borderId="5" xfId="33" applyNumberFormat="1" applyFont="1" applyFill="1" applyBorder="1" applyAlignment="1" applyProtection="1">
      <alignment horizontal="center" vertical="center" wrapText="1"/>
    </xf>
    <xf numFmtId="0" fontId="23"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1" fillId="0" borderId="0" xfId="54" applyNumberFormat="1" applyFont="1" applyFill="1" applyBorder="1" applyAlignment="1" applyProtection="1">
      <alignment vertical="center" wrapText="1"/>
    </xf>
    <xf numFmtId="49" fontId="11" fillId="0" borderId="0" xfId="54" applyNumberFormat="1" applyFont="1" applyFill="1" applyBorder="1" applyAlignment="1" applyProtection="1">
      <alignment vertical="center" wrapText="1"/>
    </xf>
    <xf numFmtId="49" fontId="80" fillId="0" borderId="0" xfId="0" applyFont="1" applyFill="1" applyProtection="1">
      <alignment vertical="top"/>
    </xf>
    <xf numFmtId="0" fontId="76" fillId="0" borderId="0" xfId="37"/>
    <xf numFmtId="0" fontId="0" fillId="0" borderId="0" xfId="0" applyNumberFormat="1" applyAlignment="1"/>
    <xf numFmtId="0" fontId="38" fillId="0" borderId="0" xfId="54" applyFont="1" applyFill="1" applyBorder="1" applyAlignment="1" applyProtection="1">
      <alignment horizontal="center" vertical="center" wrapText="1"/>
    </xf>
    <xf numFmtId="49" fontId="0" fillId="0" borderId="0" xfId="0" applyBorder="1" applyAlignment="1">
      <alignment vertical="top"/>
    </xf>
    <xf numFmtId="0" fontId="38" fillId="0" borderId="0" xfId="54" applyFont="1" applyFill="1" applyAlignment="1" applyProtection="1">
      <alignment horizontal="center" vertical="center" wrapText="1"/>
    </xf>
    <xf numFmtId="0" fontId="11" fillId="0" borderId="0" xfId="54" applyFont="1" applyFill="1" applyBorder="1" applyAlignment="1" applyProtection="1">
      <alignment horizontal="right" vertical="center" wrapText="1"/>
    </xf>
    <xf numFmtId="4" fontId="11" fillId="0" borderId="0" xfId="34" applyFont="1" applyFill="1" applyBorder="1" applyAlignment="1" applyProtection="1">
      <alignment horizontal="right" vertical="center" wrapText="1"/>
    </xf>
    <xf numFmtId="0" fontId="11" fillId="0" borderId="0" xfId="51" applyFont="1" applyFill="1" applyBorder="1" applyAlignment="1" applyProtection="1">
      <alignment horizontal="left" vertical="center" wrapText="1" indent="1"/>
    </xf>
    <xf numFmtId="49" fontId="11" fillId="0" borderId="0" xfId="41" applyFill="1" applyProtection="1">
      <alignment vertical="top"/>
    </xf>
    <xf numFmtId="4" fontId="0" fillId="0" borderId="0" xfId="34" applyFont="1" applyFill="1" applyBorder="1" applyAlignment="1" applyProtection="1">
      <alignment horizontal="center" vertical="center" wrapText="1"/>
    </xf>
    <xf numFmtId="4" fontId="11" fillId="0" borderId="0" xfId="34" applyFont="1" applyFill="1" applyBorder="1" applyAlignment="1" applyProtection="1">
      <alignment horizontal="center" vertical="center" wrapText="1"/>
    </xf>
    <xf numFmtId="0" fontId="78" fillId="0" borderId="0" xfId="54" applyNumberFormat="1" applyFont="1" applyFill="1" applyAlignment="1" applyProtection="1">
      <alignment vertical="center"/>
    </xf>
    <xf numFmtId="167" fontId="11" fillId="0" borderId="5" xfId="54" applyNumberFormat="1" applyFont="1" applyFill="1" applyBorder="1" applyAlignment="1" applyProtection="1">
      <alignment horizontal="center" vertical="center" wrapText="1"/>
    </xf>
    <xf numFmtId="167" fontId="11" fillId="0" borderId="5" xfId="33" applyNumberFormat="1" applyFont="1" applyFill="1" applyBorder="1" applyAlignment="1" applyProtection="1">
      <alignment horizontal="center" vertical="center" wrapText="1"/>
    </xf>
    <xf numFmtId="0" fontId="78" fillId="13" borderId="19" xfId="54" applyFont="1" applyFill="1" applyBorder="1" applyAlignment="1" applyProtection="1">
      <alignment horizontal="center" vertical="center" wrapText="1"/>
    </xf>
    <xf numFmtId="0" fontId="78" fillId="13" borderId="23" xfId="54" applyFont="1" applyFill="1" applyBorder="1" applyAlignment="1" applyProtection="1">
      <alignment horizontal="center" vertical="center" wrapText="1"/>
    </xf>
    <xf numFmtId="49" fontId="78" fillId="13" borderId="23" xfId="54" applyNumberFormat="1" applyFont="1" applyFill="1" applyBorder="1" applyAlignment="1" applyProtection="1">
      <alignment horizontal="left" vertical="center" wrapText="1"/>
    </xf>
    <xf numFmtId="49" fontId="42" fillId="13" borderId="15" xfId="42" applyNumberFormat="1" applyFill="1" applyBorder="1" applyAlignment="1" applyProtection="1">
      <alignment horizontal="left" vertical="center"/>
    </xf>
    <xf numFmtId="49" fontId="78" fillId="13" borderId="21" xfId="54" applyNumberFormat="1" applyFont="1" applyFill="1" applyBorder="1" applyAlignment="1" applyProtection="1">
      <alignment horizontal="left" vertical="center" wrapText="1"/>
    </xf>
    <xf numFmtId="49" fontId="11" fillId="8" borderId="5" xfId="54" applyNumberFormat="1" applyFont="1" applyFill="1" applyBorder="1" applyAlignment="1" applyProtection="1">
      <alignment horizontal="center" vertical="center" wrapText="1"/>
    </xf>
    <xf numFmtId="0" fontId="83" fillId="0" borderId="0" xfId="54" applyFont="1" applyFill="1" applyAlignment="1" applyProtection="1">
      <alignment vertical="center" wrapText="1"/>
    </xf>
    <xf numFmtId="0" fontId="34" fillId="0" borderId="0" xfId="54" applyFont="1" applyFill="1" applyBorder="1" applyAlignment="1" applyProtection="1">
      <alignment horizontal="center" vertical="center" wrapText="1"/>
    </xf>
    <xf numFmtId="49" fontId="13" fillId="13" borderId="13" xfId="41" applyFont="1" applyFill="1" applyBorder="1" applyAlignment="1" applyProtection="1">
      <alignment horizontal="right" vertical="center" wrapText="1"/>
    </xf>
    <xf numFmtId="49" fontId="13" fillId="13" borderId="15" xfId="41" applyFont="1" applyFill="1" applyBorder="1" applyAlignment="1" applyProtection="1">
      <alignment horizontal="right" vertical="center" wrapText="1"/>
    </xf>
    <xf numFmtId="49" fontId="11" fillId="13" borderId="15" xfId="41" applyFont="1" applyFill="1" applyBorder="1" applyAlignment="1" applyProtection="1">
      <alignment horizontal="right" vertical="center" wrapText="1"/>
    </xf>
    <xf numFmtId="49" fontId="11" fillId="13" borderId="14" xfId="41" applyFont="1" applyFill="1" applyBorder="1" applyAlignment="1" applyProtection="1">
      <alignment horizontal="right" vertical="center" wrapText="1"/>
    </xf>
    <xf numFmtId="0" fontId="11" fillId="0" borderId="31" xfId="54" applyFont="1" applyFill="1" applyBorder="1" applyAlignment="1" applyProtection="1">
      <alignment vertical="center" wrapText="1"/>
    </xf>
    <xf numFmtId="0" fontId="55" fillId="0" borderId="0" xfId="54" applyFont="1" applyFill="1" applyAlignment="1" applyProtection="1">
      <alignment vertical="center" wrapText="1"/>
    </xf>
    <xf numFmtId="0" fontId="14"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84" fillId="0" borderId="0" xfId="38" applyFont="1" applyFill="1" applyProtection="1"/>
    <xf numFmtId="49" fontId="39" fillId="7" borderId="0" xfId="44">
      <alignment vertical="top"/>
    </xf>
    <xf numFmtId="49" fontId="58" fillId="10" borderId="0" xfId="0" applyFont="1" applyFill="1" applyProtection="1">
      <alignment vertical="top"/>
    </xf>
    <xf numFmtId="49" fontId="0" fillId="0" borderId="0" xfId="0" applyFill="1" applyProtection="1">
      <alignment vertical="top"/>
    </xf>
    <xf numFmtId="49" fontId="58" fillId="0" borderId="0" xfId="0" applyFont="1" applyFill="1" applyProtection="1">
      <alignment vertical="top"/>
    </xf>
    <xf numFmtId="0" fontId="78" fillId="0" borderId="0" xfId="54" applyFont="1" applyFill="1" applyAlignment="1" applyProtection="1">
      <alignment vertical="center"/>
    </xf>
    <xf numFmtId="49" fontId="78"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8" fillId="0" borderId="0" xfId="0" applyFont="1" applyFill="1" applyAlignment="1" applyProtection="1">
      <alignment vertical="top"/>
    </xf>
    <xf numFmtId="49" fontId="78" fillId="10" borderId="0" xfId="0" applyFont="1" applyFill="1" applyAlignment="1" applyProtection="1">
      <alignment vertical="top"/>
    </xf>
    <xf numFmtId="49" fontId="11"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4"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3" fillId="0" borderId="6" xfId="36" applyFont="1" applyBorder="1" applyAlignment="1" applyProtection="1">
      <alignment horizontal="justify" vertical="center" wrapText="1"/>
    </xf>
    <xf numFmtId="0" fontId="59" fillId="0" borderId="0" xfId="52" applyFont="1" applyFill="1" applyAlignment="1" applyProtection="1">
      <alignment vertical="top" wrapText="1"/>
    </xf>
    <xf numFmtId="0" fontId="11" fillId="0" borderId="6" xfId="36" applyFont="1" applyBorder="1" applyAlignment="1" applyProtection="1">
      <alignment horizontal="justify" vertical="center" wrapText="1"/>
    </xf>
    <xf numFmtId="49" fontId="11" fillId="0" borderId="0" xfId="35" applyNumberFormat="1" applyFont="1">
      <alignment vertical="top"/>
    </xf>
    <xf numFmtId="0" fontId="11"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7"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80" fillId="0" borderId="0" xfId="35" applyFont="1" applyAlignment="1">
      <alignment vertical="top"/>
    </xf>
    <xf numFmtId="49" fontId="11"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1"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5" fillId="13" borderId="15" xfId="35" applyFont="1" applyFill="1" applyBorder="1" applyAlignment="1" applyProtection="1">
      <alignment horizontal="left" vertical="center" indent="3"/>
    </xf>
    <xf numFmtId="49" fontId="48" fillId="13" borderId="14" xfId="35" applyFont="1" applyFill="1" applyBorder="1" applyAlignment="1" applyProtection="1">
      <alignment horizontal="center" vertical="top"/>
    </xf>
    <xf numFmtId="0" fontId="59" fillId="0" borderId="0" xfId="54" applyFont="1" applyFill="1" applyAlignment="1" applyProtection="1">
      <alignment horizontal="right" vertical="top" wrapText="1"/>
    </xf>
    <xf numFmtId="49" fontId="45" fillId="13" borderId="15" xfId="35" applyFont="1" applyFill="1" applyBorder="1" applyAlignment="1" applyProtection="1">
      <alignment horizontal="left" vertical="center" indent="1"/>
    </xf>
    <xf numFmtId="49" fontId="45"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left" vertical="center" wrapText="1"/>
    </xf>
    <xf numFmtId="0" fontId="11" fillId="0" borderId="5" xfId="54" applyFont="1" applyFill="1" applyBorder="1" applyAlignment="1" applyProtection="1">
      <alignment vertical="top" wrapText="1"/>
    </xf>
    <xf numFmtId="49" fontId="11" fillId="2" borderId="5" xfId="53" applyNumberFormat="1" applyFont="1" applyFill="1" applyBorder="1" applyAlignment="1" applyProtection="1">
      <alignment horizontal="left" vertical="center" wrapText="1"/>
      <protection locked="0"/>
    </xf>
    <xf numFmtId="0" fontId="85" fillId="0" borderId="0" xfId="52" applyFont="1" applyAlignment="1" applyProtection="1">
      <alignment vertical="center" wrapText="1"/>
    </xf>
    <xf numFmtId="0" fontId="38" fillId="0" borderId="0" xfId="0" applyNumberFormat="1" applyFont="1" applyBorder="1" applyAlignment="1">
      <alignment horizontal="center" vertical="center" wrapText="1"/>
    </xf>
    <xf numFmtId="49" fontId="0" fillId="0" borderId="16" xfId="0" applyFill="1" applyBorder="1">
      <alignment vertical="top"/>
    </xf>
    <xf numFmtId="0" fontId="80" fillId="0" borderId="0" xfId="0" applyNumberFormat="1" applyFont="1" applyBorder="1" applyAlignment="1">
      <alignment vertical="center"/>
    </xf>
    <xf numFmtId="0" fontId="49" fillId="0" borderId="0" xfId="0" applyNumberFormat="1" applyFont="1" applyBorder="1" applyAlignment="1">
      <alignment vertical="center"/>
    </xf>
    <xf numFmtId="49" fontId="75" fillId="9" borderId="5" xfId="30" applyNumberFormat="1" applyFill="1" applyBorder="1" applyAlignment="1" applyProtection="1">
      <alignment horizontal="left" vertical="center" wrapText="1"/>
      <protection locked="0"/>
    </xf>
    <xf numFmtId="49" fontId="11" fillId="0" borderId="5" xfId="41" applyBorder="1">
      <alignment vertical="top"/>
    </xf>
    <xf numFmtId="49" fontId="48" fillId="13" borderId="14" xfId="41" applyFont="1" applyFill="1" applyBorder="1" applyAlignment="1" applyProtection="1">
      <alignment horizontal="center" vertical="top"/>
    </xf>
    <xf numFmtId="0" fontId="11" fillId="8" borderId="5" xfId="5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6" fillId="7" borderId="0" xfId="33" applyNumberFormat="1" applyFont="1" applyFill="1" applyBorder="1" applyAlignment="1" applyProtection="1">
      <alignment horizontal="center" vertical="center" wrapText="1"/>
    </xf>
    <xf numFmtId="0" fontId="86" fillId="0" borderId="0" xfId="0" applyNumberFormat="1" applyFont="1" applyFill="1" applyBorder="1" applyAlignment="1">
      <alignment horizontal="center" vertical="center"/>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2"/>
    </xf>
    <xf numFmtId="49" fontId="11"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1"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1" fillId="8" borderId="5" xfId="52" applyNumberFormat="1" applyFont="1" applyFill="1" applyBorder="1" applyAlignment="1" applyProtection="1">
      <alignment horizontal="left" vertical="center" wrapText="1" indent="1"/>
    </xf>
    <xf numFmtId="49" fontId="11" fillId="0" borderId="5" xfId="52" applyNumberFormat="1" applyFont="1" applyFill="1" applyBorder="1" applyAlignment="1" applyProtection="1">
      <alignment horizontal="left" vertical="center" wrapText="1" indent="1"/>
    </xf>
    <xf numFmtId="0" fontId="87" fillId="0" borderId="0" xfId="0" applyNumberFormat="1" applyFont="1" applyFill="1" applyBorder="1" applyAlignment="1">
      <alignment vertical="center"/>
    </xf>
    <xf numFmtId="0" fontId="11" fillId="0" borderId="5" xfId="54" applyNumberFormat="1" applyFont="1" applyFill="1" applyBorder="1" applyAlignment="1" applyProtection="1">
      <alignment horizontal="center" vertical="center" wrapText="1"/>
    </xf>
    <xf numFmtId="0" fontId="23" fillId="0" borderId="0" xfId="55" applyFont="1" applyBorder="1" applyAlignment="1">
      <alignment vertical="center" wrapText="1"/>
    </xf>
    <xf numFmtId="0" fontId="11" fillId="0" borderId="5" xfId="47" applyNumberFormat="1" applyFont="1" applyFill="1" applyBorder="1" applyAlignment="1" applyProtection="1">
      <alignment horizontal="center" vertical="center" wrapText="1"/>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80" fillId="0" borderId="0" xfId="0" applyNumberFormat="1" applyFont="1" applyFill="1" applyBorder="1" applyAlignment="1">
      <alignment horizontal="center" vertical="center"/>
    </xf>
    <xf numFmtId="0" fontId="11" fillId="13" borderId="14" xfId="53" applyNumberFormat="1" applyFont="1" applyFill="1" applyBorder="1" applyAlignment="1" applyProtection="1">
      <alignment horizontal="left" vertical="center" wrapText="1"/>
    </xf>
    <xf numFmtId="0" fontId="80" fillId="0" borderId="0" xfId="0" applyNumberFormat="1" applyFont="1" applyFill="1" applyBorder="1" applyAlignment="1">
      <alignment horizontal="center" vertical="center"/>
    </xf>
    <xf numFmtId="49" fontId="11" fillId="0" borderId="23" xfId="54" applyNumberFormat="1" applyFont="1" applyFill="1" applyBorder="1" applyAlignment="1" applyProtection="1">
      <alignment horizontal="center" vertical="center" wrapText="1"/>
    </xf>
    <xf numFmtId="0" fontId="11" fillId="0" borderId="23" xfId="47" applyFont="1" applyFill="1" applyBorder="1" applyAlignment="1" applyProtection="1">
      <alignment horizontal="left" vertical="center" wrapText="1" indent="2"/>
    </xf>
    <xf numFmtId="0" fontId="11" fillId="0" borderId="23"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vertical="center" wrapText="1"/>
    </xf>
    <xf numFmtId="49" fontId="11"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80"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4" fillId="0" borderId="5" xfId="53" applyNumberFormat="1" applyFont="1" applyFill="1" applyBorder="1" applyAlignment="1" applyProtection="1">
      <alignment horizontal="center" vertical="center" wrapText="1"/>
    </xf>
    <xf numFmtId="49" fontId="39" fillId="7" borderId="0" xfId="44" applyAlignment="1">
      <alignment vertical="top" wrapText="1"/>
    </xf>
    <xf numFmtId="49" fontId="34" fillId="0" borderId="15" xfId="33" applyNumberFormat="1" applyFont="1" applyFill="1" applyBorder="1" applyAlignment="1" applyProtection="1">
      <alignment horizontal="center" vertical="center" wrapText="1"/>
    </xf>
    <xf numFmtId="0" fontId="88" fillId="0" borderId="0" xfId="54" applyFont="1" applyFill="1" applyAlignment="1" applyProtection="1">
      <alignment vertical="center"/>
    </xf>
    <xf numFmtId="0" fontId="89" fillId="0" borderId="0" xfId="54" applyFont="1" applyFill="1" applyAlignment="1" applyProtection="1">
      <alignment vertical="center"/>
    </xf>
    <xf numFmtId="14" fontId="11"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80" fillId="0" borderId="0" xfId="54" applyNumberFormat="1" applyFont="1" applyFill="1" applyAlignment="1" applyProtection="1">
      <alignment vertical="center"/>
    </xf>
    <xf numFmtId="0" fontId="80" fillId="0" borderId="0" xfId="54" applyFont="1" applyFill="1" applyAlignment="1" applyProtection="1">
      <alignment horizontal="left" vertical="center" wrapText="1" indent="1"/>
    </xf>
    <xf numFmtId="0" fontId="78"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wrapText="1" indent="1"/>
    </xf>
    <xf numFmtId="0" fontId="91" fillId="0" borderId="0" xfId="54" applyFont="1" applyFill="1" applyAlignment="1" applyProtection="1">
      <alignment horizontal="left" vertical="center" indent="1"/>
    </xf>
    <xf numFmtId="0" fontId="90" fillId="0" borderId="0" xfId="54" applyFont="1" applyFill="1" applyAlignment="1" applyProtection="1">
      <alignment vertical="center" wrapText="1"/>
    </xf>
    <xf numFmtId="0" fontId="63" fillId="0" borderId="0" xfId="52" applyFont="1" applyFill="1" applyAlignment="1" applyProtection="1">
      <alignment horizontal="left" vertical="center" wrapText="1"/>
    </xf>
    <xf numFmtId="0" fontId="64" fillId="0" borderId="0" xfId="52" applyFont="1" applyFill="1" applyAlignment="1" applyProtection="1">
      <alignment horizontal="left" vertical="center" wrapText="1"/>
    </xf>
    <xf numFmtId="0" fontId="65" fillId="0" borderId="0" xfId="52" applyFont="1" applyAlignment="1" applyProtection="1">
      <alignment vertical="center" wrapText="1"/>
    </xf>
    <xf numFmtId="0" fontId="63" fillId="7" borderId="0" xfId="52" applyFont="1" applyFill="1" applyBorder="1" applyAlignment="1" applyProtection="1">
      <alignment vertical="center" wrapText="1"/>
    </xf>
    <xf numFmtId="0" fontId="66"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left" vertical="center" wrapText="1" indent="2"/>
    </xf>
    <xf numFmtId="0" fontId="63" fillId="0" borderId="0" xfId="52" applyFont="1" applyAlignment="1" applyProtection="1">
      <alignment vertical="center" wrapText="1"/>
    </xf>
    <xf numFmtId="0" fontId="64" fillId="0" borderId="0" xfId="52" applyFont="1" applyAlignment="1" applyProtection="1">
      <alignment horizontal="center" vertical="center" wrapText="1"/>
    </xf>
    <xf numFmtId="0" fontId="63" fillId="7" borderId="0" xfId="52" applyFont="1" applyFill="1" applyBorder="1" applyAlignment="1" applyProtection="1">
      <alignment horizontal="right" vertical="center" wrapText="1" indent="1"/>
    </xf>
    <xf numFmtId="0" fontId="67" fillId="7" borderId="0" xfId="52"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14" fontId="63" fillId="7" borderId="0" xfId="52" applyNumberFormat="1" applyFont="1" applyFill="1" applyBorder="1" applyAlignment="1" applyProtection="1">
      <alignment horizontal="left" vertical="center" wrapText="1"/>
    </xf>
    <xf numFmtId="0" fontId="64" fillId="7" borderId="0" xfId="52" applyNumberFormat="1" applyFont="1" applyFill="1" applyBorder="1" applyAlignment="1" applyProtection="1">
      <alignment horizontal="center" vertical="center" wrapText="1"/>
    </xf>
    <xf numFmtId="0" fontId="63" fillId="7" borderId="0" xfId="52" applyNumberFormat="1" applyFont="1" applyFill="1" applyBorder="1" applyAlignment="1" applyProtection="1">
      <alignment horizontal="left" vertical="center" wrapText="1" indent="1"/>
    </xf>
    <xf numFmtId="0" fontId="63" fillId="7" borderId="0" xfId="52" applyFont="1" applyFill="1" applyBorder="1" applyAlignment="1" applyProtection="1">
      <alignment horizontal="center" vertical="center" wrapText="1"/>
    </xf>
    <xf numFmtId="0" fontId="69" fillId="7" borderId="0" xfId="52" applyFont="1" applyFill="1" applyBorder="1" applyAlignment="1" applyProtection="1">
      <alignment horizontal="center" vertical="center" wrapText="1"/>
    </xf>
    <xf numFmtId="14" fontId="69" fillId="7" borderId="0" xfId="52" applyNumberFormat="1" applyFont="1" applyFill="1" applyBorder="1" applyAlignment="1" applyProtection="1">
      <alignment horizontal="center" vertical="center" wrapText="1"/>
    </xf>
    <xf numFmtId="0" fontId="69" fillId="7" borderId="0" xfId="52" applyFont="1" applyFill="1" applyBorder="1" applyAlignment="1" applyProtection="1">
      <alignment vertical="center" wrapText="1"/>
    </xf>
    <xf numFmtId="0" fontId="70" fillId="7" borderId="0" xfId="52" applyFont="1" applyFill="1" applyBorder="1" applyAlignment="1" applyProtection="1">
      <alignment vertical="center" wrapText="1"/>
    </xf>
    <xf numFmtId="0" fontId="62" fillId="0" borderId="0" xfId="52" applyNumberFormat="1" applyFont="1" applyFill="1" applyAlignment="1" applyProtection="1">
      <alignment horizontal="left" vertical="center" wrapText="1"/>
    </xf>
    <xf numFmtId="0" fontId="61" fillId="0" borderId="0" xfId="52" applyFont="1" applyFill="1" applyAlignment="1" applyProtection="1">
      <alignment horizontal="left" vertical="center" wrapText="1"/>
    </xf>
    <xf numFmtId="0" fontId="61" fillId="0" borderId="0" xfId="52" applyFont="1" applyAlignment="1" applyProtection="1">
      <alignment vertical="center" wrapText="1"/>
    </xf>
    <xf numFmtId="0" fontId="61" fillId="0" borderId="0" xfId="52" applyFont="1" applyAlignment="1" applyProtection="1">
      <alignment horizontal="center" vertical="center" wrapText="1"/>
    </xf>
    <xf numFmtId="0" fontId="63" fillId="0" borderId="0" xfId="52" applyFont="1" applyBorder="1" applyAlignment="1" applyProtection="1">
      <alignment vertical="center" wrapText="1"/>
    </xf>
    <xf numFmtId="0" fontId="63" fillId="0" borderId="0" xfId="52" applyFont="1" applyAlignment="1" applyProtection="1">
      <alignment horizontal="right" vertical="center"/>
    </xf>
    <xf numFmtId="0" fontId="63" fillId="0" borderId="0" xfId="52" applyFont="1" applyAlignment="1" applyProtection="1">
      <alignment horizontal="center" vertical="center" wrapText="1"/>
    </xf>
    <xf numFmtId="49" fontId="11"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2" fillId="13" borderId="15" xfId="41" applyFont="1" applyFill="1" applyBorder="1" applyAlignment="1" applyProtection="1">
      <alignment horizontal="center" vertical="center" wrapText="1"/>
    </xf>
    <xf numFmtId="0" fontId="80" fillId="0" borderId="0" xfId="54" applyFont="1" applyFill="1" applyAlignment="1" applyProtection="1">
      <alignment horizontal="left" vertical="center" indent="1"/>
    </xf>
    <xf numFmtId="0" fontId="80" fillId="0" borderId="0" xfId="54" applyNumberFormat="1" applyFont="1" applyFill="1" applyAlignment="1" applyProtection="1">
      <alignment horizontal="left" vertical="center" indent="1"/>
    </xf>
    <xf numFmtId="14" fontId="11" fillId="8" borderId="5" xfId="53" applyNumberFormat="1" applyFont="1" applyFill="1" applyBorder="1" applyAlignment="1" applyProtection="1">
      <alignment horizontal="left" vertical="center" wrapText="1" indent="1"/>
    </xf>
    <xf numFmtId="0" fontId="34" fillId="0" borderId="0" xfId="54" applyFont="1" applyFill="1" applyBorder="1" applyAlignment="1" applyProtection="1">
      <alignment horizontal="center" vertical="top" wrapText="1"/>
    </xf>
    <xf numFmtId="0" fontId="80" fillId="0" borderId="24" xfId="54" applyFont="1" applyFill="1" applyBorder="1" applyAlignment="1" applyProtection="1">
      <alignment vertical="center"/>
    </xf>
    <xf numFmtId="0" fontId="11"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8" fillId="0" borderId="0" xfId="0" applyNumberFormat="1" applyFont="1" applyAlignment="1">
      <alignment vertical="center"/>
    </xf>
    <xf numFmtId="0" fontId="0" fillId="0" borderId="0" xfId="0" applyNumberFormat="1" applyFont="1" applyAlignment="1">
      <alignment vertical="center"/>
    </xf>
    <xf numFmtId="0" fontId="13" fillId="10" borderId="5" xfId="54" applyFont="1" applyFill="1" applyBorder="1" applyAlignment="1" applyProtection="1">
      <alignment horizontal="center" vertical="center" wrapText="1"/>
    </xf>
    <xf numFmtId="49" fontId="11" fillId="0" borderId="0" xfId="0" applyFont="1" applyFill="1" applyProtection="1">
      <alignment vertical="top"/>
    </xf>
    <xf numFmtId="0" fontId="13"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1" fillId="0" borderId="0" xfId="54" applyFont="1" applyFill="1" applyAlignment="1" applyProtection="1">
      <alignment horizontal="left" vertical="center" wrapText="1" indent="2"/>
    </xf>
    <xf numFmtId="0" fontId="11"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1" fillId="0" borderId="5" xfId="54" applyNumberFormat="1" applyFont="1" applyFill="1" applyBorder="1" applyAlignment="1" applyProtection="1">
      <alignment horizontal="left" vertical="top" wrapText="1"/>
    </xf>
    <xf numFmtId="0" fontId="11" fillId="0" borderId="5" xfId="54"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1"/>
    </xf>
    <xf numFmtId="0" fontId="11" fillId="0" borderId="0" xfId="47" applyFont="1" applyFill="1" applyBorder="1" applyAlignment="1" applyProtection="1">
      <alignment horizontal="left" vertical="center" wrapText="1" indent="2"/>
    </xf>
    <xf numFmtId="0" fontId="11" fillId="0" borderId="0" xfId="53"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4"/>
    </xf>
    <xf numFmtId="49" fontId="11" fillId="13" borderId="25" xfId="54" applyNumberFormat="1" applyFont="1" applyFill="1" applyBorder="1" applyAlignment="1" applyProtection="1">
      <alignment horizontal="center" vertical="center" wrapText="1"/>
    </xf>
    <xf numFmtId="0" fontId="11" fillId="13" borderId="17" xfId="53" applyNumberFormat="1" applyFont="1" applyFill="1" applyBorder="1" applyAlignment="1" applyProtection="1">
      <alignment horizontal="left" vertical="center" wrapText="1"/>
    </xf>
    <xf numFmtId="49" fontId="11" fillId="13" borderId="18" xfId="54" applyNumberFormat="1" applyFont="1" applyFill="1" applyBorder="1" applyAlignment="1" applyProtection="1">
      <alignment vertical="center" wrapText="1"/>
    </xf>
    <xf numFmtId="49" fontId="11" fillId="13" borderId="19" xfId="54" applyNumberFormat="1" applyFont="1" applyFill="1" applyBorder="1" applyAlignment="1" applyProtection="1">
      <alignment horizontal="center" vertical="center" wrapText="1"/>
    </xf>
    <xf numFmtId="49" fontId="45" fillId="13" borderId="23" xfId="0" applyFont="1" applyFill="1" applyBorder="1" applyAlignment="1" applyProtection="1">
      <alignment horizontal="left" vertical="center" indent="3"/>
    </xf>
    <xf numFmtId="0" fontId="11" fillId="13" borderId="21" xfId="53" applyNumberFormat="1" applyFont="1" applyFill="1" applyBorder="1" applyAlignment="1" applyProtection="1">
      <alignment horizontal="left" vertical="center" wrapText="1"/>
    </xf>
    <xf numFmtId="0" fontId="11" fillId="0" borderId="5" xfId="33" applyFont="1" applyFill="1" applyBorder="1" applyAlignment="1" applyProtection="1">
      <alignment horizontal="center" vertical="center" wrapText="1"/>
    </xf>
    <xf numFmtId="49" fontId="11" fillId="0" borderId="16" xfId="49" applyNumberFormat="1" applyFont="1" applyFill="1" applyBorder="1" applyAlignment="1" applyProtection="1">
      <alignment horizontal="left" vertical="center" wrapText="1"/>
    </xf>
    <xf numFmtId="49" fontId="13" fillId="13" borderId="13" xfId="41" applyFont="1" applyFill="1" applyBorder="1" applyAlignment="1" applyProtection="1">
      <alignment horizontal="center" vertical="center"/>
    </xf>
    <xf numFmtId="49" fontId="45" fillId="13" borderId="14" xfId="41" applyFont="1" applyFill="1" applyBorder="1" applyAlignment="1" applyProtection="1">
      <alignment horizontal="left" vertical="center"/>
    </xf>
    <xf numFmtId="0" fontId="11"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1" fillId="7" borderId="0" xfId="52" applyFont="1" applyFill="1" applyBorder="1" applyAlignment="1" applyProtection="1">
      <alignment vertical="center" wrapText="1"/>
    </xf>
    <xf numFmtId="0" fontId="72" fillId="0" borderId="0" xfId="54" applyFont="1" applyFill="1" applyAlignment="1" applyProtection="1">
      <alignment vertical="center" wrapText="1"/>
    </xf>
    <xf numFmtId="0" fontId="72" fillId="0" borderId="0" xfId="32" applyFont="1" applyFill="1" applyBorder="1" applyAlignment="1" applyProtection="1">
      <alignment vertical="center" wrapText="1"/>
    </xf>
    <xf numFmtId="0" fontId="72" fillId="0" borderId="0" xfId="55" applyFont="1" applyBorder="1" applyAlignment="1">
      <alignment vertical="center" wrapText="1"/>
    </xf>
    <xf numFmtId="0" fontId="72" fillId="0" borderId="0" xfId="49" applyFont="1" applyProtection="1"/>
    <xf numFmtId="49" fontId="73" fillId="0" borderId="0" xfId="0" applyFont="1">
      <alignment vertical="top"/>
    </xf>
    <xf numFmtId="0" fontId="80" fillId="0" borderId="0" xfId="0" applyNumberFormat="1" applyFont="1" applyFill="1" applyBorder="1" applyAlignment="1">
      <alignment horizontal="center" vertical="center"/>
    </xf>
    <xf numFmtId="49" fontId="74"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1" fillId="0" borderId="0" xfId="52" applyNumberFormat="1" applyFont="1" applyFill="1" applyBorder="1" applyAlignment="1" applyProtection="1">
      <alignment horizontal="center" vertical="center" wrapText="1"/>
    </xf>
    <xf numFmtId="49" fontId="11" fillId="0" borderId="26" xfId="0" applyNumberFormat="1" applyFont="1" applyBorder="1" applyProtection="1">
      <alignment vertical="top"/>
    </xf>
    <xf numFmtId="49" fontId="11" fillId="0" borderId="26" xfId="0" applyNumberFormat="1" applyFont="1" applyBorder="1" applyAlignment="1" applyProtection="1">
      <alignment vertical="top" wrapText="1"/>
    </xf>
    <xf numFmtId="0" fontId="11" fillId="9" borderId="5" xfId="53" applyNumberFormat="1" applyFont="1" applyFill="1" applyBorder="1" applyAlignment="1" applyProtection="1">
      <alignment horizontal="left" vertical="center" wrapText="1"/>
      <protection locked="0"/>
    </xf>
    <xf numFmtId="49" fontId="11" fillId="9" borderId="5" xfId="0" applyNumberFormat="1" applyFont="1" applyFill="1" applyBorder="1" applyAlignment="1" applyProtection="1">
      <alignment horizontal="left" vertical="center" wrapText="1" indent="1"/>
      <protection locked="0"/>
    </xf>
    <xf numFmtId="0" fontId="40" fillId="7" borderId="0" xfId="43" applyNumberFormat="1" applyFont="1" applyFill="1" applyBorder="1" applyAlignment="1">
      <alignment horizontal="left" vertical="center" wrapText="1"/>
    </xf>
    <xf numFmtId="0" fontId="39" fillId="7" borderId="0" xfId="43" applyNumberFormat="1" applyFont="1" applyFill="1" applyBorder="1" applyAlignment="1">
      <alignment vertical="top" wrapText="1"/>
    </xf>
    <xf numFmtId="0" fontId="40" fillId="7" borderId="0" xfId="43" applyNumberFormat="1" applyFont="1" applyFill="1" applyBorder="1" applyAlignment="1">
      <alignment vertical="center" wrapText="1"/>
    </xf>
    <xf numFmtId="0" fontId="39" fillId="7" borderId="0" xfId="43" applyNumberFormat="1" applyFont="1" applyFill="1" applyBorder="1" applyAlignment="1">
      <alignment vertical="center" wrapText="1"/>
    </xf>
    <xf numFmtId="0" fontId="80" fillId="0" borderId="0" xfId="41" applyNumberFormat="1" applyFont="1">
      <alignment vertical="top"/>
    </xf>
    <xf numFmtId="49" fontId="80" fillId="0" borderId="0" xfId="41" applyNumberFormat="1" applyFont="1">
      <alignment vertical="top"/>
    </xf>
    <xf numFmtId="0" fontId="34"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4" fillId="10" borderId="5" xfId="54" applyFont="1" applyFill="1" applyBorder="1" applyAlignment="1" applyProtection="1">
      <alignment horizontal="center" vertical="center" wrapText="1"/>
    </xf>
    <xf numFmtId="49" fontId="11"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1" fillId="0" borderId="5" xfId="0" applyNumberFormat="1" applyFont="1" applyBorder="1" applyAlignment="1" applyProtection="1">
      <alignment horizontal="right" vertical="center"/>
    </xf>
    <xf numFmtId="0" fontId="108" fillId="0" borderId="0" xfId="0" applyNumberFormat="1" applyFont="1" applyAlignment="1">
      <alignment vertical="center"/>
    </xf>
    <xf numFmtId="49" fontId="62" fillId="0" borderId="0" xfId="53" applyNumberFormat="1" applyFont="1" applyFill="1" applyBorder="1" applyAlignment="1" applyProtection="1">
      <alignment horizontal="center" vertical="center" wrapText="1"/>
    </xf>
    <xf numFmtId="0" fontId="62" fillId="0" borderId="0" xfId="47" applyFont="1" applyFill="1" applyBorder="1" applyAlignment="1" applyProtection="1">
      <alignment vertical="center" wrapText="1"/>
    </xf>
    <xf numFmtId="49" fontId="62" fillId="0" borderId="0" xfId="53" applyNumberFormat="1" applyFont="1" applyFill="1" applyBorder="1" applyAlignment="1" applyProtection="1">
      <alignment vertical="center" wrapText="1"/>
    </xf>
    <xf numFmtId="0" fontId="62" fillId="0" borderId="0" xfId="47" applyNumberFormat="1" applyFont="1" applyFill="1" applyBorder="1" applyAlignment="1" applyProtection="1">
      <alignment vertical="center" wrapText="1"/>
    </xf>
    <xf numFmtId="49" fontId="109" fillId="0" borderId="0" xfId="53" applyNumberFormat="1" applyFont="1" applyFill="1" applyBorder="1" applyAlignment="1" applyProtection="1">
      <alignment vertical="center" wrapText="1"/>
    </xf>
    <xf numFmtId="0" fontId="62" fillId="0" borderId="0" xfId="47" applyFont="1" applyFill="1" applyBorder="1" applyAlignment="1" applyProtection="1">
      <alignment horizontal="right" vertical="center" wrapText="1"/>
    </xf>
    <xf numFmtId="0" fontId="108" fillId="0" borderId="0" xfId="0" applyNumberFormat="1" applyFont="1" applyBorder="1" applyAlignment="1">
      <alignment vertical="center"/>
    </xf>
    <xf numFmtId="49" fontId="0" fillId="0" borderId="0" xfId="0" applyBorder="1">
      <alignment vertical="top"/>
    </xf>
    <xf numFmtId="0" fontId="80" fillId="0" borderId="0" xfId="0" applyNumberFormat="1" applyFont="1" applyAlignment="1">
      <alignment vertical="center"/>
    </xf>
    <xf numFmtId="49" fontId="11" fillId="11" borderId="5" xfId="53" applyNumberFormat="1" applyFont="1" applyFill="1" applyBorder="1" applyAlignment="1" applyProtection="1">
      <alignment horizontal="center" vertical="center" wrapText="1"/>
    </xf>
    <xf numFmtId="0" fontId="11" fillId="7" borderId="26" xfId="54" applyFont="1" applyFill="1" applyBorder="1" applyAlignment="1" applyProtection="1">
      <alignment horizontal="center" vertical="center" wrapText="1"/>
    </xf>
    <xf numFmtId="0" fontId="11" fillId="7" borderId="28" xfId="54" applyFont="1" applyFill="1" applyBorder="1" applyAlignment="1" applyProtection="1">
      <alignment horizontal="center" vertical="center" wrapText="1"/>
    </xf>
    <xf numFmtId="0" fontId="11" fillId="7" borderId="16" xfId="54" applyFont="1" applyFill="1" applyBorder="1" applyAlignment="1" applyProtection="1">
      <alignment horizontal="center"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49" fontId="34" fillId="7" borderId="0" xfId="33" applyNumberFormat="1" applyFont="1" applyFill="1" applyBorder="1" applyAlignment="1" applyProtection="1">
      <alignment horizontal="center" vertical="center" wrapTex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49" fontId="11" fillId="0" borderId="0" xfId="54" applyNumberFormat="1" applyFont="1" applyFill="1" applyAlignment="1" applyProtection="1">
      <alignment vertical="center" wrapText="1"/>
    </xf>
    <xf numFmtId="0" fontId="11" fillId="0" borderId="0" xfId="54" applyFont="1" applyFill="1" applyBorder="1" applyAlignment="1" applyProtection="1">
      <alignment vertical="center" wrapText="1"/>
    </xf>
    <xf numFmtId="0" fontId="23" fillId="0" borderId="0" xfId="54" applyFont="1" applyFill="1" applyBorder="1" applyAlignment="1" applyProtection="1">
      <alignment vertical="center" wrapText="1"/>
    </xf>
    <xf numFmtId="0" fontId="11" fillId="0" borderId="0" xfId="47" applyFont="1" applyFill="1" applyBorder="1" applyAlignment="1" applyProtection="1">
      <alignment horizontal="left" vertical="center" wrapText="1"/>
    </xf>
    <xf numFmtId="0" fontId="34" fillId="7" borderId="0" xfId="33" applyNumberFormat="1" applyFont="1" applyFill="1" applyBorder="1" applyAlignment="1" applyProtection="1">
      <alignment horizontal="center" vertical="center" wrapText="1"/>
    </xf>
    <xf numFmtId="0" fontId="11" fillId="0" borderId="0" xfId="47" applyFont="1" applyFill="1" applyBorder="1" applyAlignment="1" applyProtection="1">
      <alignment horizontal="right" vertical="center" wrapText="1"/>
    </xf>
    <xf numFmtId="0" fontId="79" fillId="7" borderId="0" xfId="54" applyFont="1" applyFill="1" applyBorder="1" applyAlignment="1" applyProtection="1">
      <alignment vertical="center" wrapText="1"/>
    </xf>
    <xf numFmtId="0" fontId="11"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1" fillId="0" borderId="5" xfId="30" applyNumberFormat="1"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indent="7"/>
    </xf>
    <xf numFmtId="0" fontId="80" fillId="7" borderId="0" xfId="33"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23" fillId="0" borderId="0" xfId="55" applyFont="1" applyBorder="1" applyAlignment="1">
      <alignment horizontal="center" vertical="center" wrapText="1"/>
    </xf>
    <xf numFmtId="0" fontId="11"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80" fillId="0" borderId="0" xfId="54" applyFont="1" applyFill="1" applyAlignment="1" applyProtection="1">
      <alignment vertical="center" wrapText="1"/>
    </xf>
    <xf numFmtId="49" fontId="80" fillId="0" borderId="0" xfId="0" applyFont="1">
      <alignment vertical="top"/>
    </xf>
    <xf numFmtId="0" fontId="11" fillId="7" borderId="17" xfId="54" applyFont="1" applyFill="1" applyBorder="1" applyAlignment="1" applyProtection="1">
      <alignment vertical="center" wrapText="1"/>
    </xf>
    <xf numFmtId="0" fontId="80" fillId="0" borderId="0" xfId="53" applyNumberFormat="1" applyFont="1" applyFill="1" applyBorder="1" applyAlignment="1" applyProtection="1">
      <alignment vertical="center" wrapText="1"/>
    </xf>
    <xf numFmtId="0" fontId="80" fillId="0" borderId="0" xfId="54" applyFont="1" applyFill="1" applyAlignment="1" applyProtection="1">
      <alignment vertical="center"/>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11" fillId="0" borderId="5" xfId="54" applyFont="1" applyFill="1" applyBorder="1" applyAlignment="1" applyProtection="1">
      <alignment horizontal="left" vertical="center" wrapText="1"/>
    </xf>
    <xf numFmtId="0" fontId="11" fillId="7" borderId="5" xfId="54" applyFont="1" applyFill="1" applyBorder="1" applyAlignment="1" applyProtection="1">
      <alignment horizontal="left" vertical="center" wrapText="1"/>
    </xf>
    <xf numFmtId="49" fontId="80" fillId="7" borderId="15" xfId="33" applyNumberFormat="1" applyFont="1" applyFill="1" applyBorder="1" applyAlignment="1" applyProtection="1">
      <alignment horizontal="center" vertical="center" wrapText="1"/>
    </xf>
    <xf numFmtId="49" fontId="78" fillId="0" borderId="0" xfId="54" applyNumberFormat="1" applyFont="1" applyFill="1" applyAlignment="1" applyProtection="1">
      <alignment vertical="center" wrapText="1"/>
    </xf>
    <xf numFmtId="0" fontId="78" fillId="0" borderId="0" xfId="0" applyNumberFormat="1" applyFont="1" applyFill="1" applyBorder="1" applyAlignment="1">
      <alignment vertical="center"/>
    </xf>
    <xf numFmtId="49" fontId="42" fillId="0" borderId="5" xfId="53" applyNumberFormat="1" applyFont="1" applyFill="1" applyBorder="1" applyAlignment="1" applyProtection="1">
      <alignment vertical="center" wrapText="1"/>
    </xf>
    <xf numFmtId="0" fontId="11"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1"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80" fillId="0" borderId="0" xfId="54" applyNumberFormat="1" applyFont="1" applyFill="1" applyAlignment="1" applyProtection="1">
      <alignment vertical="center"/>
    </xf>
    <xf numFmtId="0" fontId="110" fillId="0" borderId="0" xfId="0" applyNumberFormat="1" applyFont="1" applyFill="1" applyBorder="1" applyAlignment="1">
      <alignment vertical="center"/>
    </xf>
    <xf numFmtId="0" fontId="11" fillId="7" borderId="26" xfId="54" applyFont="1" applyFill="1" applyBorder="1" applyAlignment="1" applyProtection="1">
      <alignment vertical="center" wrapText="1"/>
    </xf>
    <xf numFmtId="0" fontId="11" fillId="7" borderId="28" xfId="54" applyFont="1" applyFill="1" applyBorder="1" applyAlignment="1" applyProtection="1">
      <alignment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49" fontId="34"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49" fontId="11" fillId="0" borderId="0" xfId="54" applyNumberFormat="1" applyFont="1" applyFill="1" applyAlignment="1" applyProtection="1">
      <alignment vertical="center" wrapText="1"/>
    </xf>
    <xf numFmtId="0" fontId="11" fillId="0" borderId="0" xfId="54" applyFont="1" applyFill="1" applyBorder="1" applyAlignment="1" applyProtection="1">
      <alignment vertical="center" wrapText="1"/>
    </xf>
    <xf numFmtId="0" fontId="0" fillId="0" borderId="0" xfId="0" applyNumberFormat="1" applyAlignment="1">
      <alignment vertical="center"/>
    </xf>
    <xf numFmtId="0" fontId="11"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1" fillId="7" borderId="5" xfId="30" applyNumberFormat="1" applyFont="1" applyFill="1" applyBorder="1" applyAlignment="1" applyProtection="1">
      <alignment horizontal="right" vertical="center" wrapText="1"/>
    </xf>
    <xf numFmtId="49" fontId="33" fillId="13" borderId="13" xfId="0" applyFont="1" applyFill="1" applyBorder="1" applyAlignment="1" applyProtection="1">
      <alignment horizontal="center" vertical="center"/>
    </xf>
    <xf numFmtId="49" fontId="11" fillId="7" borderId="5" xfId="54" applyNumberFormat="1" applyFont="1" applyFill="1" applyBorder="1" applyAlignment="1" applyProtection="1">
      <alignment horizontal="center" vertical="center" wrapText="1"/>
    </xf>
    <xf numFmtId="0" fontId="11" fillId="0" borderId="5" xfId="47" applyFont="1" applyFill="1" applyBorder="1" applyAlignment="1" applyProtection="1">
      <alignment horizontal="center" vertical="center" wrapText="1"/>
    </xf>
    <xf numFmtId="0" fontId="45" fillId="13" borderId="15" xfId="0" applyNumberFormat="1" applyFont="1" applyFill="1" applyBorder="1" applyAlignment="1" applyProtection="1">
      <alignment horizontal="left" vertical="center"/>
    </xf>
    <xf numFmtId="49" fontId="11" fillId="0" borderId="5" xfId="53" applyNumberFormat="1" applyFont="1" applyFill="1" applyBorder="1" applyAlignment="1" applyProtection="1">
      <alignment horizontal="center" vertical="center" wrapText="1"/>
    </xf>
    <xf numFmtId="0" fontId="42" fillId="0" borderId="5" xfId="51" applyFont="1" applyFill="1" applyBorder="1" applyAlignment="1" applyProtection="1">
      <alignment vertical="center" wrapText="1"/>
    </xf>
    <xf numFmtId="49" fontId="11" fillId="0" borderId="5" xfId="0" applyNumberFormat="1" applyFont="1" applyBorder="1" applyProtection="1">
      <alignment vertical="top"/>
    </xf>
    <xf numFmtId="49" fontId="33" fillId="13" borderId="15" xfId="0" applyFont="1" applyFill="1" applyBorder="1" applyAlignment="1" applyProtection="1">
      <alignment horizontal="left" vertical="center"/>
    </xf>
    <xf numFmtId="0" fontId="11" fillId="7" borderId="5" xfId="54" applyNumberFormat="1" applyFont="1" applyFill="1" applyBorder="1" applyAlignment="1" applyProtection="1">
      <alignment horizontal="left" vertical="center" wrapText="1" indent="1"/>
    </xf>
    <xf numFmtId="0" fontId="11" fillId="7" borderId="5" xfId="54" applyNumberFormat="1" applyFont="1" applyFill="1" applyBorder="1" applyAlignment="1" applyProtection="1">
      <alignment horizontal="left" vertical="center" wrapText="1" indent="2"/>
    </xf>
    <xf numFmtId="0" fontId="11" fillId="7" borderId="5" xfId="54" applyNumberFormat="1" applyFont="1" applyFill="1" applyBorder="1" applyAlignment="1" applyProtection="1">
      <alignment horizontal="left" vertical="center" wrapText="1" indent="3"/>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0" fontId="11" fillId="0" borderId="0" xfId="47" applyFont="1" applyFill="1" applyBorder="1" applyAlignment="1" applyProtection="1">
      <alignment vertical="center" wrapText="1"/>
    </xf>
    <xf numFmtId="49" fontId="11" fillId="0" borderId="0" xfId="5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indent="4"/>
    </xf>
    <xf numFmtId="0" fontId="11" fillId="7" borderId="5" xfId="54" applyNumberFormat="1" applyFont="1" applyFill="1" applyBorder="1" applyAlignment="1" applyProtection="1">
      <alignment horizontal="left" vertical="center" wrapText="1" indent="5"/>
    </xf>
    <xf numFmtId="49" fontId="45" fillId="13" borderId="15" xfId="0" applyFont="1" applyFill="1" applyBorder="1" applyAlignment="1" applyProtection="1">
      <alignment horizontal="left" vertical="center" indent="5"/>
    </xf>
    <xf numFmtId="49" fontId="45" fillId="13" borderId="15" xfId="0" applyFont="1" applyFill="1" applyBorder="1" applyAlignment="1" applyProtection="1">
      <alignment horizontal="left" vertical="center" indent="6"/>
    </xf>
    <xf numFmtId="49" fontId="45" fillId="13" borderId="15" xfId="0" applyFont="1" applyFill="1" applyBorder="1" applyAlignment="1" applyProtection="1">
      <alignment horizontal="left" vertical="center" indent="1"/>
    </xf>
    <xf numFmtId="0" fontId="11" fillId="0" borderId="5" xfId="54" applyFont="1" applyFill="1" applyBorder="1" applyAlignment="1" applyProtection="1">
      <alignment vertical="center" wrapText="1"/>
    </xf>
    <xf numFmtId="49" fontId="11" fillId="13" borderId="14" xfId="53" applyNumberFormat="1" applyFont="1" applyFill="1" applyBorder="1" applyAlignment="1" applyProtection="1">
      <alignment horizontal="center" vertical="center" wrapText="1"/>
    </xf>
    <xf numFmtId="0" fontId="11" fillId="0" borderId="5" xfId="54" applyNumberFormat="1" applyFont="1" applyFill="1" applyBorder="1" applyAlignment="1" applyProtection="1">
      <alignment horizontal="left" vertical="center" wrapText="1" indent="4"/>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0" fontId="11" fillId="0" borderId="0" xfId="47" applyFont="1" applyFill="1" applyBorder="1" applyAlignment="1" applyProtection="1">
      <alignment horizontal="right" vertical="center" wrapText="1"/>
    </xf>
    <xf numFmtId="0" fontId="23" fillId="0" borderId="0" xfId="32" applyFont="1" applyFill="1" applyBorder="1" applyAlignment="1" applyProtection="1">
      <alignment vertical="center" wrapText="1"/>
    </xf>
    <xf numFmtId="49" fontId="11" fillId="0" borderId="29" xfId="0" applyNumberFormat="1" applyFont="1" applyBorder="1" applyAlignment="1" applyProtection="1">
      <alignment vertical="top" wrapText="1"/>
    </xf>
    <xf numFmtId="0" fontId="79"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1"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5" fillId="13" borderId="13" xfId="0" applyFont="1" applyFill="1" applyBorder="1" applyAlignment="1" applyProtection="1">
      <alignment vertical="center" wrapText="1"/>
    </xf>
    <xf numFmtId="49" fontId="45" fillId="13" borderId="15" xfId="0" applyFont="1" applyFill="1" applyBorder="1" applyAlignment="1" applyProtection="1">
      <alignment vertical="center"/>
    </xf>
    <xf numFmtId="49" fontId="45" fillId="13" borderId="15" xfId="0" applyFont="1" applyFill="1" applyBorder="1" applyAlignment="1" applyProtection="1">
      <alignment vertical="center" wrapText="1"/>
    </xf>
    <xf numFmtId="49" fontId="45" fillId="13" borderId="17" xfId="0" applyFont="1" applyFill="1" applyBorder="1" applyAlignment="1" applyProtection="1">
      <alignment horizontal="left" vertical="center" indent="2"/>
    </xf>
    <xf numFmtId="0" fontId="11" fillId="7" borderId="5" xfId="54" applyFont="1" applyFill="1" applyBorder="1" applyAlignment="1" applyProtection="1">
      <alignment vertical="center" wrapText="1"/>
    </xf>
    <xf numFmtId="0" fontId="23" fillId="0" borderId="0" xfId="55" applyFont="1" applyBorder="1" applyAlignment="1">
      <alignment horizontal="center" vertical="center" wrapText="1"/>
    </xf>
    <xf numFmtId="0" fontId="11" fillId="0" borderId="5" xfId="53" applyNumberFormat="1" applyFont="1" applyFill="1" applyBorder="1" applyAlignment="1" applyProtection="1">
      <alignment vertical="center" wrapText="1"/>
    </xf>
    <xf numFmtId="0" fontId="11" fillId="0" borderId="5" xfId="54" applyNumberFormat="1" applyFont="1" applyFill="1" applyBorder="1" applyAlignment="1" applyProtection="1">
      <alignment vertical="center" wrapText="1"/>
    </xf>
    <xf numFmtId="0" fontId="11" fillId="0" borderId="0" xfId="53" applyNumberFormat="1" applyFont="1" applyFill="1" applyBorder="1" applyAlignment="1" applyProtection="1">
      <alignment vertical="center" wrapText="1"/>
    </xf>
    <xf numFmtId="0" fontId="11" fillId="0" borderId="0" xfId="54" applyNumberFormat="1" applyFont="1" applyFill="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4" applyFont="1" applyFill="1" applyAlignment="1" applyProtection="1">
      <alignment vertical="center" wrapText="1"/>
    </xf>
    <xf numFmtId="49" fontId="11" fillId="0" borderId="5" xfId="53" applyNumberFormat="1" applyFont="1" applyFill="1" applyBorder="1" applyAlignment="1" applyProtection="1">
      <alignment vertical="center" wrapText="1"/>
    </xf>
    <xf numFmtId="49" fontId="80" fillId="0" borderId="0" xfId="0" applyFont="1">
      <alignment vertical="top"/>
    </xf>
    <xf numFmtId="0" fontId="80" fillId="0" borderId="0" xfId="53" applyNumberFormat="1" applyFont="1" applyFill="1" applyBorder="1" applyAlignment="1" applyProtection="1">
      <alignment vertical="center" wrapText="1"/>
    </xf>
    <xf numFmtId="0" fontId="80" fillId="0" borderId="0" xfId="54" applyFont="1" applyFill="1" applyAlignment="1" applyProtection="1">
      <alignment vertical="center"/>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49" fontId="11" fillId="0" borderId="5" xfId="3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49" fontId="11" fillId="0" borderId="0" xfId="54" applyNumberFormat="1" applyFont="1" applyFill="1" applyBorder="1" applyAlignment="1" applyProtection="1">
      <alignment vertical="center" wrapText="1"/>
    </xf>
    <xf numFmtId="49" fontId="80" fillId="0" borderId="0" xfId="0" applyNumberFormat="1" applyFont="1" applyFill="1" applyAlignment="1" applyProtection="1">
      <alignment vertical="center"/>
    </xf>
    <xf numFmtId="49" fontId="80"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2" fillId="0" borderId="0" xfId="47"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xf>
    <xf numFmtId="49" fontId="45" fillId="13" borderId="13" xfId="0" applyFont="1" applyFill="1" applyBorder="1" applyAlignment="1" applyProtection="1">
      <alignment horizontal="left" vertical="center"/>
    </xf>
    <xf numFmtId="49" fontId="45" fillId="13" borderId="13" xfId="0" applyFont="1" applyFill="1" applyBorder="1" applyAlignment="1" applyProtection="1">
      <alignment horizontal="left" vertical="center" indent="1"/>
    </xf>
    <xf numFmtId="4" fontId="81" fillId="13" borderId="14" xfId="0" applyNumberFormat="1" applyFont="1" applyFill="1" applyBorder="1" applyAlignment="1" applyProtection="1">
      <alignment horizontal="right"/>
    </xf>
    <xf numFmtId="0" fontId="11" fillId="8" borderId="5" xfId="5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6" fillId="7" borderId="0" xfId="33" applyNumberFormat="1" applyFont="1" applyFill="1" applyBorder="1" applyAlignment="1" applyProtection="1">
      <alignment horizontal="center" vertical="center" wrapText="1"/>
    </xf>
    <xf numFmtId="0" fontId="86" fillId="0" borderId="0" xfId="0" applyNumberFormat="1" applyFont="1" applyFill="1" applyBorder="1" applyAlignment="1">
      <alignment horizontal="center" vertical="center"/>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2"/>
    </xf>
    <xf numFmtId="49" fontId="11"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0" fontId="87" fillId="0" borderId="0" xfId="0" applyNumberFormat="1" applyFont="1" applyFill="1" applyBorder="1" applyAlignment="1">
      <alignment vertical="center"/>
    </xf>
    <xf numFmtId="0" fontId="11"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1" fillId="0" borderId="5" xfId="47" applyNumberFormat="1" applyFont="1" applyFill="1" applyBorder="1" applyAlignment="1" applyProtection="1">
      <alignment horizontal="center" vertical="center" wrapText="1"/>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80" fillId="0" borderId="0" xfId="0" applyNumberFormat="1" applyFont="1" applyFill="1" applyBorder="1" applyAlignment="1">
      <alignment horizontal="center" vertical="center"/>
    </xf>
    <xf numFmtId="0" fontId="11" fillId="13" borderId="14"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horizontal="center" vertical="center" wrapText="1"/>
    </xf>
    <xf numFmtId="0" fontId="11" fillId="0" borderId="23" xfId="47" applyFont="1" applyFill="1" applyBorder="1" applyAlignment="1" applyProtection="1">
      <alignment horizontal="left" vertical="center" wrapText="1" indent="2"/>
    </xf>
    <xf numFmtId="0" fontId="11" fillId="0" borderId="23"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1" fillId="0" borderId="5" xfId="54" applyNumberFormat="1" applyFont="1" applyFill="1" applyBorder="1" applyAlignment="1" applyProtection="1">
      <alignment vertical="top" wrapText="1"/>
    </xf>
    <xf numFmtId="0" fontId="11" fillId="0" borderId="5" xfId="54"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1"/>
    </xf>
    <xf numFmtId="0" fontId="11" fillId="0" borderId="5" xfId="47" applyFont="1" applyFill="1" applyBorder="1" applyAlignment="1" applyProtection="1">
      <alignment horizontal="left" vertical="center" wrapText="1" indent="4"/>
    </xf>
    <xf numFmtId="49" fontId="11" fillId="13" borderId="25" xfId="54" applyNumberFormat="1" applyFont="1" applyFill="1" applyBorder="1" applyAlignment="1" applyProtection="1">
      <alignment horizontal="center" vertical="center" wrapText="1"/>
    </xf>
    <xf numFmtId="0" fontId="11" fillId="13" borderId="17" xfId="53" applyNumberFormat="1" applyFont="1" applyFill="1" applyBorder="1" applyAlignment="1" applyProtection="1">
      <alignment horizontal="left" vertical="center" wrapText="1"/>
    </xf>
    <xf numFmtId="49" fontId="11" fillId="13" borderId="18" xfId="54" applyNumberFormat="1" applyFont="1" applyFill="1" applyBorder="1" applyAlignment="1" applyProtection="1">
      <alignment vertical="center" wrapText="1"/>
    </xf>
    <xf numFmtId="49" fontId="34" fillId="7" borderId="15" xfId="33" applyNumberFormat="1" applyFont="1" applyFill="1" applyBorder="1" applyAlignment="1" applyProtection="1">
      <alignment horizontal="center" vertical="center" wrapText="1"/>
    </xf>
    <xf numFmtId="0" fontId="34" fillId="7" borderId="15" xfId="33" applyNumberFormat="1" applyFont="1" applyFill="1" applyBorder="1" applyAlignment="1" applyProtection="1">
      <alignment horizontal="center" vertical="center" wrapText="1"/>
    </xf>
    <xf numFmtId="0" fontId="80" fillId="7" borderId="15" xfId="33" applyNumberFormat="1" applyFont="1" applyFill="1" applyBorder="1" applyAlignment="1" applyProtection="1">
      <alignment horizontal="center" vertical="center" wrapText="1"/>
    </xf>
    <xf numFmtId="0" fontId="72" fillId="0" borderId="0" xfId="54" applyFont="1" applyFill="1" applyAlignment="1" applyProtection="1">
      <alignment vertical="center" wrapText="1"/>
    </xf>
    <xf numFmtId="0" fontId="11" fillId="0" borderId="5" xfId="47" applyFont="1" applyFill="1" applyBorder="1" applyAlignment="1" applyProtection="1">
      <alignment vertical="center" wrapText="1"/>
    </xf>
    <xf numFmtId="0" fontId="108" fillId="0" borderId="0" xfId="0" applyNumberFormat="1" applyFont="1" applyAlignment="1">
      <alignment vertical="center"/>
    </xf>
    <xf numFmtId="49" fontId="62" fillId="0" borderId="0" xfId="53" applyNumberFormat="1" applyFont="1" applyFill="1" applyBorder="1" applyAlignment="1" applyProtection="1">
      <alignment horizontal="center" vertical="center" wrapText="1"/>
    </xf>
    <xf numFmtId="0" fontId="62" fillId="0" borderId="0" xfId="47" applyFont="1" applyFill="1" applyBorder="1" applyAlignment="1" applyProtection="1">
      <alignment vertical="center" wrapText="1"/>
    </xf>
    <xf numFmtId="0" fontId="108" fillId="0" borderId="0" xfId="0" applyNumberFormat="1" applyFont="1" applyBorder="1" applyAlignment="1">
      <alignment vertical="center"/>
    </xf>
    <xf numFmtId="0" fontId="11" fillId="0" borderId="5" xfId="54" applyNumberFormat="1" applyFont="1" applyFill="1" applyBorder="1" applyAlignment="1" applyProtection="1">
      <alignment horizontal="left" vertical="center" wrapText="1" indent="6"/>
    </xf>
    <xf numFmtId="49" fontId="34" fillId="7" borderId="23" xfId="33" applyNumberFormat="1" applyFont="1" applyFill="1" applyBorder="1" applyAlignment="1" applyProtection="1">
      <alignment horizontal="center" vertical="center" wrapText="1"/>
    </xf>
    <xf numFmtId="0" fontId="34" fillId="7" borderId="23" xfId="33" applyNumberFormat="1" applyFont="1" applyFill="1" applyBorder="1" applyAlignment="1" applyProtection="1">
      <alignment horizontal="center" vertical="center" wrapText="1"/>
    </xf>
    <xf numFmtId="0" fontId="80" fillId="7" borderId="23" xfId="33" applyNumberFormat="1"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center" vertical="center" wrapText="1"/>
    </xf>
    <xf numFmtId="0" fontId="80" fillId="7" borderId="0" xfId="33" applyNumberFormat="1" applyFont="1" applyFill="1" applyBorder="1" applyAlignment="1" applyProtection="1">
      <alignment horizontal="center" vertical="center" wrapText="1"/>
    </xf>
    <xf numFmtId="0" fontId="11"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1" fillId="12" borderId="23" xfId="45" applyFont="1" applyFill="1" applyBorder="1" applyAlignment="1" applyProtection="1">
      <alignment horizontal="center" vertical="center" wrapText="1"/>
    </xf>
    <xf numFmtId="0" fontId="11" fillId="0" borderId="13" xfId="53" applyFont="1" applyBorder="1" applyAlignment="1" applyProtection="1">
      <alignment horizontal="left" vertical="center"/>
    </xf>
    <xf numFmtId="49" fontId="11" fillId="0" borderId="13" xfId="0" applyNumberFormat="1" applyFont="1" applyBorder="1" applyProtection="1">
      <alignment vertical="top"/>
    </xf>
    <xf numFmtId="49" fontId="42" fillId="0" borderId="13" xfId="0" applyNumberFormat="1" applyFont="1" applyBorder="1" applyProtection="1">
      <alignment vertical="top"/>
    </xf>
    <xf numFmtId="0" fontId="42" fillId="0" borderId="13" xfId="53" applyFont="1" applyBorder="1" applyAlignment="1" applyProtection="1">
      <alignment horizontal="left" vertical="center"/>
    </xf>
    <xf numFmtId="49" fontId="11" fillId="0" borderId="45" xfId="0" applyNumberFormat="1" applyFont="1" applyBorder="1" applyAlignment="1" applyProtection="1">
      <alignment vertical="center" wrapText="1"/>
    </xf>
    <xf numFmtId="0" fontId="11" fillId="0" borderId="16" xfId="54" applyFont="1" applyFill="1" applyBorder="1" applyAlignment="1" applyProtection="1">
      <alignment vertical="center" wrapText="1"/>
    </xf>
    <xf numFmtId="0" fontId="11" fillId="0" borderId="28" xfId="54" applyFont="1" applyFill="1" applyBorder="1" applyAlignment="1" applyProtection="1">
      <alignment vertical="center" wrapText="1"/>
    </xf>
    <xf numFmtId="0" fontId="11" fillId="0" borderId="26" xfId="54" applyFont="1" applyFill="1" applyBorder="1" applyAlignment="1" applyProtection="1">
      <alignment vertical="center" wrapText="1"/>
    </xf>
    <xf numFmtId="0" fontId="23" fillId="0" borderId="0" xfId="55" applyFont="1" applyFill="1" applyBorder="1" applyAlignment="1">
      <alignment vertical="center" wrapText="1"/>
    </xf>
    <xf numFmtId="49" fontId="42"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9" fillId="0" borderId="0" xfId="47" applyFont="1" applyFill="1" applyBorder="1" applyAlignment="1" applyProtection="1">
      <alignment horizontal="left" vertical="center" wrapText="1"/>
    </xf>
    <xf numFmtId="49" fontId="80" fillId="7" borderId="23" xfId="33" applyNumberFormat="1" applyFont="1" applyFill="1" applyBorder="1" applyAlignment="1" applyProtection="1">
      <alignment horizontal="center" vertical="center" wrapText="1"/>
    </xf>
    <xf numFmtId="0" fontId="109" fillId="7" borderId="0" xfId="54" applyFont="1" applyFill="1" applyBorder="1" applyAlignment="1" applyProtection="1">
      <alignment vertical="center" wrapText="1"/>
    </xf>
    <xf numFmtId="49" fontId="11" fillId="7" borderId="5" xfId="53" applyNumberFormat="1" applyFont="1" applyFill="1" applyBorder="1" applyAlignment="1" applyProtection="1">
      <alignment horizontal="center" vertical="center" wrapText="1"/>
    </xf>
    <xf numFmtId="165"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4" fillId="7" borderId="0" xfId="33" applyNumberFormat="1" applyFont="1" applyFill="1" applyBorder="1" applyAlignment="1" applyProtection="1">
      <alignment vertical="center" wrapText="1"/>
    </xf>
    <xf numFmtId="0" fontId="34" fillId="7" borderId="0" xfId="33" applyNumberFormat="1" applyFont="1" applyFill="1" applyBorder="1" applyAlignment="1" applyProtection="1">
      <alignment horizontal="left" vertical="center" wrapText="1" indent="2"/>
    </xf>
    <xf numFmtId="49" fontId="45" fillId="0" borderId="0" xfId="0" applyFont="1" applyFill="1" applyBorder="1" applyAlignment="1" applyProtection="1">
      <alignment horizontal="left" vertical="center"/>
    </xf>
    <xf numFmtId="49" fontId="45" fillId="0" borderId="0" xfId="0" applyFont="1" applyFill="1" applyBorder="1" applyAlignment="1" applyProtection="1">
      <alignment horizontal="left" vertical="center" indent="2"/>
    </xf>
    <xf numFmtId="49" fontId="33"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2" fillId="0" borderId="0" xfId="53" applyNumberFormat="1" applyFont="1" applyFill="1" applyBorder="1" applyAlignment="1" applyProtection="1">
      <alignment horizontal="center" vertical="center" wrapText="1"/>
    </xf>
    <xf numFmtId="49" fontId="16" fillId="0" borderId="0" xfId="0" applyFont="1" applyFill="1" applyProtection="1">
      <alignment vertical="top"/>
    </xf>
    <xf numFmtId="49" fontId="37" fillId="0" borderId="0" xfId="0" applyFont="1" applyFill="1" applyBorder="1" applyProtection="1">
      <alignment vertical="top"/>
    </xf>
    <xf numFmtId="4" fontId="11" fillId="9" borderId="5" xfId="30" applyNumberFormat="1" applyFont="1" applyFill="1" applyBorder="1" applyAlignment="1" applyProtection="1">
      <alignment horizontal="right" vertical="center" wrapText="1"/>
      <protection locked="0"/>
    </xf>
    <xf numFmtId="49" fontId="0" fillId="0" borderId="0" xfId="0">
      <alignment vertical="top"/>
    </xf>
    <xf numFmtId="0" fontId="11" fillId="0" borderId="0" xfId="54" applyFont="1" applyFill="1" applyAlignment="1" applyProtection="1">
      <alignment vertical="center" wrapText="1"/>
    </xf>
    <xf numFmtId="0" fontId="37" fillId="7" borderId="0" xfId="54" applyFont="1" applyFill="1" applyBorder="1" applyAlignment="1" applyProtection="1">
      <alignment vertical="center" wrapText="1"/>
    </xf>
    <xf numFmtId="49" fontId="11" fillId="0" borderId="0" xfId="54" applyNumberFormat="1" applyFont="1" applyFill="1" applyAlignment="1" applyProtection="1">
      <alignment vertical="center" wrapText="1"/>
    </xf>
    <xf numFmtId="49" fontId="33" fillId="13" borderId="13" xfId="0" applyFont="1" applyFill="1" applyBorder="1" applyAlignment="1" applyProtection="1">
      <alignment horizontal="center" vertical="center"/>
    </xf>
    <xf numFmtId="49" fontId="11" fillId="7" borderId="5" xfId="54" applyNumberFormat="1" applyFont="1" applyFill="1" applyBorder="1" applyAlignment="1" applyProtection="1">
      <alignment horizontal="center" vertical="center" wrapText="1"/>
    </xf>
    <xf numFmtId="49" fontId="11" fillId="0" borderId="5" xfId="53" applyNumberFormat="1" applyFont="1" applyFill="1" applyBorder="1" applyAlignment="1" applyProtection="1">
      <alignment horizontal="center" vertical="center" wrapText="1"/>
    </xf>
    <xf numFmtId="49" fontId="33" fillId="13" borderId="15" xfId="0" applyFont="1" applyFill="1" applyBorder="1" applyAlignment="1" applyProtection="1">
      <alignment horizontal="left" vertical="center"/>
    </xf>
    <xf numFmtId="0" fontId="11" fillId="7" borderId="5" xfId="54" applyNumberFormat="1" applyFont="1" applyFill="1" applyBorder="1" applyAlignment="1" applyProtection="1">
      <alignment horizontal="left" vertical="center" wrapText="1" indent="1"/>
    </xf>
    <xf numFmtId="0" fontId="11" fillId="7" borderId="5" xfId="54" applyNumberFormat="1" applyFont="1" applyFill="1" applyBorder="1" applyAlignment="1" applyProtection="1">
      <alignment horizontal="left" vertical="center" wrapText="1" indent="2"/>
    </xf>
    <xf numFmtId="0" fontId="11" fillId="7" borderId="5" xfId="54" applyNumberFormat="1" applyFont="1" applyFill="1" applyBorder="1" applyAlignment="1" applyProtection="1">
      <alignment horizontal="left" vertical="center" wrapText="1" indent="3"/>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49" fontId="45" fillId="13" borderId="15" xfId="0" applyFont="1" applyFill="1" applyBorder="1" applyAlignment="1" applyProtection="1">
      <alignment horizontal="left" vertical="center" indent="1"/>
    </xf>
    <xf numFmtId="49" fontId="11" fillId="13" borderId="14" xfId="53" applyNumberFormat="1" applyFont="1" applyFill="1" applyBorder="1" applyAlignment="1" applyProtection="1">
      <alignment horizontal="center" vertical="center" wrapText="1"/>
    </xf>
    <xf numFmtId="49" fontId="11" fillId="2" borderId="5" xfId="54" applyNumberFormat="1" applyFont="1" applyFill="1" applyBorder="1" applyAlignment="1" applyProtection="1">
      <alignment vertical="center" wrapText="1"/>
      <protection locked="0"/>
    </xf>
    <xf numFmtId="0" fontId="11" fillId="0" borderId="5" xfId="54" applyNumberFormat="1" applyFont="1" applyFill="1" applyBorder="1" applyAlignment="1" applyProtection="1">
      <alignment horizontal="left" vertical="center" wrapText="1" indent="4"/>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49" fontId="11"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5" fillId="13" borderId="13" xfId="0" applyFont="1" applyFill="1" applyBorder="1" applyAlignment="1" applyProtection="1">
      <alignment vertical="center" wrapText="1"/>
    </xf>
    <xf numFmtId="49" fontId="45" fillId="13" borderId="15" xfId="0" applyFont="1" applyFill="1" applyBorder="1" applyAlignment="1" applyProtection="1">
      <alignment vertical="center"/>
    </xf>
    <xf numFmtId="49" fontId="45" fillId="13" borderId="15" xfId="0" applyFont="1" applyFill="1" applyBorder="1" applyAlignment="1" applyProtection="1">
      <alignment vertical="center" wrapText="1"/>
    </xf>
    <xf numFmtId="4" fontId="11" fillId="0" borderId="5" xfId="30" applyNumberFormat="1"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indent="7"/>
    </xf>
    <xf numFmtId="0" fontId="11" fillId="0" borderId="5" xfId="54" applyNumberFormat="1" applyFont="1" applyFill="1" applyBorder="1" applyAlignment="1" applyProtection="1">
      <alignment horizontal="left" vertical="center" wrapText="1"/>
    </xf>
    <xf numFmtId="0" fontId="11" fillId="7" borderId="5" xfId="54" applyFont="1" applyFill="1" applyBorder="1" applyAlignment="1" applyProtection="1">
      <alignment vertical="center" wrapText="1"/>
    </xf>
    <xf numFmtId="0" fontId="11" fillId="0" borderId="5" xfId="53" applyNumberFormat="1" applyFont="1" applyFill="1" applyBorder="1" applyAlignment="1" applyProtection="1">
      <alignment vertical="center" wrapText="1"/>
    </xf>
    <xf numFmtId="0" fontId="11" fillId="0" borderId="5" xfId="54" applyNumberFormat="1" applyFont="1" applyFill="1" applyBorder="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4" applyFont="1" applyFill="1" applyAlignment="1" applyProtection="1">
      <alignment vertical="center" wrapText="1"/>
    </xf>
    <xf numFmtId="49" fontId="11" fillId="0" borderId="5" xfId="53" applyNumberFormat="1" applyFont="1" applyFill="1" applyBorder="1" applyAlignment="1" applyProtection="1">
      <alignment vertical="center" wrapText="1"/>
    </xf>
    <xf numFmtId="49" fontId="80" fillId="0" borderId="0" xfId="0" applyFont="1">
      <alignment vertical="top"/>
    </xf>
    <xf numFmtId="0" fontId="80" fillId="0" borderId="0" xfId="54" applyFont="1" applyFill="1" applyAlignment="1" applyProtection="1">
      <alignment vertical="center"/>
    </xf>
    <xf numFmtId="49" fontId="80" fillId="0" borderId="0" xfId="0" applyFont="1" applyAlignment="1">
      <alignment vertical="top"/>
    </xf>
    <xf numFmtId="0" fontId="11" fillId="7" borderId="5" xfId="54" applyNumberFormat="1" applyFont="1" applyFill="1" applyBorder="1" applyAlignment="1" applyProtection="1">
      <alignment horizontal="left" vertical="center" wrapText="1"/>
    </xf>
    <xf numFmtId="0" fontId="11" fillId="0" borderId="0" xfId="54" applyFont="1" applyFill="1" applyAlignment="1" applyProtection="1">
      <alignment vertical="top" wrapText="1"/>
    </xf>
    <xf numFmtId="49" fontId="45"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2" fillId="0" borderId="5" xfId="53" applyNumberFormat="1" applyFont="1" applyFill="1" applyBorder="1" applyAlignment="1" applyProtection="1">
      <alignment vertical="center" wrapText="1"/>
    </xf>
    <xf numFmtId="49" fontId="0" fillId="0" borderId="0" xfId="0">
      <alignment vertical="top"/>
    </xf>
    <xf numFmtId="49" fontId="11" fillId="0" borderId="0" xfId="0" applyFont="1">
      <alignment vertical="top"/>
    </xf>
    <xf numFmtId="49" fontId="0" fillId="0" borderId="0" xfId="0">
      <alignment vertical="top"/>
    </xf>
    <xf numFmtId="49" fontId="37" fillId="0" borderId="0" xfId="0" applyFont="1" applyBorder="1">
      <alignment vertical="top"/>
    </xf>
    <xf numFmtId="49" fontId="45" fillId="13" borderId="15" xfId="0" applyFont="1" applyFill="1" applyBorder="1" applyAlignment="1" applyProtection="1">
      <alignment horizontal="left" vertical="center" indent="1"/>
    </xf>
    <xf numFmtId="49" fontId="11" fillId="0" borderId="0" xfId="0" applyNumberFormat="1" applyFont="1" applyAlignment="1">
      <alignment vertical="center"/>
    </xf>
    <xf numFmtId="49" fontId="11" fillId="0" borderId="0" xfId="0" applyFont="1">
      <alignment vertical="top"/>
    </xf>
    <xf numFmtId="49" fontId="45" fillId="13" borderId="15" xfId="0" applyFont="1" applyFill="1" applyBorder="1" applyAlignment="1" applyProtection="1">
      <alignment horizontal="left" vertical="center"/>
    </xf>
    <xf numFmtId="49" fontId="11" fillId="13" borderId="15" xfId="54" applyNumberFormat="1" applyFont="1" applyFill="1" applyBorder="1" applyAlignment="1" applyProtection="1">
      <alignment horizontal="left" vertical="center" wrapText="1" indent="4"/>
    </xf>
    <xf numFmtId="49" fontId="11"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1"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0" fontId="45"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1"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1" fillId="0" borderId="5" xfId="51" applyFont="1" applyFill="1" applyBorder="1" applyAlignment="1" applyProtection="1">
      <alignment vertical="center" wrapText="1"/>
    </xf>
    <xf numFmtId="0" fontId="11" fillId="0" borderId="0" xfId="47"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0" fontId="11" fillId="7" borderId="0" xfId="54" applyFont="1" applyFill="1" applyBorder="1" applyAlignment="1" applyProtection="1">
      <alignment vertical="center" wrapText="1"/>
    </xf>
    <xf numFmtId="0" fontId="13"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3" fillId="13" borderId="15" xfId="0" applyFont="1" applyFill="1" applyBorder="1" applyAlignment="1" applyProtection="1">
      <alignment horizontal="left" vertical="center"/>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0" fontId="11" fillId="0" borderId="0" xfId="47" applyFont="1" applyFill="1" applyBorder="1" applyAlignment="1" applyProtection="1">
      <alignment vertical="center" wrapText="1"/>
    </xf>
    <xf numFmtId="49" fontId="11" fillId="13" borderId="14" xfId="53" applyNumberFormat="1" applyFont="1" applyFill="1" applyBorder="1" applyAlignment="1" applyProtection="1">
      <alignment horizontal="center" vertical="center" wrapText="1"/>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0" fontId="11" fillId="0" borderId="0" xfId="54" applyNumberFormat="1" applyFont="1" applyFill="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vertical="center" wrapText="1"/>
    </xf>
    <xf numFmtId="0" fontId="80"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49" fontId="11" fillId="11" borderId="5" xfId="53" applyNumberFormat="1"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34" fillId="7" borderId="23" xfId="33" applyNumberFormat="1" applyFont="1" applyFill="1" applyBorder="1" applyAlignment="1" applyProtection="1">
      <alignment horizontal="center" vertical="center" wrapText="1"/>
    </xf>
    <xf numFmtId="0" fontId="11"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1" fillId="0" borderId="13" xfId="30" applyNumberFormat="1" applyFont="1" applyFill="1" applyBorder="1" applyAlignment="1" applyProtection="1">
      <alignment horizontal="left" vertical="center" wrapText="1"/>
    </xf>
    <xf numFmtId="0" fontId="108" fillId="0" borderId="5" xfId="30" applyNumberFormat="1" applyFont="1" applyFill="1" applyBorder="1" applyAlignment="1" applyProtection="1">
      <alignment horizontal="left" vertical="center" wrapText="1" indent="2"/>
    </xf>
    <xf numFmtId="49" fontId="108" fillId="0" borderId="5" xfId="54" applyNumberFormat="1" applyFont="1" applyFill="1" applyBorder="1" applyAlignment="1" applyProtection="1">
      <alignment horizontal="center" vertical="center" wrapText="1"/>
    </xf>
    <xf numFmtId="0" fontId="109" fillId="0" borderId="0" xfId="54" applyFont="1" applyFill="1" applyAlignment="1" applyProtection="1">
      <alignment vertical="center" wrapText="1"/>
    </xf>
    <xf numFmtId="0" fontId="11" fillId="0" borderId="0" xfId="54" applyFont="1" applyFill="1" applyAlignment="1" applyProtection="1">
      <alignment vertical="top"/>
    </xf>
    <xf numFmtId="0" fontId="60" fillId="0" borderId="0" xfId="54" applyFont="1" applyFill="1" applyAlignment="1" applyProtection="1">
      <alignment horizontal="right" vertical="top" wrapText="1"/>
    </xf>
    <xf numFmtId="0" fontId="11" fillId="0" borderId="16" xfId="54" applyNumberFormat="1" applyFont="1" applyFill="1" applyBorder="1" applyAlignment="1" applyProtection="1">
      <alignment vertical="center" wrapText="1"/>
    </xf>
    <xf numFmtId="49" fontId="48" fillId="13" borderId="15" xfId="35" applyFont="1" applyFill="1" applyBorder="1" applyAlignment="1" applyProtection="1">
      <alignment horizontal="center" vertical="top"/>
    </xf>
    <xf numFmtId="0" fontId="11"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8" fillId="0" borderId="0" xfId="0" applyNumberFormat="1" applyFont="1" applyFill="1" applyBorder="1" applyAlignment="1" applyProtection="1">
      <alignment vertical="center"/>
    </xf>
    <xf numFmtId="49" fontId="62" fillId="0" borderId="0" xfId="54" applyNumberFormat="1" applyFont="1" applyFill="1" applyAlignment="1" applyProtection="1">
      <alignment vertical="center" wrapText="1"/>
    </xf>
    <xf numFmtId="0" fontId="112" fillId="7" borderId="0" xfId="54" applyFont="1" applyFill="1" applyBorder="1" applyAlignment="1" applyProtection="1">
      <alignment vertical="center" wrapText="1"/>
    </xf>
    <xf numFmtId="0" fontId="62" fillId="7" borderId="0" xfId="54" applyFont="1" applyFill="1" applyBorder="1" applyAlignment="1" applyProtection="1">
      <alignment vertical="center" wrapText="1"/>
    </xf>
    <xf numFmtId="0" fontId="11" fillId="7" borderId="0" xfId="52" applyFont="1" applyFill="1" applyBorder="1" applyAlignment="1" applyProtection="1">
      <alignment horizontal="right" vertical="center" wrapText="1" indent="1"/>
    </xf>
    <xf numFmtId="0" fontId="11" fillId="0" borderId="16" xfId="54" applyNumberFormat="1" applyFont="1" applyFill="1" applyBorder="1" applyAlignment="1" applyProtection="1">
      <alignment vertical="top" wrapText="1"/>
    </xf>
    <xf numFmtId="0" fontId="11" fillId="0" borderId="0" xfId="54" applyFont="1" applyFill="1" applyAlignment="1" applyProtection="1">
      <alignment vertical="center" wrapText="1"/>
    </xf>
    <xf numFmtId="49" fontId="11" fillId="0" borderId="5" xfId="54"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11" fillId="0" borderId="5" xfId="53" applyFont="1" applyBorder="1" applyAlignment="1" applyProtection="1">
      <alignment horizontal="left" vertical="center"/>
    </xf>
    <xf numFmtId="49" fontId="11" fillId="0" borderId="0" xfId="35" applyNumberFormat="1" applyFont="1">
      <alignment vertical="top"/>
    </xf>
    <xf numFmtId="0" fontId="11" fillId="0" borderId="0" xfId="54" applyFont="1" applyFill="1" applyBorder="1" applyAlignment="1" applyProtection="1">
      <alignment vertical="center" wrapText="1"/>
    </xf>
    <xf numFmtId="0" fontId="11" fillId="8" borderId="5" xfId="53" applyNumberFormat="1" applyFont="1" applyFill="1" applyBorder="1" applyAlignment="1" applyProtection="1">
      <alignment horizontal="left" vertical="center" wrapText="1"/>
    </xf>
    <xf numFmtId="0" fontId="72" fillId="0" borderId="0" xfId="54" applyFont="1" applyFill="1" applyAlignment="1" applyProtection="1">
      <alignment vertical="center" wrapText="1"/>
    </xf>
    <xf numFmtId="49" fontId="80" fillId="0" borderId="0" xfId="54" applyNumberFormat="1" applyFont="1" applyFill="1" applyAlignment="1" applyProtection="1">
      <alignment vertical="center" wrapText="1"/>
    </xf>
    <xf numFmtId="0" fontId="80" fillId="0" borderId="0" xfId="54" applyFont="1" applyFill="1" applyAlignment="1" applyProtection="1">
      <alignment vertical="center" wrapText="1"/>
    </xf>
    <xf numFmtId="0" fontId="37" fillId="0" borderId="0" xfId="54" applyFont="1" applyFill="1" applyAlignment="1" applyProtection="1">
      <alignment vertical="center" wrapText="1"/>
    </xf>
    <xf numFmtId="0" fontId="11" fillId="0" borderId="5" xfId="47" applyNumberFormat="1" applyFont="1" applyFill="1" applyBorder="1" applyAlignment="1" applyProtection="1">
      <alignment horizontal="center" vertical="center" wrapText="1"/>
    </xf>
    <xf numFmtId="49" fontId="86" fillId="7" borderId="0" xfId="33" applyNumberFormat="1" applyFont="1" applyFill="1" applyBorder="1" applyAlignment="1" applyProtection="1">
      <alignment horizontal="center" vertical="center" wrapText="1"/>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54"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1"/>
    </xf>
    <xf numFmtId="0" fontId="11" fillId="0" borderId="5"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11" fillId="0" borderId="5" xfId="47" applyFont="1" applyFill="1" applyBorder="1" applyAlignment="1" applyProtection="1">
      <alignment horizontal="left" vertical="center" wrapText="1" indent="4"/>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49" fontId="11" fillId="0" borderId="0" xfId="54" applyNumberFormat="1"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11" fillId="13" borderId="13" xfId="54" applyFont="1" applyFill="1" applyBorder="1" applyAlignment="1" applyProtection="1">
      <alignment vertical="center" wrapText="1"/>
    </xf>
    <xf numFmtId="49" fontId="11" fillId="10" borderId="5" xfId="35" applyNumberFormat="1" applyFont="1" applyFill="1" applyBorder="1" applyAlignment="1" applyProtection="1">
      <alignment horizontal="center" vertical="top" wrapText="1"/>
    </xf>
    <xf numFmtId="0" fontId="11" fillId="9" borderId="5" xfId="52" applyNumberFormat="1" applyFont="1" applyFill="1" applyBorder="1" applyAlignment="1" applyProtection="1">
      <alignment horizontal="left" vertical="center" wrapText="1" indent="1"/>
      <protection locked="0"/>
    </xf>
    <xf numFmtId="49" fontId="45" fillId="13" borderId="15" xfId="35" applyFont="1" applyFill="1" applyBorder="1" applyAlignment="1" applyProtection="1">
      <alignment horizontal="left" vertical="center" indent="2"/>
    </xf>
    <xf numFmtId="0" fontId="62" fillId="0" borderId="0" xfId="54" applyFont="1" applyFill="1" applyAlignment="1" applyProtection="1">
      <alignment vertical="center" wrapText="1"/>
    </xf>
    <xf numFmtId="0" fontId="80" fillId="0" borderId="0" xfId="54" applyFont="1" applyFill="1" applyAlignment="1" applyProtection="1">
      <alignment vertical="center"/>
    </xf>
    <xf numFmtId="0" fontId="11" fillId="0" borderId="5" xfId="47" applyFont="1" applyFill="1" applyBorder="1" applyAlignment="1" applyProtection="1">
      <alignment horizontal="left" vertical="center" wrapText="1" indent="2"/>
    </xf>
    <xf numFmtId="0" fontId="113" fillId="7" borderId="0" xfId="54" applyFont="1" applyFill="1" applyBorder="1" applyAlignment="1" applyProtection="1">
      <alignment horizontal="center" vertical="center" wrapText="1"/>
    </xf>
    <xf numFmtId="0" fontId="62" fillId="0" borderId="0" xfId="53" applyNumberFormat="1" applyFont="1" applyFill="1" applyBorder="1" applyAlignment="1" applyProtection="1">
      <alignment vertical="center" wrapText="1"/>
    </xf>
    <xf numFmtId="0" fontId="62" fillId="0" borderId="0" xfId="54" applyFont="1" applyFill="1" applyBorder="1" applyAlignment="1" applyProtection="1">
      <alignment vertical="center" wrapText="1"/>
    </xf>
    <xf numFmtId="49" fontId="45" fillId="13" borderId="17" xfId="0" applyFont="1" applyFill="1" applyBorder="1" applyAlignment="1" applyProtection="1">
      <alignment vertical="center" wrapText="1"/>
    </xf>
    <xf numFmtId="49" fontId="45" fillId="13" borderId="17" xfId="0" applyFont="1" applyFill="1" applyBorder="1" applyAlignment="1" applyProtection="1">
      <alignment vertical="center"/>
    </xf>
    <xf numFmtId="49" fontId="11" fillId="13" borderId="17" xfId="54" applyNumberFormat="1" applyFont="1" applyFill="1" applyBorder="1" applyAlignment="1" applyProtection="1">
      <alignment horizontal="left" vertical="center" wrapText="1" indent="4"/>
    </xf>
    <xf numFmtId="0" fontId="11" fillId="0" borderId="14" xfId="54" applyNumberFormat="1" applyFont="1" applyFill="1" applyBorder="1" applyAlignment="1" applyProtection="1">
      <alignment horizontal="left" vertical="center" wrapText="1" indent="4"/>
    </xf>
    <xf numFmtId="0" fontId="11"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2" fillId="0" borderId="46" xfId="53" applyNumberFormat="1" applyFont="1" applyFill="1" applyBorder="1" applyAlignment="1" applyProtection="1">
      <alignment horizontal="center" vertical="center" wrapText="1"/>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38" fillId="0" borderId="20" xfId="54" applyFont="1" applyFill="1" applyBorder="1" applyAlignment="1" applyProtection="1">
      <alignment horizontal="center"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0" fontId="11" fillId="0" borderId="0" xfId="54" applyFont="1" applyFill="1" applyAlignment="1" applyProtection="1">
      <alignment vertical="center" wrapText="1"/>
    </xf>
    <xf numFmtId="49" fontId="37" fillId="0" borderId="0" xfId="0" applyFont="1" applyBorder="1">
      <alignment vertical="top"/>
    </xf>
    <xf numFmtId="0" fontId="38" fillId="0" borderId="0" xfId="54" applyFont="1" applyFill="1" applyAlignment="1" applyProtection="1">
      <alignment horizontal="center" vertical="center" wrapText="1"/>
    </xf>
    <xf numFmtId="49" fontId="11" fillId="0" borderId="0" xfId="0" applyFont="1" applyBorder="1">
      <alignment vertical="top"/>
    </xf>
    <xf numFmtId="49" fontId="11" fillId="0" borderId="0" xfId="0" applyFont="1" applyBorder="1" applyAlignment="1">
      <alignment vertical="top"/>
    </xf>
    <xf numFmtId="0" fontId="80" fillId="0" borderId="0" xfId="54" applyFont="1" applyFill="1" applyBorder="1" applyAlignment="1" applyProtection="1">
      <alignment vertical="center" wrapText="1"/>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38" fillId="0" borderId="0" xfId="54" applyFont="1" applyFill="1" applyAlignment="1" applyProtection="1">
      <alignment horizontal="center" vertical="center" wrapText="1"/>
    </xf>
    <xf numFmtId="49" fontId="11" fillId="0" borderId="0" xfId="0" applyNumberFormat="1" applyFont="1" applyAlignment="1">
      <alignment vertical="center"/>
    </xf>
    <xf numFmtId="49" fontId="11" fillId="0" borderId="0" xfId="0" applyFont="1">
      <alignment vertical="top"/>
    </xf>
    <xf numFmtId="49" fontId="11" fillId="0" borderId="0" xfId="0" applyFont="1" applyBorder="1">
      <alignment vertical="top"/>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49" fontId="80" fillId="0" borderId="0" xfId="0" applyFont="1" applyBorder="1">
      <alignment vertical="top"/>
    </xf>
    <xf numFmtId="49" fontId="80" fillId="0" borderId="0" xfId="0" applyNumberFormat="1" applyFont="1" applyBorder="1" applyAlignment="1">
      <alignment vertical="center"/>
    </xf>
    <xf numFmtId="0" fontId="38" fillId="7" borderId="0" xfId="54" applyFont="1" applyFill="1" applyBorder="1" applyAlignment="1" applyProtection="1">
      <alignment vertical="center" wrapText="1"/>
    </xf>
    <xf numFmtId="0" fontId="16" fillId="0" borderId="0" xfId="54" applyFont="1" applyFill="1" applyBorder="1" applyAlignment="1" applyProtection="1">
      <alignment horizontal="center" vertical="center" wrapText="1"/>
    </xf>
    <xf numFmtId="0" fontId="16" fillId="0" borderId="0" xfId="54" applyFont="1" applyFill="1" applyBorder="1" applyAlignment="1" applyProtection="1">
      <alignment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49" fontId="11" fillId="0" borderId="0" xfId="54" applyNumberFormat="1" applyFont="1" applyFill="1" applyAlignment="1" applyProtection="1">
      <alignment vertical="center" wrapText="1"/>
    </xf>
    <xf numFmtId="0" fontId="16" fillId="0" borderId="0" xfId="54" applyFont="1" applyFill="1" applyAlignment="1" applyProtection="1">
      <alignment horizontal="center" vertical="center" wrapText="1"/>
    </xf>
    <xf numFmtId="0" fontId="11" fillId="0" borderId="0" xfId="54" applyFont="1" applyFill="1" applyBorder="1" applyAlignment="1" applyProtection="1">
      <alignment vertical="center" wrapText="1"/>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49" fontId="11" fillId="0" borderId="0" xfId="0" applyNumberFormat="1" applyFont="1" applyAlignment="1">
      <alignment vertical="center"/>
    </xf>
    <xf numFmtId="49" fontId="11" fillId="0" borderId="0" xfId="0" applyFont="1">
      <alignment vertical="top"/>
    </xf>
    <xf numFmtId="49" fontId="11" fillId="13" borderId="18" xfId="53" applyNumberFormat="1" applyFont="1" applyFill="1" applyBorder="1" applyAlignment="1" applyProtection="1">
      <alignment horizontal="center"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80" fillId="0" borderId="0" xfId="54" applyFont="1" applyFill="1" applyAlignment="1" applyProtection="1">
      <alignment vertical="center" wrapText="1"/>
    </xf>
    <xf numFmtId="0" fontId="46" fillId="7" borderId="0" xfId="54" applyFont="1" applyFill="1" applyBorder="1" applyAlignment="1" applyProtection="1">
      <alignment vertical="top" wrapText="1"/>
    </xf>
    <xf numFmtId="49" fontId="80" fillId="0" borderId="0" xfId="0" applyFont="1">
      <alignment vertical="top"/>
    </xf>
    <xf numFmtId="0" fontId="80" fillId="0" borderId="0" xfId="53" applyNumberFormat="1" applyFont="1" applyFill="1" applyBorder="1" applyAlignment="1" applyProtection="1">
      <alignment vertical="center" wrapText="1"/>
    </xf>
    <xf numFmtId="49" fontId="80" fillId="0" borderId="0" xfId="0" applyFont="1" applyAlignment="1">
      <alignment vertical="top"/>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80" fillId="0" borderId="0" xfId="54" applyFont="1" applyFill="1" applyBorder="1" applyAlignment="1" applyProtection="1">
      <alignment vertical="center" wrapText="1"/>
    </xf>
    <xf numFmtId="49" fontId="80" fillId="0" borderId="0" xfId="0" applyFont="1" applyBorder="1">
      <alignment vertical="top"/>
    </xf>
    <xf numFmtId="49" fontId="80" fillId="0" borderId="0" xfId="0" applyNumberFormat="1" applyFont="1" applyAlignment="1">
      <alignment vertical="center"/>
    </xf>
    <xf numFmtId="0" fontId="80" fillId="0" borderId="0" xfId="54" applyFont="1" applyFill="1" applyAlignment="1" applyProtection="1">
      <alignment horizontal="center" vertical="center" wrapText="1"/>
    </xf>
    <xf numFmtId="0" fontId="11" fillId="0" borderId="0" xfId="54" applyFont="1" applyFill="1" applyAlignment="1" applyProtection="1">
      <alignment vertical="top" wrapText="1"/>
    </xf>
    <xf numFmtId="0" fontId="11" fillId="0" borderId="16" xfId="54" applyNumberFormat="1"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11" fillId="0" borderId="0" xfId="47" applyFont="1" applyFill="1" applyBorder="1" applyAlignment="1" applyProtection="1">
      <alignment horizontal="right" vertical="center" wrapText="1"/>
    </xf>
    <xf numFmtId="0" fontId="34" fillId="7" borderId="23" xfId="33" applyNumberFormat="1" applyFont="1" applyFill="1" applyBorder="1" applyAlignment="1" applyProtection="1">
      <alignment horizontal="center" vertical="center" wrapText="1"/>
    </xf>
    <xf numFmtId="0" fontId="80" fillId="0" borderId="0" xfId="54" applyFont="1" applyFill="1" applyBorder="1" applyAlignment="1" applyProtection="1">
      <alignment horizontal="center" vertical="center" wrapText="1"/>
    </xf>
    <xf numFmtId="0" fontId="11"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1" fillId="0" borderId="5" xfId="54"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0" xfId="0" applyNumberFormat="1">
      <alignment vertical="top"/>
    </xf>
    <xf numFmtId="0" fontId="11" fillId="0" borderId="5" xfId="51" applyFont="1" applyFill="1" applyBorder="1" applyAlignment="1" applyProtection="1">
      <alignment vertical="top" wrapText="1"/>
    </xf>
    <xf numFmtId="0" fontId="0" fillId="0" borderId="16" xfId="0" applyNumberFormat="1" applyBorder="1" applyAlignment="1">
      <alignment vertical="top" wrapText="1"/>
    </xf>
    <xf numFmtId="0" fontId="11"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1" fillId="0" borderId="5" xfId="0" applyNumberFormat="1" applyFont="1" applyBorder="1" applyAlignment="1" applyProtection="1">
      <alignment horizontal="right" vertical="top"/>
    </xf>
    <xf numFmtId="49" fontId="11" fillId="0" borderId="16" xfId="0" applyNumberFormat="1" applyFont="1" applyBorder="1" applyAlignment="1" applyProtection="1">
      <alignment horizontal="right" vertical="top"/>
    </xf>
    <xf numFmtId="49" fontId="45" fillId="13" borderId="15" xfId="0" applyFont="1" applyFill="1" applyBorder="1" applyAlignment="1" applyProtection="1">
      <alignment horizontal="left" vertical="center" indent="3"/>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16" fillId="0" borderId="0" xfId="54" applyFont="1" applyFill="1" applyAlignment="1" applyProtection="1">
      <alignment vertical="center" wrapText="1"/>
    </xf>
    <xf numFmtId="0" fontId="16" fillId="0" borderId="0" xfId="54" applyFont="1" applyFill="1" applyAlignment="1" applyProtection="1">
      <alignment horizontal="center" vertical="center" wrapText="1"/>
    </xf>
    <xf numFmtId="0" fontId="38" fillId="0" borderId="0" xfId="54" applyFont="1" applyFill="1" applyAlignment="1" applyProtection="1">
      <alignment horizontal="center" vertical="center" wrapText="1"/>
    </xf>
    <xf numFmtId="49" fontId="11" fillId="0" borderId="0" xfId="0" applyFont="1">
      <alignment vertical="top"/>
    </xf>
    <xf numFmtId="0" fontId="46" fillId="7" borderId="0" xfId="54" applyFont="1" applyFill="1" applyBorder="1" applyAlignment="1" applyProtection="1">
      <alignment vertical="top" wrapText="1"/>
    </xf>
    <xf numFmtId="49" fontId="80" fillId="0" borderId="0" xfId="0" applyFont="1">
      <alignment vertical="top"/>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80" fillId="0" borderId="0" xfId="0" applyFont="1" applyFill="1" applyBorder="1" applyProtection="1">
      <alignment vertical="top"/>
    </xf>
    <xf numFmtId="49" fontId="80" fillId="0" borderId="0" xfId="0" applyFont="1" applyBorder="1">
      <alignment vertical="top"/>
    </xf>
    <xf numFmtId="49" fontId="80" fillId="0" borderId="0" xfId="0" applyNumberFormat="1" applyFont="1" applyBorder="1" applyAlignment="1">
      <alignment vertical="center"/>
    </xf>
    <xf numFmtId="49" fontId="80" fillId="0" borderId="0" xfId="0" applyNumberFormat="1" applyFont="1" applyAlignment="1">
      <alignment vertical="center"/>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16" fillId="0" borderId="0" xfId="54" applyFont="1" applyFill="1" applyAlignment="1" applyProtection="1">
      <alignment vertical="center" wrapText="1"/>
    </xf>
    <xf numFmtId="0" fontId="16" fillId="0" borderId="0" xfId="54" applyFont="1" applyFill="1" applyAlignment="1" applyProtection="1">
      <alignment horizontal="center" vertical="center" wrapText="1"/>
    </xf>
    <xf numFmtId="0" fontId="38" fillId="0" borderId="0" xfId="54" applyFont="1" applyFill="1" applyAlignment="1" applyProtection="1">
      <alignment horizontal="center" vertical="center" wrapText="1"/>
    </xf>
    <xf numFmtId="0" fontId="11" fillId="9" borderId="5" xfId="54" applyNumberFormat="1" applyFont="1" applyFill="1" applyBorder="1" applyAlignment="1" applyProtection="1">
      <alignment horizontal="left" vertical="center" wrapText="1" indent="6"/>
      <protection locked="0"/>
    </xf>
    <xf numFmtId="49" fontId="11" fillId="0" borderId="0" xfId="0" applyFont="1">
      <alignment vertical="top"/>
    </xf>
    <xf numFmtId="49" fontId="11" fillId="9" borderId="5" xfId="54" applyNumberFormat="1" applyFont="1" applyFill="1" applyBorder="1" applyAlignment="1" applyProtection="1">
      <alignment horizontal="left" vertical="center" wrapText="1" indent="7"/>
      <protection locked="0"/>
    </xf>
    <xf numFmtId="49" fontId="11" fillId="9" borderId="5" xfId="54" applyNumberFormat="1" applyFont="1" applyFill="1" applyBorder="1" applyAlignment="1" applyProtection="1">
      <alignment horizontal="left" vertical="center" wrapText="1" indent="4"/>
      <protection locked="0"/>
    </xf>
    <xf numFmtId="49" fontId="11" fillId="9" borderId="5" xfId="49" applyNumberFormat="1" applyFont="1" applyFill="1" applyBorder="1" applyAlignment="1" applyProtection="1">
      <alignment horizontal="left" vertical="center" wrapText="1"/>
      <protection locked="0"/>
    </xf>
    <xf numFmtId="49" fontId="11"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6" fillId="7" borderId="0" xfId="54" applyFont="1" applyFill="1" applyBorder="1" applyAlignment="1" applyProtection="1">
      <alignment vertical="top" wrapText="1"/>
    </xf>
    <xf numFmtId="49" fontId="80" fillId="0" borderId="0" xfId="0" applyFont="1">
      <alignment vertical="top"/>
    </xf>
    <xf numFmtId="165" fontId="11" fillId="9" borderId="5" xfId="30" applyNumberFormat="1" applyFont="1" applyFill="1" applyBorder="1" applyAlignment="1" applyProtection="1">
      <alignment horizontal="right" vertical="center" wrapText="1"/>
      <protection locked="0"/>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80" fillId="0" borderId="0" xfId="0" applyFont="1" applyFill="1" applyBorder="1" applyProtection="1">
      <alignment vertical="top"/>
    </xf>
    <xf numFmtId="49" fontId="80" fillId="0" borderId="0" xfId="0" applyFont="1" applyBorder="1">
      <alignment vertical="top"/>
    </xf>
    <xf numFmtId="49" fontId="80" fillId="0" borderId="0" xfId="0" applyNumberFormat="1" applyFont="1" applyBorder="1" applyAlignment="1">
      <alignment vertical="center"/>
    </xf>
    <xf numFmtId="49" fontId="80" fillId="0" borderId="0" xfId="0" applyNumberFormat="1" applyFont="1" applyAlignment="1">
      <alignment vertical="center"/>
    </xf>
    <xf numFmtId="49" fontId="11" fillId="9" borderId="5" xfId="53" applyNumberFormat="1" applyFont="1" applyFill="1" applyBorder="1" applyAlignment="1" applyProtection="1">
      <alignment horizontal="left" vertical="center" wrapText="1"/>
      <protection locked="0"/>
    </xf>
    <xf numFmtId="49" fontId="11" fillId="0" borderId="5" xfId="53" applyNumberFormat="1" applyFont="1" applyFill="1" applyBorder="1" applyAlignment="1" applyProtection="1">
      <alignment horizontal="center" vertical="center" wrapText="1"/>
    </xf>
    <xf numFmtId="49" fontId="11" fillId="0" borderId="5" xfId="33" applyNumberFormat="1" applyFont="1" applyFill="1" applyBorder="1" applyAlignment="1" applyProtection="1">
      <alignment horizontal="center" vertical="center" wrapText="1"/>
    </xf>
    <xf numFmtId="0" fontId="45" fillId="0" borderId="5" xfId="0" applyNumberFormat="1" applyFont="1" applyFill="1" applyBorder="1" applyAlignment="1" applyProtection="1">
      <alignment horizontal="left" vertical="center"/>
    </xf>
    <xf numFmtId="49" fontId="75"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1" fillId="9" borderId="5" xfId="54" applyNumberFormat="1" applyFont="1" applyFill="1" applyBorder="1" applyAlignment="1" applyProtection="1">
      <alignment horizontal="left" vertical="center" wrapText="1"/>
      <protection locked="0"/>
    </xf>
    <xf numFmtId="165" fontId="11" fillId="0" borderId="5" xfId="30" applyNumberFormat="1" applyFont="1" applyFill="1" applyBorder="1" applyAlignment="1" applyProtection="1">
      <alignment horizontal="right" vertical="center" wrapText="1"/>
    </xf>
    <xf numFmtId="165" fontId="11" fillId="0" borderId="5" xfId="30" applyNumberFormat="1" applyFont="1" applyFill="1" applyBorder="1" applyAlignment="1" applyProtection="1">
      <alignment vertical="center" wrapText="1"/>
    </xf>
    <xf numFmtId="4" fontId="11"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80"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34" fillId="7" borderId="23"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14" fontId="11" fillId="8" borderId="5" xfId="53" applyNumberFormat="1" applyFont="1" applyFill="1" applyBorder="1" applyAlignment="1" applyProtection="1">
      <alignment horizontal="left" vertical="center" wrapText="1" indent="1"/>
    </xf>
    <xf numFmtId="14" fontId="54" fillId="0" borderId="5" xfId="53" applyNumberFormat="1" applyFont="1" applyFill="1" applyBorder="1" applyAlignment="1" applyProtection="1">
      <alignment horizontal="center" vertical="center" wrapText="1"/>
    </xf>
    <xf numFmtId="22" fontId="11"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1" fillId="8" borderId="5" xfId="52" applyNumberFormat="1" applyFont="1" applyFill="1" applyBorder="1" applyAlignment="1" applyProtection="1">
      <alignment horizontal="left" vertical="center" wrapText="1" indent="1"/>
    </xf>
    <xf numFmtId="49" fontId="0" fillId="8" borderId="5" xfId="0" applyNumberFormat="1" applyFill="1" applyBorder="1" applyAlignment="1" applyProtection="1">
      <alignment horizontal="left" vertical="center" wrapText="1"/>
    </xf>
    <xf numFmtId="49" fontId="38" fillId="0" borderId="5" xfId="33" applyNumberFormat="1" applyFont="1" applyFill="1" applyBorder="1" applyAlignment="1" applyProtection="1">
      <alignment horizontal="center" vertical="center" wrapText="1"/>
    </xf>
    <xf numFmtId="49" fontId="11" fillId="9" borderId="5" xfId="52" applyNumberFormat="1" applyFont="1" applyFill="1" applyBorder="1" applyAlignment="1" applyProtection="1">
      <alignment horizontal="center" vertical="center" wrapText="1"/>
      <protection locked="0"/>
    </xf>
    <xf numFmtId="49" fontId="75" fillId="2" borderId="13" xfId="30" applyNumberFormat="1" applyFont="1" applyFill="1" applyBorder="1" applyAlignment="1" applyProtection="1">
      <alignment horizontal="left" vertical="center" wrapText="1"/>
      <protection locked="0"/>
    </xf>
    <xf numFmtId="0" fontId="0" fillId="2" borderId="5" xfId="30" applyNumberFormat="1" applyFont="1" applyFill="1" applyBorder="1" applyAlignment="1" applyProtection="1">
      <alignment horizontal="left" vertical="center" wrapText="1" indent="2"/>
      <protection locked="0"/>
    </xf>
    <xf numFmtId="49" fontId="11" fillId="9" borderId="5" xfId="52" applyNumberFormat="1" applyFont="1" applyFill="1" applyBorder="1" applyAlignment="1" applyProtection="1">
      <alignment horizontal="center" vertical="center" wrapText="1"/>
      <protection locked="0"/>
    </xf>
    <xf numFmtId="0" fontId="13" fillId="7" borderId="0" xfId="54" applyFont="1" applyFill="1" applyBorder="1" applyAlignment="1" applyProtection="1">
      <alignment horizontal="center" vertical="center" wrapText="1"/>
    </xf>
    <xf numFmtId="0" fontId="0" fillId="0" borderId="0" xfId="54" applyFont="1" applyFill="1" applyAlignment="1" applyProtection="1">
      <alignment vertical="center" wrapText="1"/>
    </xf>
    <xf numFmtId="0" fontId="0" fillId="0" borderId="0" xfId="0" applyNumberFormat="1" applyAlignment="1">
      <alignment vertical="center"/>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9" fontId="33" fillId="13" borderId="13" xfId="0" applyFont="1" applyFill="1" applyBorder="1" applyAlignment="1" applyProtection="1">
      <alignment horizontal="center" vertical="center"/>
    </xf>
    <xf numFmtId="4" fontId="11" fillId="9" borderId="5" xfId="30" applyNumberFormat="1" applyFont="1" applyFill="1" applyBorder="1" applyAlignment="1" applyProtection="1">
      <alignment horizontal="right" vertical="center" wrapText="1"/>
      <protection locked="0"/>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49" fontId="11" fillId="0" borderId="5" xfId="5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indent="5"/>
    </xf>
    <xf numFmtId="0" fontId="11" fillId="9" borderId="5" xfId="54" applyNumberFormat="1" applyFont="1" applyFill="1" applyBorder="1" applyAlignment="1" applyProtection="1">
      <alignment horizontal="left" vertical="center" wrapText="1" indent="6"/>
      <protection locked="0"/>
    </xf>
    <xf numFmtId="49" fontId="45" fillId="13" borderId="15" xfId="0" applyFont="1" applyFill="1" applyBorder="1" applyAlignment="1" applyProtection="1">
      <alignment horizontal="left" vertical="center" indent="6"/>
    </xf>
    <xf numFmtId="49" fontId="45" fillId="13" borderId="15" xfId="0" applyFont="1" applyFill="1" applyBorder="1" applyAlignment="1" applyProtection="1">
      <alignment horizontal="left" vertical="center" indent="1"/>
    </xf>
    <xf numFmtId="0" fontId="0" fillId="0" borderId="0" xfId="0" applyNumberFormat="1" applyBorder="1" applyAlignment="1">
      <alignment vertical="center"/>
    </xf>
    <xf numFmtId="49" fontId="11" fillId="13" borderId="14" xfId="53" applyNumberFormat="1" applyFont="1" applyFill="1" applyBorder="1" applyAlignment="1" applyProtection="1">
      <alignment horizontal="center" vertical="center" wrapText="1"/>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11" fillId="0" borderId="5" xfId="3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11" fillId="0" borderId="0" xfId="53" applyNumberFormat="1" applyFont="1" applyFill="1" applyBorder="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4" applyFont="1" applyFill="1" applyBorder="1" applyAlignment="1" applyProtection="1">
      <alignment horizontal="center" vertical="center" wrapText="1"/>
    </xf>
    <xf numFmtId="0" fontId="0" fillId="0" borderId="0" xfId="0" applyNumberFormat="1">
      <alignment vertical="top"/>
    </xf>
    <xf numFmtId="0" fontId="78" fillId="0" borderId="0" xfId="54" applyFont="1" applyFill="1" applyAlignment="1" applyProtection="1">
      <alignment vertical="center" wrapText="1"/>
    </xf>
    <xf numFmtId="0" fontId="83" fillId="0" borderId="0" xfId="54" applyFont="1" applyFill="1" applyAlignment="1" applyProtection="1">
      <alignment vertical="center" wrapText="1"/>
    </xf>
    <xf numFmtId="49" fontId="13" fillId="13" borderId="13" xfId="41" applyFont="1" applyFill="1" applyBorder="1" applyAlignment="1" applyProtection="1">
      <alignment horizontal="right" vertical="center" wrapText="1"/>
    </xf>
    <xf numFmtId="49" fontId="78" fillId="0" borderId="0" xfId="0" applyFont="1" applyFill="1" applyProtection="1">
      <alignment vertical="top"/>
    </xf>
    <xf numFmtId="49" fontId="80"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0" fontId="38" fillId="0" borderId="0" xfId="0" applyNumberFormat="1" applyFont="1" applyBorder="1" applyAlignment="1">
      <alignment horizontal="center" vertical="center" wrapText="1"/>
    </xf>
    <xf numFmtId="49" fontId="0" fillId="12" borderId="47" xfId="0" applyFont="1" applyFill="1" applyBorder="1" applyAlignment="1">
      <alignment horizontal="center" vertical="center"/>
    </xf>
    <xf numFmtId="49" fontId="11" fillId="8" borderId="29" xfId="53" applyNumberFormat="1" applyFont="1" applyFill="1" applyBorder="1" applyAlignment="1" applyProtection="1">
      <alignment horizontal="center" vertical="center" wrapText="1"/>
    </xf>
    <xf numFmtId="49" fontId="11" fillId="9" borderId="5" xfId="35" applyNumberFormat="1" applyFont="1" applyFill="1" applyBorder="1" applyAlignment="1" applyProtection="1">
      <alignment horizontal="left" vertical="center" wrapText="1" indent="1"/>
      <protection locked="0"/>
    </xf>
    <xf numFmtId="49" fontId="11" fillId="9" borderId="5" xfId="35" applyNumberFormat="1" applyFont="1" applyFill="1" applyBorder="1" applyAlignment="1" applyProtection="1">
      <alignment horizontal="left" vertical="center" wrapText="1" indent="1"/>
      <protection locked="0"/>
    </xf>
    <xf numFmtId="0" fontId="11" fillId="0" borderId="0" xfId="54" applyFont="1" applyFill="1" applyAlignment="1" applyProtection="1">
      <alignment vertical="center" wrapText="1"/>
    </xf>
    <xf numFmtId="49" fontId="11" fillId="0" borderId="5" xfId="54"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0" fontId="11" fillId="8" borderId="5" xfId="53" applyNumberFormat="1" applyFont="1" applyFill="1" applyBorder="1" applyAlignment="1" applyProtection="1">
      <alignment horizontal="left" vertical="center" wrapText="1"/>
    </xf>
    <xf numFmtId="0" fontId="72" fillId="0" borderId="0" xfId="54" applyFont="1" applyFill="1" applyAlignment="1" applyProtection="1">
      <alignment vertical="center" wrapText="1"/>
    </xf>
    <xf numFmtId="49" fontId="80" fillId="0" borderId="0" xfId="54" applyNumberFormat="1" applyFont="1" applyFill="1" applyAlignment="1" applyProtection="1">
      <alignment vertical="center" wrapText="1"/>
    </xf>
    <xf numFmtId="0" fontId="80" fillId="0" borderId="0" xfId="54" applyFont="1" applyFill="1" applyAlignment="1" applyProtection="1">
      <alignment vertical="center" wrapText="1"/>
    </xf>
    <xf numFmtId="0" fontId="37" fillId="0" borderId="0" xfId="54" applyFont="1" applyFill="1" applyAlignment="1" applyProtection="1">
      <alignment vertical="center" wrapText="1"/>
    </xf>
    <xf numFmtId="0" fontId="11" fillId="0" borderId="5" xfId="47" applyNumberFormat="1" applyFont="1" applyFill="1" applyBorder="1" applyAlignment="1" applyProtection="1">
      <alignment horizontal="center" vertical="center" wrapText="1"/>
    </xf>
    <xf numFmtId="49" fontId="86" fillId="7" borderId="0" xfId="33" applyNumberFormat="1" applyFont="1" applyFill="1" applyBorder="1" applyAlignment="1" applyProtection="1">
      <alignment horizontal="center" vertical="center" wrapText="1"/>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54"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1"/>
    </xf>
    <xf numFmtId="0" fontId="11" fillId="0" borderId="5"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11" fillId="0" borderId="5" xfId="47" applyFont="1" applyFill="1" applyBorder="1" applyAlignment="1" applyProtection="1">
      <alignment horizontal="left" vertical="center" wrapText="1" indent="4"/>
    </xf>
    <xf numFmtId="49" fontId="11" fillId="0" borderId="0" xfId="54" applyNumberFormat="1"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11" fillId="0" borderId="5" xfId="54" applyFont="1" applyFill="1" applyBorder="1" applyAlignment="1" applyProtection="1">
      <alignment horizontal="center" vertical="center" wrapText="1"/>
    </xf>
    <xf numFmtId="0" fontId="11" fillId="0" borderId="0" xfId="47" applyFont="1" applyFill="1" applyBorder="1" applyAlignment="1" applyProtection="1">
      <alignment horizontal="left" vertical="center" wrapText="1" indent="2"/>
    </xf>
    <xf numFmtId="0" fontId="11" fillId="0" borderId="0" xfId="53" applyNumberFormat="1" applyFont="1" applyFill="1" applyBorder="1" applyAlignment="1" applyProtection="1">
      <alignment horizontal="left" vertical="center" wrapText="1"/>
    </xf>
    <xf numFmtId="0" fontId="80" fillId="0" borderId="0" xfId="54" applyFont="1" applyFill="1" applyAlignment="1" applyProtection="1">
      <alignment vertical="center"/>
    </xf>
    <xf numFmtId="0" fontId="80" fillId="0" borderId="0" xfId="54" applyFont="1" applyFill="1" applyBorder="1" applyAlignment="1" applyProtection="1">
      <alignment vertical="center" wrapText="1"/>
    </xf>
    <xf numFmtId="0" fontId="11" fillId="0" borderId="5" xfId="47" applyFont="1" applyFill="1" applyBorder="1" applyAlignment="1" applyProtection="1">
      <alignment horizontal="left" vertical="center" wrapText="1" indent="2"/>
    </xf>
    <xf numFmtId="49" fontId="11" fillId="2" borderId="5" xfId="53" applyNumberFormat="1" applyFont="1" applyFill="1" applyBorder="1" applyAlignment="1" applyProtection="1">
      <alignment horizontal="left" vertical="center" wrapText="1"/>
      <protection locked="0"/>
    </xf>
    <xf numFmtId="49" fontId="75" fillId="0" borderId="0" xfId="30" applyNumberFormat="1" applyProtection="1">
      <alignment vertical="top"/>
      <protection locked="0"/>
    </xf>
    <xf numFmtId="0" fontId="11" fillId="0" borderId="5" xfId="54" applyNumberFormat="1" applyFont="1" applyFill="1" applyBorder="1" applyAlignment="1" applyProtection="1">
      <alignment horizontal="left" vertical="top" wrapText="1"/>
    </xf>
    <xf numFmtId="49" fontId="11" fillId="8" borderId="5" xfId="54" applyNumberFormat="1" applyFont="1" applyFill="1" applyBorder="1" applyAlignment="1" applyProtection="1">
      <alignment horizontal="center" vertical="center" wrapText="1"/>
    </xf>
    <xf numFmtId="0" fontId="0" fillId="0" borderId="0" xfId="0" applyNumberFormat="1">
      <alignment vertical="top"/>
    </xf>
    <xf numFmtId="0" fontId="0" fillId="0" borderId="0" xfId="0" applyNumberFormat="1" applyAlignment="1">
      <alignment vertical="center"/>
    </xf>
    <xf numFmtId="0" fontId="19" fillId="7" borderId="0" xfId="43" applyNumberFormat="1" applyFont="1" applyFill="1" applyBorder="1" applyAlignment="1" applyProtection="1">
      <alignment horizontal="justify" vertical="top" wrapText="1"/>
    </xf>
    <xf numFmtId="49" fontId="19" fillId="7" borderId="0" xfId="43" applyFont="1" applyFill="1" applyBorder="1" applyAlignment="1">
      <alignment horizontal="left" vertical="top" wrapText="1" indent="1"/>
    </xf>
    <xf numFmtId="49" fontId="75" fillId="0" borderId="0" xfId="30" applyNumberFormat="1" applyBorder="1" applyAlignment="1" applyProtection="1">
      <alignment vertical="center"/>
    </xf>
    <xf numFmtId="0" fontId="23" fillId="14" borderId="34" xfId="28" applyNumberFormat="1" applyFont="1" applyFill="1" applyBorder="1" applyAlignment="1" applyProtection="1">
      <alignment horizontal="left" vertical="center" wrapText="1" indent="1"/>
    </xf>
    <xf numFmtId="0" fontId="23" fillId="14" borderId="35" xfId="28" applyNumberFormat="1" applyFont="1" applyFill="1" applyBorder="1" applyAlignment="1" applyProtection="1">
      <alignment horizontal="left" vertical="center" wrapText="1" indent="1"/>
    </xf>
    <xf numFmtId="0" fontId="19" fillId="7" borderId="0" xfId="43" applyNumberFormat="1" applyFont="1" applyFill="1" applyBorder="1" applyAlignment="1">
      <alignment horizontal="justify" vertical="center" wrapText="1"/>
    </xf>
    <xf numFmtId="49" fontId="19" fillId="7" borderId="27" xfId="43" applyFont="1" applyFill="1" applyBorder="1" applyAlignment="1">
      <alignment vertical="center" wrapText="1"/>
    </xf>
    <xf numFmtId="49" fontId="19" fillId="7" borderId="0" xfId="43" applyFont="1" applyFill="1" applyBorder="1" applyAlignment="1">
      <alignment vertical="center" wrapText="1"/>
    </xf>
    <xf numFmtId="49" fontId="19" fillId="7" borderId="27" xfId="43" applyFont="1" applyFill="1" applyBorder="1" applyAlignment="1">
      <alignment horizontal="left" vertical="center" wrapText="1"/>
    </xf>
    <xf numFmtId="49" fontId="19" fillId="7" borderId="0" xfId="43" applyFont="1" applyFill="1" applyBorder="1" applyAlignment="1">
      <alignment horizontal="left" vertical="center" wrapText="1"/>
    </xf>
    <xf numFmtId="49" fontId="75" fillId="0" borderId="0" xfId="30" applyNumberFormat="1" applyFont="1" applyBorder="1" applyProtection="1">
      <alignment vertical="top"/>
    </xf>
    <xf numFmtId="49" fontId="0" fillId="0" borderId="0" xfId="0" applyBorder="1">
      <alignment vertical="top"/>
    </xf>
    <xf numFmtId="49" fontId="19" fillId="7" borderId="0" xfId="43" applyFont="1" applyFill="1" applyBorder="1" applyAlignment="1">
      <alignment horizontal="left" wrapText="1"/>
    </xf>
    <xf numFmtId="0" fontId="23" fillId="0" borderId="0" xfId="22" applyFont="1" applyFill="1" applyBorder="1" applyAlignment="1" applyProtection="1">
      <alignment horizontal="right" vertical="top" wrapText="1" indent="1"/>
    </xf>
    <xf numFmtId="49" fontId="19" fillId="7" borderId="0" xfId="43" applyFont="1" applyFill="1" applyBorder="1" applyAlignment="1">
      <alignment horizontal="justify" vertical="justify" wrapText="1"/>
    </xf>
    <xf numFmtId="0" fontId="23" fillId="0" borderId="0" xfId="22" applyFont="1" applyFill="1" applyBorder="1" applyAlignment="1" applyProtection="1">
      <alignment horizontal="left" vertical="top" wrapText="1"/>
    </xf>
    <xf numFmtId="0" fontId="19" fillId="7" borderId="0" xfId="43" applyNumberFormat="1" applyFont="1" applyFill="1" applyBorder="1" applyAlignment="1">
      <alignment horizontal="justify" vertical="top" wrapText="1"/>
    </xf>
    <xf numFmtId="0" fontId="23" fillId="0" borderId="0" xfId="22" applyFont="1" applyFill="1" applyBorder="1" applyAlignment="1" applyProtection="1">
      <alignment horizontal="right" vertical="top" wrapText="1"/>
    </xf>
    <xf numFmtId="0" fontId="23" fillId="0" borderId="14" xfId="55" applyFont="1" applyBorder="1" applyAlignment="1">
      <alignment horizontal="center" vertical="center" wrapText="1"/>
    </xf>
    <xf numFmtId="0" fontId="23" fillId="0" borderId="13" xfId="55" applyFont="1" applyBorder="1" applyAlignment="1">
      <alignment horizontal="center" vertical="center" wrapText="1"/>
    </xf>
    <xf numFmtId="0" fontId="13" fillId="0" borderId="0" xfId="52" applyFont="1" applyAlignment="1" applyProtection="1">
      <alignment horizontal="left" vertical="top" wrapText="1"/>
    </xf>
    <xf numFmtId="14" fontId="11" fillId="8" borderId="5" xfId="53" applyNumberFormat="1" applyFont="1" applyFill="1" applyBorder="1" applyAlignment="1" applyProtection="1">
      <alignment horizontal="left" vertical="center" wrapText="1" indent="1"/>
    </xf>
    <xf numFmtId="0" fontId="38" fillId="0" borderId="20" xfId="54"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xf>
    <xf numFmtId="0" fontId="11" fillId="8" borderId="16" xfId="54" applyNumberFormat="1" applyFont="1" applyFill="1" applyBorder="1" applyAlignment="1" applyProtection="1">
      <alignment horizontal="left" vertical="center" wrapText="1" indent="1"/>
    </xf>
    <xf numFmtId="0" fontId="11" fillId="8" borderId="28" xfId="54" applyNumberFormat="1" applyFont="1" applyFill="1" applyBorder="1" applyAlignment="1" applyProtection="1">
      <alignment horizontal="left" vertical="center" wrapText="1" indent="1"/>
    </xf>
    <xf numFmtId="14" fontId="38" fillId="0" borderId="16" xfId="53" applyNumberFormat="1" applyFont="1" applyFill="1" applyBorder="1" applyAlignment="1" applyProtection="1">
      <alignment horizontal="center" vertical="center" wrapText="1"/>
    </xf>
    <xf numFmtId="14" fontId="38" fillId="0" borderId="28" xfId="53" applyNumberFormat="1" applyFont="1" applyFill="1" applyBorder="1" applyAlignment="1" applyProtection="1">
      <alignment horizontal="center" vertical="center" wrapText="1"/>
    </xf>
    <xf numFmtId="167" fontId="11" fillId="0" borderId="13" xfId="54" applyNumberFormat="1" applyFont="1" applyFill="1" applyBorder="1" applyAlignment="1" applyProtection="1">
      <alignment horizontal="center" vertical="center" wrapText="1"/>
    </xf>
    <xf numFmtId="167" fontId="11" fillId="0" borderId="14" xfId="54" applyNumberFormat="1" applyFont="1" applyFill="1" applyBorder="1" applyAlignment="1" applyProtection="1">
      <alignment horizontal="center" vertical="center" wrapText="1"/>
    </xf>
    <xf numFmtId="167" fontId="11" fillId="0" borderId="5" xfId="54" applyNumberFormat="1" applyFont="1" applyFill="1" applyBorder="1" applyAlignment="1" applyProtection="1">
      <alignment horizontal="center" vertical="center" wrapText="1"/>
    </xf>
    <xf numFmtId="49" fontId="34" fillId="0" borderId="15" xfId="33" applyNumberFormat="1" applyFont="1" applyFill="1" applyBorder="1" applyAlignment="1" applyProtection="1">
      <alignment horizontal="center" vertical="center" wrapText="1"/>
    </xf>
    <xf numFmtId="0" fontId="23" fillId="0" borderId="14" xfId="32" applyFont="1" applyFill="1" applyBorder="1" applyAlignment="1" applyProtection="1">
      <alignment horizontal="left" vertical="center" wrapText="1" indent="1"/>
    </xf>
    <xf numFmtId="0" fontId="23" fillId="0" borderId="5" xfId="32" applyFont="1" applyFill="1" applyBorder="1" applyAlignment="1" applyProtection="1">
      <alignment horizontal="left" vertical="center" wrapText="1" indent="1"/>
    </xf>
    <xf numFmtId="0" fontId="23" fillId="0" borderId="13" xfId="32" applyFont="1" applyFill="1" applyBorder="1" applyAlignment="1" applyProtection="1">
      <alignment horizontal="left" vertical="center" wrapText="1" indent="1"/>
    </xf>
    <xf numFmtId="0" fontId="11" fillId="0" borderId="0" xfId="54"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11" fillId="0" borderId="5" xfId="34" applyFont="1" applyFill="1" applyBorder="1" applyAlignment="1" applyProtection="1">
      <alignment horizontal="center" vertical="center" wrapText="1"/>
    </xf>
    <xf numFmtId="49" fontId="11"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1"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1"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1" fillId="8" borderId="16" xfId="53" applyNumberFormat="1" applyFont="1" applyFill="1" applyBorder="1" applyAlignment="1" applyProtection="1">
      <alignment horizontal="left" vertical="center" wrapText="1"/>
    </xf>
    <xf numFmtId="0" fontId="11" fillId="8" borderId="28" xfId="53" applyNumberFormat="1" applyFont="1" applyFill="1" applyBorder="1" applyAlignment="1" applyProtection="1">
      <alignment horizontal="left" vertical="center" wrapText="1"/>
    </xf>
    <xf numFmtId="0" fontId="11" fillId="8" borderId="26" xfId="53" applyNumberFormat="1" applyFont="1" applyFill="1" applyBorder="1" applyAlignment="1" applyProtection="1">
      <alignment horizontal="left" vertical="center" wrapText="1"/>
    </xf>
    <xf numFmtId="0" fontId="11" fillId="8" borderId="5"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8" fillId="0" borderId="0" xfId="0" applyNumberFormat="1" applyFont="1" applyFill="1" applyBorder="1" applyAlignment="1" applyProtection="1">
      <alignment horizontal="center" vertical="center"/>
    </xf>
    <xf numFmtId="0" fontId="11" fillId="0" borderId="5" xfId="47" applyFont="1" applyFill="1" applyBorder="1" applyAlignment="1" applyProtection="1">
      <alignment horizontal="center" vertical="center" wrapText="1"/>
    </xf>
    <xf numFmtId="49" fontId="34"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49" fontId="11" fillId="8" borderId="16" xfId="33" applyNumberFormat="1" applyFont="1" applyFill="1" applyBorder="1" applyAlignment="1" applyProtection="1">
      <alignment horizontal="left" vertical="center" wrapText="1"/>
    </xf>
    <xf numFmtId="49" fontId="11" fillId="8" borderId="28" xfId="33" applyNumberFormat="1" applyFont="1" applyFill="1" applyBorder="1" applyAlignment="1" applyProtection="1">
      <alignment horizontal="left" vertical="center" wrapText="1"/>
    </xf>
    <xf numFmtId="49" fontId="11" fillId="8" borderId="26" xfId="33" applyNumberFormat="1" applyFont="1" applyFill="1" applyBorder="1" applyAlignment="1" applyProtection="1">
      <alignment horizontal="left" vertical="center" wrapText="1"/>
    </xf>
    <xf numFmtId="0" fontId="108" fillId="0" borderId="0" xfId="0" applyNumberFormat="1" applyFont="1" applyFill="1" applyBorder="1" applyAlignment="1">
      <alignment horizontal="right" vertical="center"/>
    </xf>
    <xf numFmtId="0" fontId="62" fillId="0" borderId="20" xfId="32" applyFont="1" applyFill="1" applyBorder="1" applyAlignment="1" applyProtection="1">
      <alignment horizontal="left" vertical="center" wrapText="1" indent="1"/>
    </xf>
    <xf numFmtId="0" fontId="62" fillId="0" borderId="28" xfId="32" applyFont="1" applyFill="1" applyBorder="1" applyAlignment="1" applyProtection="1">
      <alignment horizontal="left" vertical="center" wrapText="1" indent="1"/>
    </xf>
    <xf numFmtId="0" fontId="62" fillId="0" borderId="24" xfId="32" applyFont="1" applyFill="1" applyBorder="1" applyAlignment="1" applyProtection="1">
      <alignment horizontal="left" vertical="center" wrapText="1" indent="1"/>
    </xf>
    <xf numFmtId="0" fontId="62" fillId="0" borderId="0" xfId="47" applyFont="1" applyFill="1" applyBorder="1" applyAlignment="1" applyProtection="1">
      <alignment horizontal="right" vertical="center" wrapText="1"/>
    </xf>
    <xf numFmtId="0" fontId="62" fillId="0" borderId="17" xfId="47" applyFont="1" applyFill="1" applyBorder="1" applyAlignment="1" applyProtection="1">
      <alignment horizontal="right" vertical="center" wrapText="1"/>
    </xf>
    <xf numFmtId="0" fontId="11" fillId="0" borderId="5" xfId="47" applyFont="1" applyFill="1" applyBorder="1" applyAlignment="1" applyProtection="1">
      <alignment horizontal="right" vertical="center" wrapText="1"/>
    </xf>
    <xf numFmtId="0" fontId="11" fillId="0" borderId="0" xfId="54" applyFont="1" applyFill="1" applyAlignment="1" applyProtection="1">
      <alignment horizontal="left" vertical="top" wrapText="1"/>
    </xf>
    <xf numFmtId="0" fontId="23" fillId="0" borderId="14" xfId="55" applyFont="1" applyFill="1" applyBorder="1" applyAlignment="1">
      <alignment horizontal="left" vertical="center" wrapText="1" indent="1"/>
    </xf>
    <xf numFmtId="0" fontId="23" fillId="0" borderId="5" xfId="55" applyFont="1" applyFill="1" applyBorder="1" applyAlignment="1">
      <alignment horizontal="left" vertical="center" wrapText="1" indent="1"/>
    </xf>
    <xf numFmtId="0" fontId="23"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11" fillId="0" borderId="5" xfId="54" applyNumberFormat="1" applyFont="1" applyFill="1" applyBorder="1" applyAlignment="1" applyProtection="1">
      <alignment horizontal="left" vertical="top" wrapText="1"/>
    </xf>
    <xf numFmtId="0" fontId="11" fillId="0" borderId="16" xfId="54" applyNumberFormat="1" applyFont="1" applyFill="1" applyBorder="1" applyAlignment="1" applyProtection="1">
      <alignment horizontal="left" vertical="top" wrapText="1"/>
    </xf>
    <xf numFmtId="0" fontId="11" fillId="0" borderId="28" xfId="54" applyNumberFormat="1" applyFont="1" applyFill="1" applyBorder="1" applyAlignment="1" applyProtection="1">
      <alignment horizontal="left" vertical="top" wrapText="1"/>
    </xf>
    <xf numFmtId="0" fontId="11" fillId="0" borderId="26" xfId="54" applyNumberFormat="1" applyFont="1" applyFill="1" applyBorder="1" applyAlignment="1" applyProtection="1">
      <alignment horizontal="left" vertical="top" wrapText="1"/>
    </xf>
    <xf numFmtId="0" fontId="11" fillId="8" borderId="5" xfId="53" applyNumberFormat="1" applyFont="1" applyFill="1" applyBorder="1" applyAlignment="1" applyProtection="1">
      <alignment horizontal="left" vertical="center" wrapText="1" indent="1"/>
    </xf>
    <xf numFmtId="0" fontId="38"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5" fillId="13" borderId="16" xfId="0" applyFont="1" applyFill="1" applyBorder="1" applyAlignment="1" applyProtection="1">
      <alignment horizontal="center" vertical="center" textRotation="90" wrapText="1"/>
    </xf>
    <xf numFmtId="49" fontId="45" fillId="13" borderId="28" xfId="0" applyFont="1" applyFill="1" applyBorder="1" applyAlignment="1" applyProtection="1">
      <alignment horizontal="center" vertical="center" textRotation="90" wrapText="1"/>
    </xf>
    <xf numFmtId="49" fontId="45" fillId="13" borderId="26" xfId="0" applyFont="1" applyFill="1" applyBorder="1" applyAlignment="1" applyProtection="1">
      <alignment horizontal="center" vertical="center" textRotation="90" wrapText="1"/>
    </xf>
    <xf numFmtId="0" fontId="11"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1" fillId="12" borderId="13" xfId="45" applyFont="1" applyFill="1" applyBorder="1" applyAlignment="1" applyProtection="1">
      <alignment horizontal="center" vertical="center" wrapText="1"/>
    </xf>
    <xf numFmtId="0" fontId="11" fillId="12" borderId="14" xfId="45" applyFont="1" applyFill="1" applyBorder="1" applyAlignment="1" applyProtection="1">
      <alignment horizontal="center" vertical="center" wrapText="1"/>
    </xf>
    <xf numFmtId="0" fontId="11" fillId="12" borderId="16" xfId="45" applyFont="1" applyFill="1" applyBorder="1" applyAlignment="1" applyProtection="1">
      <alignment horizontal="center" vertical="center" wrapText="1"/>
    </xf>
    <xf numFmtId="0" fontId="11" fillId="12" borderId="26" xfId="45" applyFont="1" applyFill="1" applyBorder="1" applyAlignment="1" applyProtection="1">
      <alignment horizontal="center" vertical="center" wrapText="1"/>
    </xf>
    <xf numFmtId="0" fontId="11" fillId="12" borderId="13" xfId="47" applyFont="1" applyFill="1" applyBorder="1" applyAlignment="1" applyProtection="1">
      <alignment horizontal="center" vertical="center" wrapText="1"/>
    </xf>
    <xf numFmtId="0" fontId="11" fillId="12" borderId="15" xfId="47" applyFont="1" applyFill="1" applyBorder="1" applyAlignment="1" applyProtection="1">
      <alignment horizontal="center" vertical="center" wrapText="1"/>
    </xf>
    <xf numFmtId="0" fontId="11" fillId="12" borderId="14" xfId="47" applyFont="1" applyFill="1" applyBorder="1" applyAlignment="1" applyProtection="1">
      <alignment horizontal="center" vertical="center" wrapText="1"/>
    </xf>
    <xf numFmtId="0" fontId="11" fillId="7" borderId="16" xfId="54" applyFont="1" applyFill="1" applyBorder="1" applyAlignment="1" applyProtection="1">
      <alignment horizontal="center" vertical="center" wrapText="1"/>
    </xf>
    <xf numFmtId="0" fontId="11" fillId="7" borderId="28" xfId="54" applyFont="1" applyFill="1" applyBorder="1" applyAlignment="1" applyProtection="1">
      <alignment horizontal="center" vertical="center" wrapText="1"/>
    </xf>
    <xf numFmtId="0" fontId="11" fillId="7" borderId="26" xfId="54" applyFont="1" applyFill="1" applyBorder="1" applyAlignment="1" applyProtection="1">
      <alignment horizontal="center" vertical="center" wrapText="1"/>
    </xf>
    <xf numFmtId="49" fontId="42" fillId="9" borderId="5" xfId="53" applyNumberFormat="1" applyFont="1" applyFill="1" applyBorder="1" applyAlignment="1" applyProtection="1">
      <alignment horizontal="center" vertical="center" wrapText="1"/>
      <protection locked="0"/>
    </xf>
    <xf numFmtId="49" fontId="11" fillId="11" borderId="5" xfId="53" applyNumberFormat="1" applyFont="1" applyFill="1" applyBorder="1" applyAlignment="1" applyProtection="1">
      <alignment horizontal="center" vertical="center" wrapText="1"/>
    </xf>
    <xf numFmtId="0" fontId="23" fillId="0" borderId="15" xfId="55" applyFont="1" applyBorder="1" applyAlignment="1">
      <alignment horizontal="left" vertical="center" wrapText="1" indent="1"/>
    </xf>
    <xf numFmtId="0" fontId="11" fillId="0" borderId="0" xfId="47" applyFont="1" applyFill="1" applyBorder="1" applyAlignment="1" applyProtection="1">
      <alignment horizontal="right" vertical="center" wrapText="1"/>
    </xf>
    <xf numFmtId="0" fontId="34" fillId="7" borderId="23" xfId="33" applyNumberFormat="1" applyFont="1" applyFill="1" applyBorder="1" applyAlignment="1" applyProtection="1">
      <alignment horizontal="center" vertical="center" wrapText="1"/>
    </xf>
    <xf numFmtId="0" fontId="80" fillId="0" borderId="0" xfId="54" applyFont="1" applyFill="1" applyBorder="1" applyAlignment="1" applyProtection="1">
      <alignment horizontal="center" vertical="center" wrapText="1"/>
    </xf>
    <xf numFmtId="4" fontId="11" fillId="8" borderId="5" xfId="30" applyNumberFormat="1" applyFont="1" applyFill="1" applyBorder="1" applyAlignment="1" applyProtection="1">
      <alignment horizontal="left" vertical="center" wrapText="1"/>
    </xf>
    <xf numFmtId="0" fontId="11" fillId="9" borderId="5" xfId="54" applyNumberFormat="1" applyFont="1" applyFill="1" applyBorder="1" applyAlignment="1" applyProtection="1">
      <alignment horizontal="left" vertical="center" wrapText="1"/>
      <protection locked="0"/>
    </xf>
    <xf numFmtId="0" fontId="11" fillId="9" borderId="13" xfId="54" applyNumberFormat="1" applyFont="1" applyFill="1" applyBorder="1" applyAlignment="1" applyProtection="1">
      <alignment horizontal="left" vertical="center" wrapText="1"/>
      <protection locked="0"/>
    </xf>
    <xf numFmtId="0" fontId="11" fillId="9" borderId="15" xfId="54" applyNumberFormat="1" applyFont="1" applyFill="1" applyBorder="1" applyAlignment="1" applyProtection="1">
      <alignment horizontal="left" vertical="center" wrapText="1"/>
      <protection locked="0"/>
    </xf>
    <xf numFmtId="0" fontId="11" fillId="9" borderId="14" xfId="54" applyNumberFormat="1" applyFont="1" applyFill="1" applyBorder="1" applyAlignment="1" applyProtection="1">
      <alignment horizontal="left" vertical="center" wrapText="1"/>
      <protection locked="0"/>
    </xf>
    <xf numFmtId="0" fontId="38" fillId="0" borderId="0" xfId="54"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left" vertical="center" wrapText="1" indent="1"/>
    </xf>
    <xf numFmtId="49" fontId="75" fillId="9" borderId="13" xfId="30" applyNumberFormat="1" applyFont="1" applyFill="1" applyBorder="1" applyAlignment="1" applyProtection="1">
      <alignment horizontal="left" vertical="center" wrapText="1" indent="1"/>
      <protection locked="0"/>
    </xf>
    <xf numFmtId="49" fontId="75" fillId="9" borderId="15" xfId="30" applyNumberFormat="1" applyFont="1" applyFill="1" applyBorder="1" applyAlignment="1" applyProtection="1">
      <alignment horizontal="left" vertical="center" wrapText="1" indent="1"/>
      <protection locked="0"/>
    </xf>
    <xf numFmtId="49" fontId="75" fillId="9" borderId="14" xfId="30"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center" vertical="center" wrapText="1"/>
      <protection locked="0"/>
    </xf>
    <xf numFmtId="0" fontId="34" fillId="7" borderId="15" xfId="33" applyNumberFormat="1" applyFont="1" applyFill="1" applyBorder="1" applyAlignment="1" applyProtection="1">
      <alignment horizontal="center" vertical="center" wrapText="1"/>
    </xf>
    <xf numFmtId="0" fontId="11" fillId="8" borderId="5" xfId="53" applyNumberFormat="1" applyFont="1" applyFill="1" applyBorder="1" applyAlignment="1" applyProtection="1">
      <alignment horizontal="left" vertical="center" wrapText="1"/>
    </xf>
    <xf numFmtId="49" fontId="45" fillId="13" borderId="5" xfId="0" applyFont="1" applyFill="1" applyBorder="1" applyAlignment="1" applyProtection="1">
      <alignment horizontal="center" vertical="center" textRotation="90" wrapText="1"/>
    </xf>
    <xf numFmtId="0" fontId="52" fillId="0" borderId="0" xfId="47" applyFont="1" applyFill="1" applyBorder="1" applyAlignment="1" applyProtection="1">
      <alignment horizontal="center" vertical="center" wrapText="1"/>
    </xf>
    <xf numFmtId="0" fontId="11" fillId="8" borderId="13" xfId="53" applyNumberFormat="1" applyFont="1" applyFill="1" applyBorder="1" applyAlignment="1" applyProtection="1">
      <alignment horizontal="left" vertical="center" wrapText="1" indent="1"/>
    </xf>
    <xf numFmtId="0" fontId="11" fillId="8" borderId="15" xfId="53" applyNumberFormat="1" applyFont="1" applyFill="1" applyBorder="1" applyAlignment="1" applyProtection="1">
      <alignment horizontal="left" vertical="center" wrapText="1" indent="1"/>
    </xf>
    <xf numFmtId="0" fontId="11" fillId="8" borderId="14" xfId="53" applyNumberFormat="1" applyFont="1" applyFill="1" applyBorder="1" applyAlignment="1" applyProtection="1">
      <alignment horizontal="left" vertical="center" wrapText="1" indent="1"/>
    </xf>
    <xf numFmtId="0" fontId="11" fillId="0" borderId="23" xfId="53" applyNumberFormat="1" applyFont="1" applyFill="1" applyBorder="1" applyAlignment="1" applyProtection="1">
      <alignment horizontal="center" vertical="center" wrapText="1"/>
    </xf>
    <xf numFmtId="0" fontId="52" fillId="0" borderId="17" xfId="47" applyFont="1" applyFill="1" applyBorder="1" applyAlignment="1" applyProtection="1">
      <alignment horizontal="center" vertical="center" wrapText="1"/>
    </xf>
    <xf numFmtId="0" fontId="11" fillId="0" borderId="0" xfId="53" applyNumberFormat="1" applyFont="1" applyFill="1" applyBorder="1" applyAlignment="1" applyProtection="1">
      <alignment horizontal="center" vertical="center" wrapText="1"/>
    </xf>
    <xf numFmtId="0" fontId="16" fillId="0" borderId="0" xfId="54" applyFont="1" applyFill="1" applyAlignment="1" applyProtection="1">
      <alignment horizontal="center" vertical="center" wrapText="1"/>
    </xf>
    <xf numFmtId="0" fontId="38" fillId="7" borderId="0" xfId="54" applyFont="1" applyFill="1" applyBorder="1" applyAlignment="1" applyProtection="1">
      <alignment horizontal="center" vertical="center" wrapText="1"/>
    </xf>
    <xf numFmtId="0" fontId="11" fillId="12" borderId="5" xfId="47" applyFont="1" applyFill="1" applyBorder="1" applyAlignment="1" applyProtection="1">
      <alignment horizontal="center" vertical="center" wrapText="1"/>
    </xf>
    <xf numFmtId="0" fontId="11"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21" xfId="54" applyNumberFormat="1" applyFont="1" applyFill="1" applyBorder="1" applyAlignment="1" applyProtection="1">
      <alignment horizontal="left" vertical="center" wrapText="1"/>
    </xf>
    <xf numFmtId="0" fontId="11" fillId="0" borderId="20" xfId="54" applyNumberFormat="1" applyFont="1" applyFill="1" applyBorder="1" applyAlignment="1" applyProtection="1">
      <alignment horizontal="left" vertical="center" wrapText="1"/>
    </xf>
    <xf numFmtId="0" fontId="11" fillId="0" borderId="18" xfId="54" applyNumberFormat="1" applyFont="1" applyFill="1" applyBorder="1" applyAlignment="1" applyProtection="1">
      <alignment horizontal="left" vertical="center" wrapText="1"/>
    </xf>
    <xf numFmtId="49" fontId="11" fillId="7" borderId="5" xfId="54" applyNumberFormat="1" applyFont="1" applyFill="1" applyBorder="1" applyAlignment="1" applyProtection="1">
      <alignment horizontal="center" vertical="center" wrapText="1"/>
    </xf>
    <xf numFmtId="0" fontId="11" fillId="0" borderId="16" xfId="54" applyNumberFormat="1" applyFont="1" applyFill="1" applyBorder="1" applyAlignment="1" applyProtection="1">
      <alignment horizontal="left" vertical="center" wrapText="1"/>
    </xf>
    <xf numFmtId="0" fontId="11" fillId="0" borderId="28" xfId="54" applyNumberFormat="1" applyFont="1" applyFill="1" applyBorder="1" applyAlignment="1" applyProtection="1">
      <alignment horizontal="left" vertical="center" wrapText="1"/>
    </xf>
    <xf numFmtId="0" fontId="11" fillId="0" borderId="26" xfId="54" applyNumberFormat="1" applyFont="1" applyFill="1" applyBorder="1" applyAlignment="1" applyProtection="1">
      <alignment horizontal="left" vertical="center" wrapText="1"/>
    </xf>
    <xf numFmtId="0" fontId="38" fillId="0" borderId="5" xfId="54" applyFont="1" applyFill="1" applyBorder="1" applyAlignment="1" applyProtection="1">
      <alignment horizontal="center" vertical="center" wrapText="1"/>
    </xf>
    <xf numFmtId="0" fontId="0" fillId="7" borderId="5" xfId="102" applyNumberFormat="1" applyFont="1" applyFill="1" applyBorder="1" applyAlignment="1" applyProtection="1">
      <alignment horizontal="center" vertical="center" wrapText="1"/>
    </xf>
    <xf numFmtId="0" fontId="34" fillId="7" borderId="0" xfId="33" applyNumberFormat="1" applyFont="1" applyFill="1" applyBorder="1" applyAlignment="1" applyProtection="1">
      <alignment horizontal="center" vertical="center" wrapText="1"/>
    </xf>
    <xf numFmtId="0" fontId="11" fillId="8" borderId="5" xfId="47" applyNumberFormat="1" applyFont="1" applyFill="1" applyBorder="1" applyAlignment="1" applyProtection="1">
      <alignment horizontal="left" vertical="center" wrapText="1"/>
    </xf>
    <xf numFmtId="0" fontId="11" fillId="8" borderId="5" xfId="54" applyNumberFormat="1" applyFont="1" applyFill="1" applyBorder="1" applyAlignment="1" applyProtection="1">
      <alignment horizontal="left" vertical="center" wrapText="1"/>
    </xf>
    <xf numFmtId="0" fontId="11" fillId="7" borderId="5" xfId="54" applyNumberFormat="1" applyFont="1" applyFill="1" applyBorder="1" applyAlignment="1" applyProtection="1">
      <alignment horizontal="left" vertical="center" wrapText="1"/>
    </xf>
    <xf numFmtId="49" fontId="11" fillId="2" borderId="5" xfId="54" applyNumberFormat="1" applyFont="1" applyFill="1" applyBorder="1" applyAlignment="1" applyProtection="1">
      <alignment horizontal="left" vertical="center" wrapText="1" indent="4"/>
      <protection locked="0"/>
    </xf>
    <xf numFmtId="0" fontId="11"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42"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23" fillId="0" borderId="15" xfId="32" applyFont="1" applyFill="1" applyBorder="1" applyAlignment="1" applyProtection="1">
      <alignment horizontal="left" vertical="center" wrapText="1" indent="1"/>
    </xf>
    <xf numFmtId="49" fontId="11" fillId="0" borderId="0" xfId="41" applyBorder="1" applyAlignment="1" applyProtection="1">
      <alignment horizontal="left" vertical="top" wrapText="1"/>
    </xf>
    <xf numFmtId="0" fontId="11" fillId="7" borderId="5" xfId="48" applyNumberFormat="1" applyFont="1" applyFill="1" applyBorder="1" applyAlignment="1" applyProtection="1">
      <alignment horizontal="center" vertical="center" wrapText="1"/>
    </xf>
    <xf numFmtId="49" fontId="11" fillId="0" borderId="0" xfId="41" applyFont="1" applyAlignment="1">
      <alignment horizontal="left" vertical="top" wrapText="1"/>
    </xf>
    <xf numFmtId="49" fontId="0" fillId="12" borderId="15" xfId="0" applyFont="1" applyFill="1" applyBorder="1" applyAlignment="1">
      <alignment horizontal="left" vertical="center" indent="1"/>
    </xf>
    <xf numFmtId="4" fontId="11" fillId="8" borderId="13" xfId="30" applyNumberFormat="1" applyFont="1" applyFill="1" applyBorder="1" applyAlignment="1" applyProtection="1">
      <alignment horizontal="left" vertical="center" wrapText="1"/>
    </xf>
    <xf numFmtId="4" fontId="11" fillId="8" borderId="15" xfId="30" applyNumberFormat="1" applyFont="1" applyFill="1" applyBorder="1" applyAlignment="1" applyProtection="1">
      <alignment horizontal="left" vertical="center" wrapText="1"/>
    </xf>
    <xf numFmtId="4" fontId="11" fillId="8" borderId="14" xfId="30" applyNumberFormat="1" applyFont="1" applyFill="1" applyBorder="1" applyAlignment="1" applyProtection="1">
      <alignment horizontal="left" vertical="center" wrapText="1"/>
    </xf>
    <xf numFmtId="0" fontId="11" fillId="8" borderId="13" xfId="53" applyNumberFormat="1" applyFont="1" applyFill="1" applyBorder="1" applyAlignment="1" applyProtection="1">
      <alignment horizontal="left" vertical="center" wrapText="1"/>
    </xf>
    <xf numFmtId="0" fontId="11" fillId="8" borderId="15" xfId="53" applyNumberFormat="1" applyFont="1" applyFill="1" applyBorder="1" applyAlignment="1" applyProtection="1">
      <alignment horizontal="left" vertical="center" wrapText="1"/>
    </xf>
    <xf numFmtId="0" fontId="11" fillId="8" borderId="14" xfId="53" applyNumberFormat="1" applyFont="1" applyFill="1" applyBorder="1" applyAlignment="1" applyProtection="1">
      <alignment horizontal="left" vertical="center" wrapText="1"/>
    </xf>
    <xf numFmtId="0" fontId="11" fillId="0" borderId="13" xfId="54" applyNumberFormat="1" applyFont="1" applyFill="1" applyBorder="1" applyAlignment="1" applyProtection="1">
      <alignment horizontal="left" vertical="center" wrapText="1"/>
    </xf>
    <xf numFmtId="0" fontId="11" fillId="0" borderId="15" xfId="54" applyNumberFormat="1" applyFont="1" applyFill="1" applyBorder="1" applyAlignment="1" applyProtection="1">
      <alignment horizontal="left" vertical="center" wrapText="1"/>
    </xf>
    <xf numFmtId="0" fontId="11" fillId="0" borderId="14" xfId="54" applyNumberFormat="1" applyFont="1" applyFill="1" applyBorder="1" applyAlignment="1" applyProtection="1">
      <alignment horizontal="left" vertical="center" wrapText="1"/>
    </xf>
    <xf numFmtId="0" fontId="11" fillId="0" borderId="5"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11"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11"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1"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1" fillId="0" borderId="5" xfId="3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left" vertical="center" wrapText="1"/>
    </xf>
    <xf numFmtId="0" fontId="11" fillId="11" borderId="5" xfId="53" applyNumberFormat="1" applyFont="1" applyFill="1" applyBorder="1" applyAlignment="1" applyProtection="1">
      <alignment horizontal="center" vertical="center" wrapText="1"/>
    </xf>
    <xf numFmtId="0" fontId="11" fillId="0" borderId="5" xfId="53" applyNumberFormat="1" applyFont="1" applyFill="1" applyBorder="1" applyAlignment="1" applyProtection="1">
      <alignment horizontal="center" vertical="center" wrapText="1"/>
    </xf>
    <xf numFmtId="0" fontId="11" fillId="7" borderId="0" xfId="54" applyFont="1" applyFill="1" applyBorder="1" applyAlignment="1" applyProtection="1">
      <alignment horizontal="center" vertical="center" wrapText="1"/>
    </xf>
    <xf numFmtId="0" fontId="34" fillId="7" borderId="17" xfId="33" applyNumberFormat="1" applyFont="1" applyFill="1" applyBorder="1" applyAlignment="1" applyProtection="1">
      <alignment horizontal="center" vertical="center" wrapText="1"/>
    </xf>
    <xf numFmtId="49" fontId="11" fillId="7" borderId="16" xfId="54" applyNumberFormat="1" applyFont="1" applyFill="1" applyBorder="1" applyAlignment="1" applyProtection="1">
      <alignment horizontal="center" vertical="center" wrapText="1"/>
    </xf>
    <xf numFmtId="49" fontId="11" fillId="7" borderId="26" xfId="54" applyNumberFormat="1" applyFont="1" applyFill="1" applyBorder="1" applyAlignment="1" applyProtection="1">
      <alignment horizontal="center" vertical="center" wrapText="1"/>
    </xf>
    <xf numFmtId="0" fontId="11" fillId="8" borderId="13" xfId="54" applyNumberFormat="1" applyFont="1" applyFill="1" applyBorder="1" applyAlignment="1" applyProtection="1">
      <alignment horizontal="left" vertical="center" wrapText="1"/>
    </xf>
    <xf numFmtId="0" fontId="11" fillId="8" borderId="15" xfId="54" applyNumberFormat="1" applyFont="1" applyFill="1" applyBorder="1" applyAlignment="1" applyProtection="1">
      <alignment horizontal="left" vertical="center" wrapText="1"/>
    </xf>
    <xf numFmtId="0" fontId="11" fillId="8" borderId="14" xfId="54" applyNumberFormat="1" applyFont="1" applyFill="1" applyBorder="1" applyAlignment="1" applyProtection="1">
      <alignment horizontal="left" vertical="center" wrapText="1"/>
    </xf>
    <xf numFmtId="0" fontId="11" fillId="8" borderId="13" xfId="47" applyNumberFormat="1" applyFont="1" applyFill="1" applyBorder="1" applyAlignment="1" applyProtection="1">
      <alignment horizontal="left" vertical="center" wrapText="1"/>
    </xf>
    <xf numFmtId="0" fontId="11" fillId="8" borderId="15" xfId="47" applyNumberFormat="1" applyFont="1" applyFill="1" applyBorder="1" applyAlignment="1" applyProtection="1">
      <alignment horizontal="left" vertical="center" wrapText="1"/>
    </xf>
    <xf numFmtId="0" fontId="11" fillId="8" borderId="14" xfId="47" applyNumberFormat="1" applyFont="1" applyFill="1" applyBorder="1" applyAlignment="1" applyProtection="1">
      <alignment horizontal="left" vertical="center" wrapText="1"/>
    </xf>
    <xf numFmtId="49" fontId="11" fillId="11" borderId="13" xfId="53" applyNumberFormat="1" applyFont="1" applyFill="1" applyBorder="1" applyAlignment="1" applyProtection="1">
      <alignment horizontal="center" vertical="center" wrapText="1"/>
    </xf>
    <xf numFmtId="0" fontId="38" fillId="0" borderId="21" xfId="54" applyFont="1" applyFill="1" applyBorder="1" applyAlignment="1" applyProtection="1">
      <alignment horizontal="center" vertical="center" wrapText="1"/>
    </xf>
    <xf numFmtId="0" fontId="38" fillId="0" borderId="18" xfId="54" applyFont="1" applyFill="1" applyBorder="1" applyAlignment="1" applyProtection="1">
      <alignment horizontal="center" vertical="center" wrapText="1"/>
    </xf>
    <xf numFmtId="0" fontId="34" fillId="0" borderId="20" xfId="54" applyFont="1" applyFill="1" applyBorder="1" applyAlignment="1" applyProtection="1">
      <alignment horizontal="center" vertical="top" wrapText="1"/>
    </xf>
    <xf numFmtId="0" fontId="34" fillId="0" borderId="0" xfId="54" applyFont="1" applyFill="1" applyBorder="1" applyAlignment="1" applyProtection="1">
      <alignment horizontal="center" vertical="top" wrapText="1"/>
    </xf>
    <xf numFmtId="14" fontId="54" fillId="0" borderId="5" xfId="53" applyNumberFormat="1" applyFont="1" applyFill="1" applyBorder="1" applyAlignment="1" applyProtection="1">
      <alignment horizontal="center" vertical="center" wrapText="1"/>
    </xf>
    <xf numFmtId="0" fontId="13" fillId="10" borderId="5" xfId="0" applyNumberFormat="1" applyFont="1" applyFill="1" applyBorder="1" applyAlignment="1" applyProtection="1">
      <alignment horizontal="center" vertical="center" wrapText="1"/>
    </xf>
  </cellXfs>
  <cellStyles count="12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xr:uid="{00000000-0005-0000-0000-000021000000}"/>
    <cellStyle name="Currency [0]" xfId="16" xr:uid="{00000000-0005-0000-0000-000022000000}"/>
    <cellStyle name="currency1" xfId="17" xr:uid="{00000000-0005-0000-0000-000023000000}"/>
    <cellStyle name="Currency2" xfId="18" xr:uid="{00000000-0005-0000-0000-000024000000}"/>
    <cellStyle name="currency3" xfId="19" xr:uid="{00000000-0005-0000-0000-000025000000}"/>
    <cellStyle name="currency4" xfId="20" xr:uid="{00000000-0005-0000-0000-000026000000}"/>
    <cellStyle name="Followed Hyperlink" xfId="21" xr:uid="{00000000-0005-0000-0000-000027000000}"/>
    <cellStyle name="Header 3" xfId="22" xr:uid="{00000000-0005-0000-0000-000028000000}"/>
    <cellStyle name="Hyperlink" xfId="23" xr:uid="{00000000-0005-0000-0000-000029000000}"/>
    <cellStyle name="normal" xfId="24" xr:uid="{00000000-0005-0000-0000-00002A000000}"/>
    <cellStyle name="Normal1" xfId="25" xr:uid="{00000000-0005-0000-0000-00002B000000}"/>
    <cellStyle name="Normal2" xfId="26" xr:uid="{00000000-0005-0000-0000-00002C000000}"/>
    <cellStyle name="Percent1" xfId="27" xr:uid="{00000000-0005-0000-0000-00002D000000}"/>
    <cellStyle name="Title 4" xfId="28" xr:uid="{00000000-0005-0000-0000-00002E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xr:uid="{00000000-0005-0000-0000-000039000000}"/>
    <cellStyle name="Гиперссылка 2 2" xfId="31" xr:uid="{00000000-0005-0000-0000-00003A000000}"/>
    <cellStyle name="Гиперссылка 4" xfId="105" xr:uid="{00000000-0005-0000-0000-00003B000000}"/>
    <cellStyle name="Гиперссылка 5" xfId="119" xr:uid="{00000000-0005-0000-0000-00003C000000}"/>
    <cellStyle name="Границы" xfId="120" xr:uid="{00000000-0005-0000-0000-00003D000000}"/>
    <cellStyle name="Денежный" xfId="99" builtinId="4" hidden="1"/>
    <cellStyle name="Денежный [0]" xfId="100" builtinId="7" hidden="1"/>
    <cellStyle name="Заголовок" xfId="32" xr:uid="{00000000-0005-0000-0000-000040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5000000}"/>
    <cellStyle name="Значение" xfId="34" xr:uid="{00000000-0005-0000-0000-000046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C000000}"/>
    <cellStyle name="Обычный 12" xfId="106" xr:uid="{00000000-0005-0000-0000-00004D000000}"/>
    <cellStyle name="Обычный 12 2" xfId="36" xr:uid="{00000000-0005-0000-0000-00004E000000}"/>
    <cellStyle name="Обычный 12 3" xfId="115" xr:uid="{00000000-0005-0000-0000-00004F000000}"/>
    <cellStyle name="Обычный 14" xfId="37" xr:uid="{00000000-0005-0000-0000-000050000000}"/>
    <cellStyle name="Обычный 14 10" xfId="124" xr:uid="{00000000-0005-0000-0000-000051000000}"/>
    <cellStyle name="Обычный 14 2" xfId="111" xr:uid="{00000000-0005-0000-0000-000052000000}"/>
    <cellStyle name="Обычный 14 2 2" xfId="116" xr:uid="{00000000-0005-0000-0000-000053000000}"/>
    <cellStyle name="Обычный 14 3" xfId="112" xr:uid="{00000000-0005-0000-0000-000054000000}"/>
    <cellStyle name="Обычный 14 3 2" xfId="117" xr:uid="{00000000-0005-0000-0000-000055000000}"/>
    <cellStyle name="Обычный 14 4" xfId="113" xr:uid="{00000000-0005-0000-0000-000056000000}"/>
    <cellStyle name="Обычный 14 4 2" xfId="118" xr:uid="{00000000-0005-0000-0000-000057000000}"/>
    <cellStyle name="Обычный 14 5" xfId="96" xr:uid="{00000000-0005-0000-0000-000058000000}"/>
    <cellStyle name="Обычный 14 6" xfId="102" xr:uid="{00000000-0005-0000-0000-000059000000}"/>
    <cellStyle name="Обычный 14 7" xfId="114" xr:uid="{00000000-0005-0000-0000-00005A000000}"/>
    <cellStyle name="Обычный 14 8" xfId="122" xr:uid="{00000000-0005-0000-0000-00005B000000}"/>
    <cellStyle name="Обычный 14 9" xfId="123" xr:uid="{00000000-0005-0000-0000-00005C000000}"/>
    <cellStyle name="Обычный 15" xfId="38" xr:uid="{00000000-0005-0000-0000-00005D000000}"/>
    <cellStyle name="Обычный 2" xfId="39" xr:uid="{00000000-0005-0000-0000-00005E000000}"/>
    <cellStyle name="Обычный 2 10 2" xfId="107" xr:uid="{00000000-0005-0000-0000-00005F000000}"/>
    <cellStyle name="Обычный 2 2" xfId="40" xr:uid="{00000000-0005-0000-0000-000060000000}"/>
    <cellStyle name="Обычный 2 3" xfId="108" xr:uid="{00000000-0005-0000-0000-000061000000}"/>
    <cellStyle name="Обычный 2 4" xfId="109" xr:uid="{00000000-0005-0000-0000-000062000000}"/>
    <cellStyle name="Обычный 3" xfId="41" xr:uid="{00000000-0005-0000-0000-000063000000}"/>
    <cellStyle name="Обычный 3 2" xfId="42" xr:uid="{00000000-0005-0000-0000-000064000000}"/>
    <cellStyle name="Обычный 3 3" xfId="43" xr:uid="{00000000-0005-0000-0000-000065000000}"/>
    <cellStyle name="Обычный 3 4" xfId="121" xr:uid="{00000000-0005-0000-0000-000066000000}"/>
    <cellStyle name="Обычный 4" xfId="44" xr:uid="{00000000-0005-0000-0000-000067000000}"/>
    <cellStyle name="Обычный 5" xfId="110" xr:uid="{00000000-0005-0000-0000-000068000000}"/>
    <cellStyle name="Обычный_BALANCE.WARM.2007YEAR(FACT)" xfId="45" xr:uid="{00000000-0005-0000-0000-000069000000}"/>
    <cellStyle name="Обычный_INVEST.WARM.PLAN.4.78(v0.1)" xfId="46" xr:uid="{00000000-0005-0000-0000-00006A000000}"/>
    <cellStyle name="Обычный_JKH.OPEN.INFO.HVS(v3.5)_цены161210" xfId="47" xr:uid="{00000000-0005-0000-0000-00006B000000}"/>
    <cellStyle name="Обычный_JKH.OPEN.INFO.PRICE.VO_v4.0(10.02.11)" xfId="48" xr:uid="{00000000-0005-0000-0000-00006C000000}"/>
    <cellStyle name="Обычный_MINENERGO.340.PRIL79(v0.1)" xfId="49" xr:uid="{00000000-0005-0000-0000-00006D000000}"/>
    <cellStyle name="Обычный_PREDEL.JKH.2010(v1.3)" xfId="50" xr:uid="{00000000-0005-0000-0000-00006E000000}"/>
    <cellStyle name="Обычный_razrabotka_sablonov_po_WKU" xfId="51" xr:uid="{00000000-0005-0000-0000-00006F000000}"/>
    <cellStyle name="Обычный_SIMPLE_1_massive2" xfId="52" xr:uid="{00000000-0005-0000-0000-000070000000}"/>
    <cellStyle name="Обычный_ЖКУ_проект3" xfId="53" xr:uid="{00000000-0005-0000-0000-000071000000}"/>
    <cellStyle name="Обычный_Мониторинг инвестиций" xfId="54" xr:uid="{00000000-0005-0000-0000-000072000000}"/>
    <cellStyle name="Обычный_Шаблон по источникам для Модуля Реестр (2)" xfId="55" xr:uid="{00000000-0005-0000-0000-000073000000}"/>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hidden="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hidden="1">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3718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44113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27</xdr:row>
      <xdr:rowOff>0</xdr:rowOff>
    </xdr:from>
    <xdr:to>
      <xdr:col>28</xdr:col>
      <xdr:colOff>228600</xdr:colOff>
      <xdr:row>27</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12763500" y="695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D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D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D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D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D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D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D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E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E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1F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1F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0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0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a:extLst>
            <a:ext uri="{FF2B5EF4-FFF2-40B4-BE49-F238E27FC236}">
              <a16:creationId xmlns:a16="http://schemas.microsoft.com/office/drawing/2014/main" id="{00000000-0008-0000-2000-0000DCA76D00}"/>
            </a:ext>
          </a:extLst>
        </xdr:cNvPr>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0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0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7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7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7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ploplus-nnov@yandex.r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84" t="str">
        <f>"Код шаблона: " &amp; GetCode()</f>
        <v>Код шаблона: FAS.JKH.OPEN.INFO.PRICE.WARM</v>
      </c>
      <c r="C2" s="1184"/>
      <c r="D2" s="1184"/>
      <c r="E2" s="1184"/>
      <c r="F2" s="1184"/>
      <c r="G2" s="1184"/>
      <c r="Q2" s="231"/>
      <c r="R2" s="231"/>
      <c r="S2" s="231"/>
      <c r="T2" s="231"/>
      <c r="U2" s="231"/>
      <c r="V2" s="231"/>
      <c r="W2" s="231"/>
    </row>
    <row r="3" spans="1:27" ht="18" customHeight="1">
      <c r="B3" s="1185" t="str">
        <f>"Версия " &amp; GetVersion()</f>
        <v>Версия 1.0</v>
      </c>
      <c r="C3" s="1185"/>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89" t="s">
        <v>771</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86" t="s">
        <v>591</v>
      </c>
      <c r="F7" s="1186"/>
      <c r="G7" s="1186"/>
      <c r="H7" s="1186"/>
      <c r="I7" s="1186"/>
      <c r="J7" s="1186"/>
      <c r="K7" s="1186"/>
      <c r="L7" s="1186"/>
      <c r="M7" s="1186"/>
      <c r="N7" s="1186"/>
      <c r="O7" s="1186"/>
      <c r="P7" s="1186"/>
      <c r="Q7" s="1186"/>
      <c r="R7" s="1186"/>
      <c r="S7" s="1186"/>
      <c r="T7" s="1186"/>
      <c r="U7" s="1186"/>
      <c r="V7" s="1186"/>
      <c r="W7" s="1186"/>
      <c r="X7" s="1186"/>
      <c r="Y7" s="59"/>
    </row>
    <row r="8" spans="1:27" ht="15" customHeight="1">
      <c r="A8" s="43"/>
      <c r="B8" s="78"/>
      <c r="C8" s="77"/>
      <c r="D8" s="60"/>
      <c r="E8" s="1186"/>
      <c r="F8" s="1186"/>
      <c r="G8" s="1186"/>
      <c r="H8" s="1186"/>
      <c r="I8" s="1186"/>
      <c r="J8" s="1186"/>
      <c r="K8" s="1186"/>
      <c r="L8" s="1186"/>
      <c r="M8" s="1186"/>
      <c r="N8" s="1186"/>
      <c r="O8" s="1186"/>
      <c r="P8" s="1186"/>
      <c r="Q8" s="1186"/>
      <c r="R8" s="1186"/>
      <c r="S8" s="1186"/>
      <c r="T8" s="1186"/>
      <c r="U8" s="1186"/>
      <c r="V8" s="1186"/>
      <c r="W8" s="1186"/>
      <c r="X8" s="1186"/>
      <c r="Y8" s="59"/>
    </row>
    <row r="9" spans="1:27" ht="15" customHeight="1">
      <c r="A9" s="43"/>
      <c r="B9" s="78"/>
      <c r="C9" s="77"/>
      <c r="D9" s="60"/>
      <c r="E9" s="1186"/>
      <c r="F9" s="1186"/>
      <c r="G9" s="1186"/>
      <c r="H9" s="1186"/>
      <c r="I9" s="1186"/>
      <c r="J9" s="1186"/>
      <c r="K9" s="1186"/>
      <c r="L9" s="1186"/>
      <c r="M9" s="1186"/>
      <c r="N9" s="1186"/>
      <c r="O9" s="1186"/>
      <c r="P9" s="1186"/>
      <c r="Q9" s="1186"/>
      <c r="R9" s="1186"/>
      <c r="S9" s="1186"/>
      <c r="T9" s="1186"/>
      <c r="U9" s="1186"/>
      <c r="V9" s="1186"/>
      <c r="W9" s="1186"/>
      <c r="X9" s="1186"/>
      <c r="Y9" s="59"/>
    </row>
    <row r="10" spans="1:27" ht="10.5" customHeight="1">
      <c r="A10" s="43"/>
      <c r="B10" s="78"/>
      <c r="C10" s="77"/>
      <c r="D10" s="60"/>
      <c r="E10" s="1186"/>
      <c r="F10" s="1186"/>
      <c r="G10" s="1186"/>
      <c r="H10" s="1186"/>
      <c r="I10" s="1186"/>
      <c r="J10" s="1186"/>
      <c r="K10" s="1186"/>
      <c r="L10" s="1186"/>
      <c r="M10" s="1186"/>
      <c r="N10" s="1186"/>
      <c r="O10" s="1186"/>
      <c r="P10" s="1186"/>
      <c r="Q10" s="1186"/>
      <c r="R10" s="1186"/>
      <c r="S10" s="1186"/>
      <c r="T10" s="1186"/>
      <c r="U10" s="1186"/>
      <c r="V10" s="1186"/>
      <c r="W10" s="1186"/>
      <c r="X10" s="1186"/>
      <c r="Y10" s="59"/>
    </row>
    <row r="11" spans="1:27" ht="27" customHeight="1">
      <c r="A11" s="43"/>
      <c r="B11" s="78"/>
      <c r="C11" s="77"/>
      <c r="D11" s="60"/>
      <c r="E11" s="1186"/>
      <c r="F11" s="1186"/>
      <c r="G11" s="1186"/>
      <c r="H11" s="1186"/>
      <c r="I11" s="1186"/>
      <c r="J11" s="1186"/>
      <c r="K11" s="1186"/>
      <c r="L11" s="1186"/>
      <c r="M11" s="1186"/>
      <c r="N11" s="1186"/>
      <c r="O11" s="1186"/>
      <c r="P11" s="1186"/>
      <c r="Q11" s="1186"/>
      <c r="R11" s="1186"/>
      <c r="S11" s="1186"/>
      <c r="T11" s="1186"/>
      <c r="U11" s="1186"/>
      <c r="V11" s="1186"/>
      <c r="W11" s="1186"/>
      <c r="X11" s="1186"/>
      <c r="Y11" s="59"/>
    </row>
    <row r="12" spans="1:27" ht="12" customHeight="1">
      <c r="A12" s="43"/>
      <c r="B12" s="78"/>
      <c r="C12" s="77"/>
      <c r="D12" s="60"/>
      <c r="E12" s="1186"/>
      <c r="F12" s="1186"/>
      <c r="G12" s="1186"/>
      <c r="H12" s="1186"/>
      <c r="I12" s="1186"/>
      <c r="J12" s="1186"/>
      <c r="K12" s="1186"/>
      <c r="L12" s="1186"/>
      <c r="M12" s="1186"/>
      <c r="N12" s="1186"/>
      <c r="O12" s="1186"/>
      <c r="P12" s="1186"/>
      <c r="Q12" s="1186"/>
      <c r="R12" s="1186"/>
      <c r="S12" s="1186"/>
      <c r="T12" s="1186"/>
      <c r="U12" s="1186"/>
      <c r="V12" s="1186"/>
      <c r="W12" s="1186"/>
      <c r="X12" s="1186"/>
      <c r="Y12" s="59"/>
    </row>
    <row r="13" spans="1:27" ht="38.25" customHeight="1">
      <c r="A13" s="43"/>
      <c r="B13" s="78"/>
      <c r="C13" s="77"/>
      <c r="D13" s="60"/>
      <c r="E13" s="1186"/>
      <c r="F13" s="1186"/>
      <c r="G13" s="1186"/>
      <c r="H13" s="1186"/>
      <c r="I13" s="1186"/>
      <c r="J13" s="1186"/>
      <c r="K13" s="1186"/>
      <c r="L13" s="1186"/>
      <c r="M13" s="1186"/>
      <c r="N13" s="1186"/>
      <c r="O13" s="1186"/>
      <c r="P13" s="1186"/>
      <c r="Q13" s="1186"/>
      <c r="R13" s="1186"/>
      <c r="S13" s="1186"/>
      <c r="T13" s="1186"/>
      <c r="U13" s="1186"/>
      <c r="V13" s="1186"/>
      <c r="W13" s="1186"/>
      <c r="X13" s="1186"/>
      <c r="Y13" s="73"/>
    </row>
    <row r="14" spans="1:27" ht="15" customHeight="1">
      <c r="A14" s="43"/>
      <c r="B14" s="78"/>
      <c r="C14" s="77"/>
      <c r="D14" s="60"/>
      <c r="E14" s="1186"/>
      <c r="F14" s="1186"/>
      <c r="G14" s="1186"/>
      <c r="H14" s="1186"/>
      <c r="I14" s="1186"/>
      <c r="J14" s="1186"/>
      <c r="K14" s="1186"/>
      <c r="L14" s="1186"/>
      <c r="M14" s="1186"/>
      <c r="N14" s="1186"/>
      <c r="O14" s="1186"/>
      <c r="P14" s="1186"/>
      <c r="Q14" s="1186"/>
      <c r="R14" s="1186"/>
      <c r="S14" s="1186"/>
      <c r="T14" s="1186"/>
      <c r="U14" s="1186"/>
      <c r="V14" s="1186"/>
      <c r="W14" s="1186"/>
      <c r="X14" s="1186"/>
      <c r="Y14" s="59"/>
    </row>
    <row r="15" spans="1:27" ht="15">
      <c r="A15" s="43"/>
      <c r="B15" s="78"/>
      <c r="C15" s="77"/>
      <c r="D15" s="60"/>
      <c r="E15" s="1186"/>
      <c r="F15" s="1186"/>
      <c r="G15" s="1186"/>
      <c r="H15" s="1186"/>
      <c r="I15" s="1186"/>
      <c r="J15" s="1186"/>
      <c r="K15" s="1186"/>
      <c r="L15" s="1186"/>
      <c r="M15" s="1186"/>
      <c r="N15" s="1186"/>
      <c r="O15" s="1186"/>
      <c r="P15" s="1186"/>
      <c r="Q15" s="1186"/>
      <c r="R15" s="1186"/>
      <c r="S15" s="1186"/>
      <c r="T15" s="1186"/>
      <c r="U15" s="1186"/>
      <c r="V15" s="1186"/>
      <c r="W15" s="1186"/>
      <c r="X15" s="1186"/>
      <c r="Y15" s="59"/>
    </row>
    <row r="16" spans="1:27" ht="15">
      <c r="A16" s="43"/>
      <c r="B16" s="78"/>
      <c r="C16" s="77"/>
      <c r="D16" s="60"/>
      <c r="E16" s="1186"/>
      <c r="F16" s="1186"/>
      <c r="G16" s="1186"/>
      <c r="H16" s="1186"/>
      <c r="I16" s="1186"/>
      <c r="J16" s="1186"/>
      <c r="K16" s="1186"/>
      <c r="L16" s="1186"/>
      <c r="M16" s="1186"/>
      <c r="N16" s="1186"/>
      <c r="O16" s="1186"/>
      <c r="P16" s="1186"/>
      <c r="Q16" s="1186"/>
      <c r="R16" s="1186"/>
      <c r="S16" s="1186"/>
      <c r="T16" s="1186"/>
      <c r="U16" s="1186"/>
      <c r="V16" s="1186"/>
      <c r="W16" s="1186"/>
      <c r="X16" s="1186"/>
      <c r="Y16" s="59"/>
    </row>
    <row r="17" spans="1:25" ht="15" customHeight="1">
      <c r="A17" s="43"/>
      <c r="B17" s="78"/>
      <c r="C17" s="77"/>
      <c r="D17" s="60"/>
      <c r="E17" s="1186"/>
      <c r="F17" s="1186"/>
      <c r="G17" s="1186"/>
      <c r="H17" s="1186"/>
      <c r="I17" s="1186"/>
      <c r="J17" s="1186"/>
      <c r="K17" s="1186"/>
      <c r="L17" s="1186"/>
      <c r="M17" s="1186"/>
      <c r="N17" s="1186"/>
      <c r="O17" s="1186"/>
      <c r="P17" s="1186"/>
      <c r="Q17" s="1186"/>
      <c r="R17" s="1186"/>
      <c r="S17" s="1186"/>
      <c r="T17" s="1186"/>
      <c r="U17" s="1186"/>
      <c r="V17" s="1186"/>
      <c r="W17" s="1186"/>
      <c r="X17" s="1186"/>
      <c r="Y17" s="59"/>
    </row>
    <row r="18" spans="1:25" ht="15">
      <c r="A18" s="43"/>
      <c r="B18" s="78"/>
      <c r="C18" s="77"/>
      <c r="D18" s="60"/>
      <c r="E18" s="1186"/>
      <c r="F18" s="1186"/>
      <c r="G18" s="1186"/>
      <c r="H18" s="1186"/>
      <c r="I18" s="1186"/>
      <c r="J18" s="1186"/>
      <c r="K18" s="1186"/>
      <c r="L18" s="1186"/>
      <c r="M18" s="1186"/>
      <c r="N18" s="1186"/>
      <c r="O18" s="1186"/>
      <c r="P18" s="1186"/>
      <c r="Q18" s="1186"/>
      <c r="R18" s="1186"/>
      <c r="S18" s="1186"/>
      <c r="T18" s="1186"/>
      <c r="U18" s="1186"/>
      <c r="V18" s="1186"/>
      <c r="W18" s="1186"/>
      <c r="X18" s="1186"/>
      <c r="Y18" s="59"/>
    </row>
    <row r="19" spans="1:25" ht="59.25" customHeight="1">
      <c r="A19" s="43"/>
      <c r="B19" s="78"/>
      <c r="C19" s="77"/>
      <c r="D19" s="66"/>
      <c r="E19" s="1186"/>
      <c r="F19" s="1186"/>
      <c r="G19" s="1186"/>
      <c r="H19" s="1186"/>
      <c r="I19" s="1186"/>
      <c r="J19" s="1186"/>
      <c r="K19" s="1186"/>
      <c r="L19" s="1186"/>
      <c r="M19" s="1186"/>
      <c r="N19" s="1186"/>
      <c r="O19" s="1186"/>
      <c r="P19" s="1186"/>
      <c r="Q19" s="1186"/>
      <c r="R19" s="1186"/>
      <c r="S19" s="1186"/>
      <c r="T19" s="1186"/>
      <c r="U19" s="1186"/>
      <c r="V19" s="1186"/>
      <c r="W19" s="1186"/>
      <c r="X19" s="1186"/>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92" t="s">
        <v>254</v>
      </c>
      <c r="G21" s="1193"/>
      <c r="H21" s="1193"/>
      <c r="I21" s="1193"/>
      <c r="J21" s="1193"/>
      <c r="K21" s="1193"/>
      <c r="L21" s="1193"/>
      <c r="M21" s="1193"/>
      <c r="N21" s="60"/>
      <c r="O21" s="71" t="s">
        <v>237</v>
      </c>
      <c r="P21" s="1194" t="s">
        <v>238</v>
      </c>
      <c r="Q21" s="1195"/>
      <c r="R21" s="1195"/>
      <c r="S21" s="1195"/>
      <c r="T21" s="1195"/>
      <c r="U21" s="1195"/>
      <c r="V21" s="1195"/>
      <c r="W21" s="1195"/>
      <c r="X21" s="1195"/>
      <c r="Y21" s="59"/>
    </row>
    <row r="22" spans="1:25" ht="14.25" hidden="1" customHeight="1">
      <c r="A22" s="43"/>
      <c r="B22" s="78"/>
      <c r="C22" s="77"/>
      <c r="D22" s="61"/>
      <c r="E22" s="94" t="s">
        <v>237</v>
      </c>
      <c r="F22" s="1192" t="s">
        <v>240</v>
      </c>
      <c r="G22" s="1193"/>
      <c r="H22" s="1193"/>
      <c r="I22" s="1193"/>
      <c r="J22" s="1193"/>
      <c r="K22" s="1193"/>
      <c r="L22" s="1193"/>
      <c r="M22" s="1193"/>
      <c r="N22" s="60"/>
      <c r="O22" s="74" t="s">
        <v>237</v>
      </c>
      <c r="P22" s="1194" t="s">
        <v>589</v>
      </c>
      <c r="Q22" s="1195"/>
      <c r="R22" s="1195"/>
      <c r="S22" s="1195"/>
      <c r="T22" s="1195"/>
      <c r="U22" s="1195"/>
      <c r="V22" s="1195"/>
      <c r="W22" s="1195"/>
      <c r="X22" s="1195"/>
      <c r="Y22" s="59"/>
    </row>
    <row r="23" spans="1:25" ht="27" hidden="1" customHeight="1">
      <c r="A23" s="43"/>
      <c r="B23" s="78"/>
      <c r="C23" s="77"/>
      <c r="D23" s="61"/>
      <c r="E23" s="60"/>
      <c r="F23" s="60"/>
      <c r="G23" s="60"/>
      <c r="H23" s="60"/>
      <c r="I23" s="60"/>
      <c r="J23" s="60"/>
      <c r="K23" s="60"/>
      <c r="L23" s="60"/>
      <c r="M23" s="60"/>
      <c r="N23" s="60"/>
      <c r="O23" s="60"/>
      <c r="P23" s="1187"/>
      <c r="Q23" s="1187"/>
      <c r="R23" s="1187"/>
      <c r="S23" s="1187"/>
      <c r="T23" s="1187"/>
      <c r="U23" s="1187"/>
      <c r="V23" s="1187"/>
      <c r="W23" s="1187"/>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91" t="s">
        <v>394</v>
      </c>
      <c r="F35" s="1191"/>
      <c r="G35" s="1191"/>
      <c r="H35" s="1191"/>
      <c r="I35" s="1191"/>
      <c r="J35" s="1191"/>
      <c r="K35" s="1191"/>
      <c r="L35" s="1191"/>
      <c r="M35" s="1191"/>
      <c r="N35" s="1191"/>
      <c r="O35" s="1191"/>
      <c r="P35" s="1191"/>
      <c r="Q35" s="1191"/>
      <c r="R35" s="1191"/>
      <c r="S35" s="1191"/>
      <c r="T35" s="1191"/>
      <c r="U35" s="1191"/>
      <c r="V35" s="1191"/>
      <c r="W35" s="1191"/>
      <c r="X35" s="1191"/>
      <c r="Y35" s="59"/>
    </row>
    <row r="36" spans="1:25" ht="38.25" hidden="1" customHeight="1">
      <c r="A36" s="43"/>
      <c r="B36" s="78"/>
      <c r="C36" s="77"/>
      <c r="D36" s="61"/>
      <c r="E36" s="1191"/>
      <c r="F36" s="1191"/>
      <c r="G36" s="1191"/>
      <c r="H36" s="1191"/>
      <c r="I36" s="1191"/>
      <c r="J36" s="1191"/>
      <c r="K36" s="1191"/>
      <c r="L36" s="1191"/>
      <c r="M36" s="1191"/>
      <c r="N36" s="1191"/>
      <c r="O36" s="1191"/>
      <c r="P36" s="1191"/>
      <c r="Q36" s="1191"/>
      <c r="R36" s="1191"/>
      <c r="S36" s="1191"/>
      <c r="T36" s="1191"/>
      <c r="U36" s="1191"/>
      <c r="V36" s="1191"/>
      <c r="W36" s="1191"/>
      <c r="X36" s="1191"/>
      <c r="Y36" s="59"/>
    </row>
    <row r="37" spans="1:25" ht="9.75" hidden="1" customHeight="1">
      <c r="A37" s="43"/>
      <c r="B37" s="78"/>
      <c r="C37" s="77"/>
      <c r="D37" s="61"/>
      <c r="E37" s="1191"/>
      <c r="F37" s="1191"/>
      <c r="G37" s="1191"/>
      <c r="H37" s="1191"/>
      <c r="I37" s="1191"/>
      <c r="J37" s="1191"/>
      <c r="K37" s="1191"/>
      <c r="L37" s="1191"/>
      <c r="M37" s="1191"/>
      <c r="N37" s="1191"/>
      <c r="O37" s="1191"/>
      <c r="P37" s="1191"/>
      <c r="Q37" s="1191"/>
      <c r="R37" s="1191"/>
      <c r="S37" s="1191"/>
      <c r="T37" s="1191"/>
      <c r="U37" s="1191"/>
      <c r="V37" s="1191"/>
      <c r="W37" s="1191"/>
      <c r="X37" s="1191"/>
      <c r="Y37" s="59"/>
    </row>
    <row r="38" spans="1:25" ht="51" hidden="1" customHeight="1">
      <c r="A38" s="43"/>
      <c r="B38" s="78"/>
      <c r="C38" s="77"/>
      <c r="D38" s="61"/>
      <c r="E38" s="1191"/>
      <c r="F38" s="1191"/>
      <c r="G38" s="1191"/>
      <c r="H38" s="1191"/>
      <c r="I38" s="1191"/>
      <c r="J38" s="1191"/>
      <c r="K38" s="1191"/>
      <c r="L38" s="1191"/>
      <c r="M38" s="1191"/>
      <c r="N38" s="1191"/>
      <c r="O38" s="1191"/>
      <c r="P38" s="1191"/>
      <c r="Q38" s="1191"/>
      <c r="R38" s="1191"/>
      <c r="S38" s="1191"/>
      <c r="T38" s="1191"/>
      <c r="U38" s="1191"/>
      <c r="V38" s="1191"/>
      <c r="W38" s="1191"/>
      <c r="X38" s="1191"/>
      <c r="Y38" s="59"/>
    </row>
    <row r="39" spans="1:25" ht="15" hidden="1" customHeight="1">
      <c r="A39" s="43"/>
      <c r="B39" s="78"/>
      <c r="C39" s="77"/>
      <c r="D39" s="61"/>
      <c r="E39" s="1191"/>
      <c r="F39" s="1191"/>
      <c r="G39" s="1191"/>
      <c r="H39" s="1191"/>
      <c r="I39" s="1191"/>
      <c r="J39" s="1191"/>
      <c r="K39" s="1191"/>
      <c r="L39" s="1191"/>
      <c r="M39" s="1191"/>
      <c r="N39" s="1191"/>
      <c r="O39" s="1191"/>
      <c r="P39" s="1191"/>
      <c r="Q39" s="1191"/>
      <c r="R39" s="1191"/>
      <c r="S39" s="1191"/>
      <c r="T39" s="1191"/>
      <c r="U39" s="1191"/>
      <c r="V39" s="1191"/>
      <c r="W39" s="1191"/>
      <c r="X39" s="1191"/>
      <c r="Y39" s="59"/>
    </row>
    <row r="40" spans="1:25" ht="12" hidden="1" customHeight="1">
      <c r="A40" s="43"/>
      <c r="B40" s="78"/>
      <c r="C40" s="77"/>
      <c r="D40" s="61"/>
      <c r="E40" s="1196"/>
      <c r="F40" s="1197"/>
      <c r="G40" s="1197"/>
      <c r="H40" s="1197"/>
      <c r="I40" s="1197"/>
      <c r="J40" s="1197"/>
      <c r="K40" s="1197"/>
      <c r="L40" s="1197"/>
      <c r="M40" s="1197"/>
      <c r="N40" s="1197"/>
      <c r="O40" s="1197"/>
      <c r="P40" s="1197"/>
      <c r="Q40" s="1197"/>
      <c r="R40" s="1197"/>
      <c r="S40" s="1197"/>
      <c r="T40" s="1197"/>
      <c r="U40" s="1197"/>
      <c r="V40" s="1197"/>
      <c r="W40" s="1197"/>
      <c r="X40" s="1197"/>
      <c r="Y40" s="59"/>
    </row>
    <row r="41" spans="1:25" ht="38.25" hidden="1" customHeight="1">
      <c r="A41" s="43"/>
      <c r="B41" s="78"/>
      <c r="C41" s="77"/>
      <c r="D41" s="61"/>
      <c r="E41" s="1191"/>
      <c r="F41" s="1191"/>
      <c r="G41" s="1191"/>
      <c r="H41" s="1191"/>
      <c r="I41" s="1191"/>
      <c r="J41" s="1191"/>
      <c r="K41" s="1191"/>
      <c r="L41" s="1191"/>
      <c r="M41" s="1191"/>
      <c r="N41" s="1191"/>
      <c r="O41" s="1191"/>
      <c r="P41" s="1191"/>
      <c r="Q41" s="1191"/>
      <c r="R41" s="1191"/>
      <c r="S41" s="1191"/>
      <c r="T41" s="1191"/>
      <c r="U41" s="1191"/>
      <c r="V41" s="1191"/>
      <c r="W41" s="1191"/>
      <c r="X41" s="1191"/>
      <c r="Y41" s="59"/>
    </row>
    <row r="42" spans="1:25" ht="15" hidden="1">
      <c r="A42" s="43"/>
      <c r="B42" s="78"/>
      <c r="C42" s="77"/>
      <c r="D42" s="61"/>
      <c r="E42" s="1191"/>
      <c r="F42" s="1191"/>
      <c r="G42" s="1191"/>
      <c r="H42" s="1191"/>
      <c r="I42" s="1191"/>
      <c r="J42" s="1191"/>
      <c r="K42" s="1191"/>
      <c r="L42" s="1191"/>
      <c r="M42" s="1191"/>
      <c r="N42" s="1191"/>
      <c r="O42" s="1191"/>
      <c r="P42" s="1191"/>
      <c r="Q42" s="1191"/>
      <c r="R42" s="1191"/>
      <c r="S42" s="1191"/>
      <c r="T42" s="1191"/>
      <c r="U42" s="1191"/>
      <c r="V42" s="1191"/>
      <c r="W42" s="1191"/>
      <c r="X42" s="1191"/>
      <c r="Y42" s="59"/>
    </row>
    <row r="43" spans="1:25" ht="15" hidden="1">
      <c r="A43" s="43"/>
      <c r="B43" s="78"/>
      <c r="C43" s="77"/>
      <c r="D43" s="61"/>
      <c r="E43" s="1191"/>
      <c r="F43" s="1191"/>
      <c r="G43" s="1191"/>
      <c r="H43" s="1191"/>
      <c r="I43" s="1191"/>
      <c r="J43" s="1191"/>
      <c r="K43" s="1191"/>
      <c r="L43" s="1191"/>
      <c r="M43" s="1191"/>
      <c r="N43" s="1191"/>
      <c r="O43" s="1191"/>
      <c r="P43" s="1191"/>
      <c r="Q43" s="1191"/>
      <c r="R43" s="1191"/>
      <c r="S43" s="1191"/>
      <c r="T43" s="1191"/>
      <c r="U43" s="1191"/>
      <c r="V43" s="1191"/>
      <c r="W43" s="1191"/>
      <c r="X43" s="1191"/>
      <c r="Y43" s="59"/>
    </row>
    <row r="44" spans="1:25" ht="33.75" hidden="1" customHeight="1">
      <c r="A44" s="43"/>
      <c r="B44" s="78"/>
      <c r="C44" s="77"/>
      <c r="D44" s="66"/>
      <c r="E44" s="1191"/>
      <c r="F44" s="1191"/>
      <c r="G44" s="1191"/>
      <c r="H44" s="1191"/>
      <c r="I44" s="1191"/>
      <c r="J44" s="1191"/>
      <c r="K44" s="1191"/>
      <c r="L44" s="1191"/>
      <c r="M44" s="1191"/>
      <c r="N44" s="1191"/>
      <c r="O44" s="1191"/>
      <c r="P44" s="1191"/>
      <c r="Q44" s="1191"/>
      <c r="R44" s="1191"/>
      <c r="S44" s="1191"/>
      <c r="T44" s="1191"/>
      <c r="U44" s="1191"/>
      <c r="V44" s="1191"/>
      <c r="W44" s="1191"/>
      <c r="X44" s="1191"/>
      <c r="Y44" s="59"/>
    </row>
    <row r="45" spans="1:25" ht="15" hidden="1">
      <c r="A45" s="43"/>
      <c r="B45" s="78"/>
      <c r="C45" s="77"/>
      <c r="D45" s="66"/>
      <c r="E45" s="1191"/>
      <c r="F45" s="1191"/>
      <c r="G45" s="1191"/>
      <c r="H45" s="1191"/>
      <c r="I45" s="1191"/>
      <c r="J45" s="1191"/>
      <c r="K45" s="1191"/>
      <c r="L45" s="1191"/>
      <c r="M45" s="1191"/>
      <c r="N45" s="1191"/>
      <c r="O45" s="1191"/>
      <c r="P45" s="1191"/>
      <c r="Q45" s="1191"/>
      <c r="R45" s="1191"/>
      <c r="S45" s="1191"/>
      <c r="T45" s="1191"/>
      <c r="U45" s="1191"/>
      <c r="V45" s="1191"/>
      <c r="W45" s="1191"/>
      <c r="X45" s="1191"/>
      <c r="Y45" s="59"/>
    </row>
    <row r="46" spans="1:25" ht="24" hidden="1" customHeight="1">
      <c r="A46" s="43"/>
      <c r="B46" s="78"/>
      <c r="C46" s="77"/>
      <c r="D46" s="61"/>
      <c r="E46" s="1202" t="s">
        <v>236</v>
      </c>
      <c r="F46" s="1202"/>
      <c r="G46" s="1202"/>
      <c r="H46" s="1202"/>
      <c r="I46" s="1202"/>
      <c r="J46" s="1202"/>
      <c r="K46" s="1202"/>
      <c r="L46" s="1202"/>
      <c r="M46" s="1202"/>
      <c r="N46" s="1202"/>
      <c r="O46" s="1202"/>
      <c r="P46" s="1202"/>
      <c r="Q46" s="1202"/>
      <c r="R46" s="1202"/>
      <c r="S46" s="1202"/>
      <c r="T46" s="1202"/>
      <c r="U46" s="1202"/>
      <c r="V46" s="1202"/>
      <c r="W46" s="1202"/>
      <c r="X46" s="1202"/>
      <c r="Y46" s="59"/>
    </row>
    <row r="47" spans="1:25" ht="37.5" hidden="1" customHeight="1">
      <c r="A47" s="43"/>
      <c r="B47" s="78"/>
      <c r="C47" s="77"/>
      <c r="D47" s="61"/>
      <c r="E47" s="1202"/>
      <c r="F47" s="1202"/>
      <c r="G47" s="1202"/>
      <c r="H47" s="1202"/>
      <c r="I47" s="1202"/>
      <c r="J47" s="1202"/>
      <c r="K47" s="1202"/>
      <c r="L47" s="1202"/>
      <c r="M47" s="1202"/>
      <c r="N47" s="1202"/>
      <c r="O47" s="1202"/>
      <c r="P47" s="1202"/>
      <c r="Q47" s="1202"/>
      <c r="R47" s="1202"/>
      <c r="S47" s="1202"/>
      <c r="T47" s="1202"/>
      <c r="U47" s="1202"/>
      <c r="V47" s="1202"/>
      <c r="W47" s="1202"/>
      <c r="X47" s="1202"/>
      <c r="Y47" s="59"/>
    </row>
    <row r="48" spans="1:25" ht="24" hidden="1" customHeight="1">
      <c r="A48" s="43"/>
      <c r="B48" s="78"/>
      <c r="C48" s="77"/>
      <c r="D48" s="61"/>
      <c r="E48" s="1202"/>
      <c r="F48" s="1202"/>
      <c r="G48" s="1202"/>
      <c r="H48" s="1202"/>
      <c r="I48" s="1202"/>
      <c r="J48" s="1202"/>
      <c r="K48" s="1202"/>
      <c r="L48" s="1202"/>
      <c r="M48" s="1202"/>
      <c r="N48" s="1202"/>
      <c r="O48" s="1202"/>
      <c r="P48" s="1202"/>
      <c r="Q48" s="1202"/>
      <c r="R48" s="1202"/>
      <c r="S48" s="1202"/>
      <c r="T48" s="1202"/>
      <c r="U48" s="1202"/>
      <c r="V48" s="1202"/>
      <c r="W48" s="1202"/>
      <c r="X48" s="1202"/>
      <c r="Y48" s="59"/>
    </row>
    <row r="49" spans="1:25" ht="51" hidden="1" customHeight="1">
      <c r="A49" s="43"/>
      <c r="B49" s="78"/>
      <c r="C49" s="77"/>
      <c r="D49" s="61"/>
      <c r="E49" s="1202"/>
      <c r="F49" s="1202"/>
      <c r="G49" s="1202"/>
      <c r="H49" s="1202"/>
      <c r="I49" s="1202"/>
      <c r="J49" s="1202"/>
      <c r="K49" s="1202"/>
      <c r="L49" s="1202"/>
      <c r="M49" s="1202"/>
      <c r="N49" s="1202"/>
      <c r="O49" s="1202"/>
      <c r="P49" s="1202"/>
      <c r="Q49" s="1202"/>
      <c r="R49" s="1202"/>
      <c r="S49" s="1202"/>
      <c r="T49" s="1202"/>
      <c r="U49" s="1202"/>
      <c r="V49" s="1202"/>
      <c r="W49" s="1202"/>
      <c r="X49" s="1202"/>
      <c r="Y49" s="59"/>
    </row>
    <row r="50" spans="1:25" ht="15" hidden="1">
      <c r="A50" s="43"/>
      <c r="B50" s="78"/>
      <c r="C50" s="77"/>
      <c r="D50" s="61"/>
      <c r="E50" s="1202"/>
      <c r="F50" s="1202"/>
      <c r="G50" s="1202"/>
      <c r="H50" s="1202"/>
      <c r="I50" s="1202"/>
      <c r="J50" s="1202"/>
      <c r="K50" s="1202"/>
      <c r="L50" s="1202"/>
      <c r="M50" s="1202"/>
      <c r="N50" s="1202"/>
      <c r="O50" s="1202"/>
      <c r="P50" s="1202"/>
      <c r="Q50" s="1202"/>
      <c r="R50" s="1202"/>
      <c r="S50" s="1202"/>
      <c r="T50" s="1202"/>
      <c r="U50" s="1202"/>
      <c r="V50" s="1202"/>
      <c r="W50" s="1202"/>
      <c r="X50" s="1202"/>
      <c r="Y50" s="59"/>
    </row>
    <row r="51" spans="1:25" ht="15" hidden="1">
      <c r="A51" s="43"/>
      <c r="B51" s="78"/>
      <c r="C51" s="77"/>
      <c r="D51" s="61"/>
      <c r="E51" s="1202"/>
      <c r="F51" s="1202"/>
      <c r="G51" s="1202"/>
      <c r="H51" s="1202"/>
      <c r="I51" s="1202"/>
      <c r="J51" s="1202"/>
      <c r="K51" s="1202"/>
      <c r="L51" s="1202"/>
      <c r="M51" s="1202"/>
      <c r="N51" s="1202"/>
      <c r="O51" s="1202"/>
      <c r="P51" s="1202"/>
      <c r="Q51" s="1202"/>
      <c r="R51" s="1202"/>
      <c r="S51" s="1202"/>
      <c r="T51" s="1202"/>
      <c r="U51" s="1202"/>
      <c r="V51" s="1202"/>
      <c r="W51" s="1202"/>
      <c r="X51" s="1202"/>
      <c r="Y51" s="59"/>
    </row>
    <row r="52" spans="1:25" ht="15" hidden="1">
      <c r="A52" s="43"/>
      <c r="B52" s="78"/>
      <c r="C52" s="77"/>
      <c r="D52" s="61"/>
      <c r="E52" s="1202"/>
      <c r="F52" s="1202"/>
      <c r="G52" s="1202"/>
      <c r="H52" s="1202"/>
      <c r="I52" s="1202"/>
      <c r="J52" s="1202"/>
      <c r="K52" s="1202"/>
      <c r="L52" s="1202"/>
      <c r="M52" s="1202"/>
      <c r="N52" s="1202"/>
      <c r="O52" s="1202"/>
      <c r="P52" s="1202"/>
      <c r="Q52" s="1202"/>
      <c r="R52" s="1202"/>
      <c r="S52" s="1202"/>
      <c r="T52" s="1202"/>
      <c r="U52" s="1202"/>
      <c r="V52" s="1202"/>
      <c r="W52" s="1202"/>
      <c r="X52" s="1202"/>
      <c r="Y52" s="59"/>
    </row>
    <row r="53" spans="1:25" ht="15" hidden="1">
      <c r="A53" s="43"/>
      <c r="B53" s="78"/>
      <c r="C53" s="77"/>
      <c r="D53" s="61"/>
      <c r="E53" s="1202"/>
      <c r="F53" s="1202"/>
      <c r="G53" s="1202"/>
      <c r="H53" s="1202"/>
      <c r="I53" s="1202"/>
      <c r="J53" s="1202"/>
      <c r="K53" s="1202"/>
      <c r="L53" s="1202"/>
      <c r="M53" s="1202"/>
      <c r="N53" s="1202"/>
      <c r="O53" s="1202"/>
      <c r="P53" s="1202"/>
      <c r="Q53" s="1202"/>
      <c r="R53" s="1202"/>
      <c r="S53" s="1202"/>
      <c r="T53" s="1202"/>
      <c r="U53" s="1202"/>
      <c r="V53" s="1202"/>
      <c r="W53" s="1202"/>
      <c r="X53" s="1202"/>
      <c r="Y53" s="59"/>
    </row>
    <row r="54" spans="1:25" ht="15" hidden="1">
      <c r="A54" s="43"/>
      <c r="B54" s="78"/>
      <c r="C54" s="77"/>
      <c r="D54" s="61"/>
      <c r="E54" s="1202"/>
      <c r="F54" s="1202"/>
      <c r="G54" s="1202"/>
      <c r="H54" s="1202"/>
      <c r="I54" s="1202"/>
      <c r="J54" s="1202"/>
      <c r="K54" s="1202"/>
      <c r="L54" s="1202"/>
      <c r="M54" s="1202"/>
      <c r="N54" s="1202"/>
      <c r="O54" s="1202"/>
      <c r="P54" s="1202"/>
      <c r="Q54" s="1202"/>
      <c r="R54" s="1202"/>
      <c r="S54" s="1202"/>
      <c r="T54" s="1202"/>
      <c r="U54" s="1202"/>
      <c r="V54" s="1202"/>
      <c r="W54" s="1202"/>
      <c r="X54" s="1202"/>
      <c r="Y54" s="59"/>
    </row>
    <row r="55" spans="1:25" ht="15" hidden="1">
      <c r="A55" s="43"/>
      <c r="B55" s="78"/>
      <c r="C55" s="77"/>
      <c r="D55" s="61"/>
      <c r="E55" s="1202"/>
      <c r="F55" s="1202"/>
      <c r="G55" s="1202"/>
      <c r="H55" s="1202"/>
      <c r="I55" s="1202"/>
      <c r="J55" s="1202"/>
      <c r="K55" s="1202"/>
      <c r="L55" s="1202"/>
      <c r="M55" s="1202"/>
      <c r="N55" s="1202"/>
      <c r="O55" s="1202"/>
      <c r="P55" s="1202"/>
      <c r="Q55" s="1202"/>
      <c r="R55" s="1202"/>
      <c r="S55" s="1202"/>
      <c r="T55" s="1202"/>
      <c r="U55" s="1202"/>
      <c r="V55" s="1202"/>
      <c r="W55" s="1202"/>
      <c r="X55" s="1202"/>
      <c r="Y55" s="59"/>
    </row>
    <row r="56" spans="1:25" ht="25.5" hidden="1" customHeight="1">
      <c r="A56" s="43"/>
      <c r="B56" s="78"/>
      <c r="C56" s="77"/>
      <c r="D56" s="66"/>
      <c r="E56" s="1202"/>
      <c r="F56" s="1202"/>
      <c r="G56" s="1202"/>
      <c r="H56" s="1202"/>
      <c r="I56" s="1202"/>
      <c r="J56" s="1202"/>
      <c r="K56" s="1202"/>
      <c r="L56" s="1202"/>
      <c r="M56" s="1202"/>
      <c r="N56" s="1202"/>
      <c r="O56" s="1202"/>
      <c r="P56" s="1202"/>
      <c r="Q56" s="1202"/>
      <c r="R56" s="1202"/>
      <c r="S56" s="1202"/>
      <c r="T56" s="1202"/>
      <c r="U56" s="1202"/>
      <c r="V56" s="1202"/>
      <c r="W56" s="1202"/>
      <c r="X56" s="1202"/>
      <c r="Y56" s="59"/>
    </row>
    <row r="57" spans="1:25" ht="15" hidden="1">
      <c r="A57" s="43"/>
      <c r="B57" s="78"/>
      <c r="C57" s="77"/>
      <c r="D57" s="66"/>
      <c r="E57" s="1202"/>
      <c r="F57" s="1202"/>
      <c r="G57" s="1202"/>
      <c r="H57" s="1202"/>
      <c r="I57" s="1202"/>
      <c r="J57" s="1202"/>
      <c r="K57" s="1202"/>
      <c r="L57" s="1202"/>
      <c r="M57" s="1202"/>
      <c r="N57" s="1202"/>
      <c r="O57" s="1202"/>
      <c r="P57" s="1202"/>
      <c r="Q57" s="1202"/>
      <c r="R57" s="1202"/>
      <c r="S57" s="1202"/>
      <c r="T57" s="1202"/>
      <c r="U57" s="1202"/>
      <c r="V57" s="1202"/>
      <c r="W57" s="1202"/>
      <c r="X57" s="1202"/>
      <c r="Y57" s="59"/>
    </row>
    <row r="58" spans="1:25" ht="15" hidden="1" customHeight="1">
      <c r="A58" s="43"/>
      <c r="B58" s="78"/>
      <c r="C58" s="77"/>
      <c r="D58" s="61"/>
      <c r="E58" s="1188" t="s">
        <v>395</v>
      </c>
      <c r="F58" s="1188"/>
      <c r="G58" s="1188"/>
      <c r="H58" s="1188"/>
      <c r="I58" s="1188"/>
      <c r="J58" s="1188"/>
      <c r="K58" s="1188"/>
      <c r="L58" s="1188"/>
      <c r="M58" s="1188"/>
      <c r="N58" s="1188"/>
      <c r="O58" s="1188"/>
      <c r="P58" s="1188"/>
      <c r="Q58" s="1188"/>
      <c r="R58" s="1188"/>
      <c r="S58" s="1188"/>
      <c r="T58" s="1188"/>
      <c r="U58" s="1188"/>
      <c r="V58" s="231"/>
      <c r="W58" s="231"/>
      <c r="X58" s="231"/>
      <c r="Y58" s="59"/>
    </row>
    <row r="59" spans="1:25" ht="15" hidden="1" customHeight="1">
      <c r="A59" s="43"/>
      <c r="B59" s="78"/>
      <c r="C59" s="77"/>
      <c r="D59" s="61"/>
      <c r="E59" s="1203"/>
      <c r="F59" s="1203"/>
      <c r="G59" s="1203"/>
      <c r="H59" s="1196"/>
      <c r="I59" s="1197"/>
      <c r="J59" s="1197"/>
      <c r="K59" s="1197"/>
      <c r="L59" s="1197"/>
      <c r="M59" s="1197"/>
      <c r="N59" s="1197"/>
      <c r="O59" s="1197"/>
      <c r="P59" s="1197"/>
      <c r="Q59" s="1197"/>
      <c r="R59" s="1197"/>
      <c r="S59" s="1197"/>
      <c r="T59" s="1197"/>
      <c r="U59" s="1197"/>
      <c r="V59" s="1197"/>
      <c r="W59" s="1197"/>
      <c r="X59" s="1197"/>
      <c r="Y59" s="59"/>
    </row>
    <row r="60" spans="1:25" ht="15" hidden="1" customHeight="1">
      <c r="A60" s="43"/>
      <c r="B60" s="78"/>
      <c r="C60" s="77"/>
      <c r="D60" s="61"/>
      <c r="E60" s="1199"/>
      <c r="F60" s="1199"/>
      <c r="G60" s="1199"/>
      <c r="H60" s="1201"/>
      <c r="I60" s="1201"/>
      <c r="J60" s="1201"/>
      <c r="K60" s="1201"/>
      <c r="L60" s="1201"/>
      <c r="M60" s="1201"/>
      <c r="N60" s="1201"/>
      <c r="O60" s="1201"/>
      <c r="P60" s="1201"/>
      <c r="Q60" s="1201"/>
      <c r="R60" s="1201"/>
      <c r="S60" s="1201"/>
      <c r="T60" s="1201"/>
      <c r="U60" s="1201"/>
      <c r="V60" s="1201"/>
      <c r="W60" s="1201"/>
      <c r="X60" s="1201"/>
      <c r="Y60" s="59"/>
    </row>
    <row r="61" spans="1:25" ht="15" hidden="1">
      <c r="A61" s="43"/>
      <c r="B61" s="78"/>
      <c r="C61" s="77"/>
      <c r="D61" s="61"/>
      <c r="E61" s="70"/>
      <c r="F61" s="68"/>
      <c r="G61" s="69"/>
      <c r="H61" s="1201"/>
      <c r="I61" s="1201"/>
      <c r="J61" s="1201"/>
      <c r="K61" s="1201"/>
      <c r="L61" s="1201"/>
      <c r="M61" s="1201"/>
      <c r="N61" s="1201"/>
      <c r="O61" s="1201"/>
      <c r="P61" s="1201"/>
      <c r="Q61" s="1201"/>
      <c r="R61" s="1201"/>
      <c r="S61" s="1201"/>
      <c r="T61" s="1201"/>
      <c r="U61" s="1201"/>
      <c r="V61" s="1201"/>
      <c r="W61" s="1201"/>
      <c r="X61" s="1201"/>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88" t="s">
        <v>396</v>
      </c>
      <c r="F70" s="1188"/>
      <c r="G70" s="1188"/>
      <c r="H70" s="1188"/>
      <c r="I70" s="1188"/>
      <c r="J70" s="1188"/>
      <c r="K70" s="1188"/>
      <c r="L70" s="1188"/>
      <c r="M70" s="1188"/>
      <c r="N70" s="1188"/>
      <c r="O70" s="1188"/>
      <c r="P70" s="1188"/>
      <c r="Q70" s="1188"/>
      <c r="R70" s="1188"/>
      <c r="S70" s="1188"/>
      <c r="T70" s="1188"/>
      <c r="U70" s="450"/>
      <c r="V70" s="450"/>
      <c r="W70" s="450"/>
      <c r="X70" s="450"/>
      <c r="Y70" s="59"/>
    </row>
    <row r="71" spans="1:25" ht="15" hidden="1">
      <c r="A71" s="43"/>
      <c r="B71" s="78"/>
      <c r="C71" s="77"/>
      <c r="D71" s="61"/>
      <c r="E71" s="1188" t="s">
        <v>588</v>
      </c>
      <c r="F71" s="1188"/>
      <c r="G71" s="1188"/>
      <c r="H71" s="1188"/>
      <c r="I71" s="1188"/>
      <c r="J71" s="1188"/>
      <c r="K71" s="1188"/>
      <c r="L71" s="1188"/>
      <c r="M71" s="1188"/>
      <c r="N71" s="1188"/>
      <c r="O71" s="1188"/>
      <c r="P71" s="1188"/>
      <c r="Q71" s="1188"/>
      <c r="R71" s="1188"/>
      <c r="S71" s="1188"/>
      <c r="T71" s="1188"/>
      <c r="U71" s="451"/>
      <c r="V71" s="451"/>
      <c r="W71" s="451"/>
      <c r="X71" s="451"/>
      <c r="Y71" s="59"/>
    </row>
    <row r="72" spans="1:25" ht="40.5" hidden="1" customHeight="1">
      <c r="A72" s="43"/>
      <c r="B72" s="78"/>
      <c r="C72" s="77"/>
      <c r="D72" s="61"/>
      <c r="E72" s="451"/>
      <c r="F72" s="451"/>
      <c r="G72" s="451"/>
      <c r="H72" s="451"/>
      <c r="I72" s="451"/>
      <c r="J72" s="451"/>
      <c r="K72" s="451"/>
      <c r="L72" s="451"/>
      <c r="M72" s="451"/>
      <c r="N72" s="451"/>
      <c r="O72" s="451"/>
      <c r="P72" s="451"/>
      <c r="Q72" s="451"/>
      <c r="R72" s="451"/>
      <c r="S72" s="451"/>
      <c r="T72" s="451"/>
      <c r="U72" s="451"/>
      <c r="V72" s="451"/>
      <c r="W72" s="451"/>
      <c r="X72" s="451"/>
      <c r="Y72" s="59"/>
    </row>
    <row r="73" spans="1:25" ht="63" hidden="1" customHeight="1">
      <c r="A73" s="43"/>
      <c r="B73" s="78"/>
      <c r="C73" s="77"/>
      <c r="D73" s="61"/>
      <c r="E73" s="451"/>
      <c r="F73" s="451"/>
      <c r="G73" s="451"/>
      <c r="H73" s="451"/>
      <c r="I73" s="451"/>
      <c r="J73" s="451"/>
      <c r="K73" s="451"/>
      <c r="L73" s="451"/>
      <c r="M73" s="451"/>
      <c r="N73" s="451"/>
      <c r="O73" s="451"/>
      <c r="P73" s="451"/>
      <c r="Q73" s="451"/>
      <c r="R73" s="451"/>
      <c r="S73" s="451"/>
      <c r="T73" s="451"/>
      <c r="U73" s="451"/>
      <c r="V73" s="451"/>
      <c r="W73" s="451"/>
      <c r="X73" s="451"/>
      <c r="Y73" s="59"/>
    </row>
    <row r="74" spans="1:25" ht="30" hidden="1" customHeight="1">
      <c r="A74" s="43"/>
      <c r="B74" s="78"/>
      <c r="C74" s="77"/>
      <c r="D74" s="61"/>
      <c r="E74" s="451"/>
      <c r="F74" s="451"/>
      <c r="G74" s="451"/>
      <c r="H74" s="451"/>
      <c r="I74" s="451"/>
      <c r="J74" s="451"/>
      <c r="K74" s="451"/>
      <c r="L74" s="451"/>
      <c r="M74" s="451"/>
      <c r="N74" s="451"/>
      <c r="O74" s="451"/>
      <c r="P74" s="451"/>
      <c r="Q74" s="451"/>
      <c r="R74" s="451"/>
      <c r="S74" s="451"/>
      <c r="T74" s="451"/>
      <c r="U74" s="451"/>
      <c r="V74" s="451"/>
      <c r="W74" s="451"/>
      <c r="X74" s="451"/>
      <c r="Y74" s="59"/>
    </row>
    <row r="75" spans="1:25" ht="30" hidden="1" customHeight="1">
      <c r="A75" s="43"/>
      <c r="B75" s="78"/>
      <c r="C75" s="77"/>
      <c r="D75" s="61"/>
      <c r="E75" s="451"/>
      <c r="F75" s="451"/>
      <c r="G75" s="451"/>
      <c r="H75" s="451"/>
      <c r="I75" s="451"/>
      <c r="J75" s="451"/>
      <c r="K75" s="451"/>
      <c r="L75" s="451"/>
      <c r="M75" s="451"/>
      <c r="N75" s="451"/>
      <c r="O75" s="451"/>
      <c r="P75" s="451"/>
      <c r="Q75" s="451"/>
      <c r="R75" s="451"/>
      <c r="S75" s="451"/>
      <c r="T75" s="451"/>
      <c r="U75" s="451"/>
      <c r="V75" s="451"/>
      <c r="W75" s="451"/>
      <c r="X75" s="451"/>
      <c r="Y75" s="59"/>
    </row>
    <row r="76" spans="1:25" ht="15" hidden="1">
      <c r="A76" s="43"/>
      <c r="B76" s="78"/>
      <c r="C76" s="77"/>
      <c r="D76" s="61"/>
      <c r="E76" s="451"/>
      <c r="F76" s="451"/>
      <c r="G76" s="451"/>
      <c r="H76" s="451"/>
      <c r="I76" s="451"/>
      <c r="J76" s="451"/>
      <c r="K76" s="451"/>
      <c r="L76" s="451"/>
      <c r="M76" s="451"/>
      <c r="N76" s="451"/>
      <c r="O76" s="451"/>
      <c r="P76" s="451"/>
      <c r="Q76" s="451"/>
      <c r="R76" s="451"/>
      <c r="S76" s="451"/>
      <c r="T76" s="451"/>
      <c r="U76" s="451"/>
      <c r="V76" s="451"/>
      <c r="W76" s="451"/>
      <c r="X76" s="451"/>
      <c r="Y76" s="59"/>
    </row>
    <row r="77" spans="1:25" ht="15" hidden="1">
      <c r="A77" s="43"/>
      <c r="B77" s="78"/>
      <c r="C77" s="77"/>
      <c r="D77" s="61"/>
      <c r="E77" s="451"/>
      <c r="F77" s="451"/>
      <c r="G77" s="451"/>
      <c r="H77" s="451"/>
      <c r="I77" s="451"/>
      <c r="J77" s="451"/>
      <c r="K77" s="451"/>
      <c r="L77" s="451"/>
      <c r="M77" s="451"/>
      <c r="N77" s="451"/>
      <c r="O77" s="451"/>
      <c r="P77" s="451"/>
      <c r="Q77" s="451"/>
      <c r="R77" s="451"/>
      <c r="S77" s="451"/>
      <c r="T77" s="451"/>
      <c r="U77" s="451"/>
      <c r="V77" s="451"/>
      <c r="W77" s="451"/>
      <c r="X77" s="451"/>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2"/>
      <c r="F79" s="452"/>
      <c r="G79" s="452"/>
      <c r="H79" s="452"/>
      <c r="I79" s="452"/>
      <c r="J79" s="452"/>
      <c r="K79" s="452"/>
      <c r="L79" s="452"/>
      <c r="M79" s="452"/>
      <c r="N79" s="452"/>
      <c r="O79" s="452"/>
      <c r="P79" s="452"/>
      <c r="Q79" s="452"/>
      <c r="R79" s="452"/>
      <c r="S79" s="452"/>
      <c r="T79" s="452"/>
      <c r="U79" s="452"/>
      <c r="V79" s="452"/>
      <c r="W79" s="452"/>
      <c r="X79" s="452"/>
      <c r="Y79" s="59"/>
    </row>
    <row r="80" spans="1:25" ht="14.25" hidden="1" customHeight="1">
      <c r="A80" s="43"/>
      <c r="B80" s="78"/>
      <c r="C80" s="77"/>
      <c r="D80" s="61"/>
      <c r="E80" s="453"/>
      <c r="F80" s="453"/>
      <c r="G80" s="453"/>
      <c r="H80" s="453"/>
      <c r="Y80" s="59"/>
    </row>
    <row r="81" spans="1:25" ht="15" hidden="1">
      <c r="A81" s="43"/>
      <c r="B81" s="78"/>
      <c r="C81" s="77"/>
      <c r="D81" s="61"/>
      <c r="E81" s="1188" t="s">
        <v>395</v>
      </c>
      <c r="F81" s="1188"/>
      <c r="G81" s="1188"/>
      <c r="H81" s="1188"/>
      <c r="I81" s="1188"/>
      <c r="J81" s="1188"/>
      <c r="K81" s="1188"/>
      <c r="L81" s="1188"/>
      <c r="M81" s="1188"/>
      <c r="N81" s="1188"/>
      <c r="O81" s="1188"/>
      <c r="P81" s="1188"/>
      <c r="Q81" s="1188"/>
      <c r="R81" s="1188"/>
      <c r="S81" s="1188"/>
      <c r="T81" s="1188"/>
      <c r="U81" s="1188"/>
      <c r="V81" s="231"/>
      <c r="W81" s="231"/>
      <c r="X81" s="231"/>
      <c r="Y81" s="59"/>
    </row>
    <row r="82" spans="1:25" ht="15" hidden="1" customHeight="1">
      <c r="A82" s="43"/>
      <c r="B82" s="78"/>
      <c r="C82" s="77"/>
      <c r="D82" s="61"/>
      <c r="E82" s="1199"/>
      <c r="F82" s="1199"/>
      <c r="G82" s="1199"/>
      <c r="H82" s="1196"/>
      <c r="I82" s="1197"/>
      <c r="J82" s="1197"/>
      <c r="K82" s="1197"/>
      <c r="L82" s="1197"/>
      <c r="M82" s="1197"/>
      <c r="N82" s="1197"/>
      <c r="O82" s="1197"/>
      <c r="P82" s="1197"/>
      <c r="Q82" s="1197"/>
      <c r="R82" s="1197"/>
      <c r="S82" s="1197"/>
      <c r="T82" s="1197"/>
      <c r="U82" s="1197"/>
      <c r="V82" s="1197"/>
      <c r="W82" s="1197"/>
      <c r="X82" s="1197"/>
      <c r="Y82" s="59"/>
    </row>
    <row r="83" spans="1:25" ht="15" hidden="1" customHeight="1">
      <c r="A83" s="43"/>
      <c r="B83" s="78"/>
      <c r="C83" s="77"/>
      <c r="D83" s="61"/>
      <c r="Y83" s="59"/>
    </row>
    <row r="84" spans="1:25" ht="15" hidden="1" customHeight="1">
      <c r="A84" s="43"/>
      <c r="B84" s="78"/>
      <c r="C84" s="77"/>
      <c r="D84" s="61"/>
      <c r="E84" s="70"/>
      <c r="F84" s="68"/>
      <c r="G84" s="69"/>
      <c r="H84" s="1201"/>
      <c r="I84" s="1201"/>
      <c r="J84" s="1201"/>
      <c r="K84" s="1201"/>
      <c r="L84" s="1201"/>
      <c r="M84" s="1201"/>
      <c r="N84" s="1201"/>
      <c r="O84" s="1201"/>
      <c r="P84" s="1201"/>
      <c r="Q84" s="1201"/>
      <c r="R84" s="1201"/>
      <c r="S84" s="1201"/>
      <c r="T84" s="1201"/>
      <c r="U84" s="1201"/>
      <c r="V84" s="1201"/>
      <c r="W84" s="1201"/>
      <c r="X84" s="1201"/>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200" t="s">
        <v>235</v>
      </c>
      <c r="F98" s="1200"/>
      <c r="G98" s="1200"/>
      <c r="H98" s="1200"/>
      <c r="I98" s="1200"/>
      <c r="J98" s="1200"/>
      <c r="K98" s="1200"/>
      <c r="L98" s="1200"/>
      <c r="M98" s="1200"/>
      <c r="N98" s="1200"/>
      <c r="O98" s="1200"/>
      <c r="P98" s="1200"/>
      <c r="Q98" s="1200"/>
      <c r="R98" s="1200"/>
      <c r="S98" s="1200"/>
      <c r="T98" s="1200"/>
      <c r="U98" s="1200"/>
      <c r="V98" s="1200"/>
      <c r="W98" s="1200"/>
      <c r="X98" s="1200"/>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98" t="s">
        <v>234</v>
      </c>
      <c r="G100" s="1198"/>
      <c r="H100" s="1198"/>
      <c r="I100" s="1198"/>
      <c r="J100" s="1198"/>
      <c r="K100" s="1198"/>
      <c r="L100" s="1198"/>
      <c r="M100" s="1198"/>
      <c r="N100" s="1198"/>
      <c r="O100" s="1198"/>
      <c r="P100" s="1198"/>
      <c r="Q100" s="1198"/>
      <c r="R100" s="1198"/>
      <c r="S100" s="1198"/>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98" t="s">
        <v>233</v>
      </c>
      <c r="G102" s="1198"/>
      <c r="H102" s="1198"/>
      <c r="I102" s="1198"/>
      <c r="J102" s="1198"/>
      <c r="K102" s="1198"/>
      <c r="L102" s="1198"/>
      <c r="M102" s="1198"/>
      <c r="N102" s="1198"/>
      <c r="O102" s="1198"/>
      <c r="P102" s="1198"/>
      <c r="Q102" s="1198"/>
      <c r="R102" s="1198"/>
      <c r="S102" s="1198"/>
      <c r="T102" s="1198"/>
      <c r="U102" s="1198"/>
      <c r="V102" s="1198"/>
      <c r="W102" s="1198"/>
      <c r="X102" s="1198"/>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algorithmName="SHA-512" hashValue="BkCnezykLWrYfOvwHaQ1v+WsiwPeAWosDK3PZnou0UidCIkKT7+YBMSxQzoBMOGOyPOene3OrkV1FWFzReIEDA==" saltValue="2qvgJ7YLdeq9C18eePQkAg==" spinCount="100000" sheet="1" objects="1" scenarios="1" formatColumns="0" formatRows="0"/>
  <dataConsolidate leftLabels="1"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14"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PRICE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2"/>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08">
        <v>43453.473749999997</v>
      </c>
      <c r="B2" s="12" t="s">
        <v>775</v>
      </c>
      <c r="C2" s="12" t="s">
        <v>442</v>
      </c>
    </row>
    <row r="3" spans="1:4">
      <c r="A3" s="1108">
        <v>43453.473796296297</v>
      </c>
      <c r="B3" s="12" t="s">
        <v>776</v>
      </c>
      <c r="C3" s="12" t="s">
        <v>442</v>
      </c>
    </row>
    <row r="4" spans="1:4">
      <c r="A4" s="1108">
        <v>43453.474259259259</v>
      </c>
      <c r="B4" s="12" t="s">
        <v>775</v>
      </c>
      <c r="C4" s="12" t="s">
        <v>442</v>
      </c>
    </row>
    <row r="5" spans="1:4">
      <c r="A5" s="1108">
        <v>43453.474270833336</v>
      </c>
      <c r="B5" s="12" t="s">
        <v>776</v>
      </c>
      <c r="C5" s="12" t="s">
        <v>442</v>
      </c>
    </row>
    <row r="6" spans="1:4">
      <c r="A6" s="1108">
        <v>43453.476921296293</v>
      </c>
      <c r="B6" s="12" t="s">
        <v>775</v>
      </c>
      <c r="C6" s="12" t="s">
        <v>442</v>
      </c>
    </row>
    <row r="7" spans="1:4">
      <c r="A7" s="1108">
        <v>43453.47693287037</v>
      </c>
      <c r="B7" s="12" t="s">
        <v>776</v>
      </c>
      <c r="C7" s="12" t="s">
        <v>442</v>
      </c>
    </row>
    <row r="8" spans="1:4">
      <c r="A8" s="1108">
        <v>43973.638067129628</v>
      </c>
      <c r="B8" s="12" t="s">
        <v>775</v>
      </c>
      <c r="C8" s="12" t="s">
        <v>442</v>
      </c>
    </row>
    <row r="9" spans="1:4">
      <c r="A9" s="1108">
        <v>43973.638090277775</v>
      </c>
      <c r="B9" s="12" t="s">
        <v>3196</v>
      </c>
      <c r="C9" s="12" t="s">
        <v>442</v>
      </c>
    </row>
    <row r="10" spans="1:4" ht="78.75">
      <c r="A10" s="1108">
        <v>43973.638090277775</v>
      </c>
      <c r="B10" s="12" t="s">
        <v>3197</v>
      </c>
      <c r="C10" s="12" t="s">
        <v>442</v>
      </c>
    </row>
    <row r="11" spans="1:4">
      <c r="A11" s="1108">
        <v>43973.638090277775</v>
      </c>
      <c r="B11" s="12" t="s">
        <v>3198</v>
      </c>
      <c r="C11" s="12" t="s">
        <v>442</v>
      </c>
    </row>
    <row r="12" spans="1:4">
      <c r="A12" s="1108">
        <v>43973.638113425928</v>
      </c>
      <c r="B12" s="12" t="s">
        <v>3199</v>
      </c>
      <c r="C12" s="12" t="s">
        <v>3200</v>
      </c>
    </row>
  </sheetData>
  <sheetProtection algorithmName="SHA-512" hashValue="yKEJoCEEYi5Dv2m+RMYX9KHJGQw5JnslOq0JT0OdKPwSF6dkBZXILx1n+Ao4RD7uPP53DhUWjxB9lLN/QJLRWw==" saltValue="HZzj9veYBVocuo4qbaB7Ag==" spinCount="100000" sheet="1" objects="1" scenarios="1" formatColumns="0" formatRows="0" autoFilter="0"/>
  <phoneticPr fontId="11"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abSelected="1" topLeftCell="D34" zoomScaleNormal="100" workbookViewId="0">
      <selection activeCell="F46" sqref="F46"/>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7" customFormat="1" ht="3" customHeight="1">
      <c r="A1" s="385"/>
      <c r="B1" s="386"/>
      <c r="F1" s="387">
        <v>31196714</v>
      </c>
      <c r="G1" s="388"/>
      <c r="I1" s="388"/>
    </row>
    <row r="2" spans="1:12" s="18" customFormat="1" ht="14.25">
      <c r="A2" s="197"/>
      <c r="B2" s="90"/>
      <c r="E2" s="393" t="str">
        <f>"Код шаблона: " &amp; GetCode()</f>
        <v>Код шаблона: FAS.JKH.OPEN.INFO.PRICE.WARM</v>
      </c>
      <c r="F2" s="442"/>
      <c r="G2" s="392"/>
      <c r="H2" s="392"/>
      <c r="I2" s="392"/>
      <c r="J2" s="392"/>
      <c r="K2" s="392"/>
      <c r="L2" s="392"/>
    </row>
    <row r="3" spans="1:12" ht="14.25">
      <c r="E3" s="394" t="str">
        <f>"Версия " &amp; GetVersion()</f>
        <v>Версия 1.0</v>
      </c>
      <c r="F3" s="442"/>
      <c r="G3" s="43"/>
      <c r="H3" s="43"/>
      <c r="I3" s="43"/>
      <c r="J3" s="43"/>
      <c r="K3" s="43"/>
      <c r="L3" s="261"/>
    </row>
    <row r="4" spans="1:12" s="372" customFormat="1" ht="6">
      <c r="A4" s="366"/>
      <c r="B4" s="367"/>
      <c r="C4" s="368"/>
      <c r="D4" s="369"/>
      <c r="E4" s="389"/>
      <c r="F4" s="390"/>
      <c r="G4" s="391"/>
      <c r="I4" s="373"/>
    </row>
    <row r="5" spans="1:12" ht="22.5">
      <c r="D5" s="24"/>
      <c r="E5" s="1204" t="s">
        <v>771</v>
      </c>
      <c r="F5" s="1205"/>
      <c r="G5" s="435"/>
      <c r="J5" s="309"/>
    </row>
    <row r="6" spans="1:12" s="372" customFormat="1" ht="6">
      <c r="A6" s="366"/>
      <c r="B6" s="367"/>
      <c r="C6" s="368"/>
      <c r="D6" s="369"/>
      <c r="E6" s="374"/>
      <c r="F6" s="375"/>
      <c r="G6" s="376"/>
      <c r="I6" s="373"/>
    </row>
    <row r="7" spans="1:12" ht="27">
      <c r="D7" s="24"/>
      <c r="E7" s="25" t="s">
        <v>52</v>
      </c>
      <c r="F7" s="328" t="s">
        <v>97</v>
      </c>
      <c r="G7" s="384"/>
    </row>
    <row r="8" spans="1:12" s="372" customFormat="1" ht="6">
      <c r="A8" s="366"/>
      <c r="B8" s="367"/>
      <c r="C8" s="368"/>
      <c r="D8" s="369"/>
      <c r="E8" s="370"/>
      <c r="F8" s="371"/>
      <c r="G8" s="369"/>
      <c r="I8" s="373"/>
    </row>
    <row r="9" spans="1:12" ht="27">
      <c r="D9" s="24"/>
      <c r="E9" s="25" t="s">
        <v>475</v>
      </c>
      <c r="F9" s="349" t="s">
        <v>85</v>
      </c>
      <c r="G9" s="383"/>
    </row>
    <row r="10" spans="1:12" s="372" customFormat="1" ht="6">
      <c r="A10" s="377"/>
      <c r="B10" s="367"/>
      <c r="C10" s="368"/>
      <c r="D10" s="378"/>
      <c r="E10" s="374"/>
      <c r="F10" s="379"/>
      <c r="G10" s="380"/>
      <c r="I10" s="373"/>
    </row>
    <row r="11" spans="1:12" ht="27">
      <c r="A11" s="200"/>
      <c r="D11" s="24"/>
      <c r="E11" s="81" t="s">
        <v>473</v>
      </c>
      <c r="F11" s="1109" t="s">
        <v>1517</v>
      </c>
      <c r="G11" s="381"/>
    </row>
    <row r="12" spans="1:12" ht="27">
      <c r="D12" s="24"/>
      <c r="E12" s="81" t="s">
        <v>474</v>
      </c>
      <c r="F12" s="1109" t="s">
        <v>1518</v>
      </c>
      <c r="G12" s="383"/>
    </row>
    <row r="13" spans="1:12" s="372" customFormat="1" ht="6">
      <c r="A13" s="377"/>
      <c r="B13" s="367"/>
      <c r="C13" s="368"/>
      <c r="D13" s="378"/>
      <c r="E13" s="374"/>
      <c r="F13" s="379"/>
      <c r="G13" s="380"/>
      <c r="I13" s="373"/>
    </row>
    <row r="14" spans="1:12" ht="27">
      <c r="D14" s="24"/>
      <c r="E14" s="81" t="s">
        <v>369</v>
      </c>
      <c r="F14" s="329" t="s">
        <v>42</v>
      </c>
      <c r="G14" s="383"/>
    </row>
    <row r="15" spans="1:12" ht="27" hidden="1">
      <c r="D15" s="24"/>
      <c r="E15" s="81" t="s">
        <v>299</v>
      </c>
      <c r="F15" s="331" t="s">
        <v>777</v>
      </c>
      <c r="G15" s="383"/>
    </row>
    <row r="16" spans="1:12" ht="27" hidden="1">
      <c r="D16" s="24"/>
      <c r="E16" s="81" t="s">
        <v>601</v>
      </c>
      <c r="F16" s="331"/>
      <c r="G16" s="383"/>
    </row>
    <row r="17" spans="1:9" ht="19.5">
      <c r="D17" s="24"/>
      <c r="E17" s="25"/>
      <c r="F17" s="445" t="s">
        <v>609</v>
      </c>
      <c r="G17" s="21"/>
    </row>
    <row r="18" spans="1:9" ht="27">
      <c r="D18" s="24"/>
      <c r="E18" s="81" t="s">
        <v>503</v>
      </c>
      <c r="F18" s="329" t="s">
        <v>3181</v>
      </c>
      <c r="G18" s="383"/>
    </row>
    <row r="19" spans="1:9" ht="27">
      <c r="D19" s="24"/>
      <c r="E19" s="81" t="s">
        <v>598</v>
      </c>
      <c r="F19" s="330" t="s">
        <v>3182</v>
      </c>
      <c r="G19" s="383"/>
    </row>
    <row r="20" spans="1:9" ht="27">
      <c r="D20" s="24"/>
      <c r="E20" s="81" t="s">
        <v>597</v>
      </c>
      <c r="F20" s="329" t="s">
        <v>3183</v>
      </c>
      <c r="G20" s="383"/>
    </row>
    <row r="21" spans="1:9" ht="27">
      <c r="D21" s="24"/>
      <c r="E21" s="81" t="s">
        <v>502</v>
      </c>
      <c r="F21" s="329" t="s">
        <v>3184</v>
      </c>
      <c r="G21" s="383"/>
    </row>
    <row r="22" spans="1:9" ht="19.5" hidden="1">
      <c r="D22" s="24"/>
      <c r="E22" s="25"/>
      <c r="F22" s="445" t="s">
        <v>610</v>
      </c>
      <c r="G22" s="21"/>
    </row>
    <row r="23" spans="1:9" ht="27" hidden="1">
      <c r="D23" s="24"/>
      <c r="E23" s="81" t="s">
        <v>613</v>
      </c>
      <c r="F23" s="333"/>
      <c r="G23" s="383"/>
    </row>
    <row r="24" spans="1:9" ht="27" hidden="1">
      <c r="D24" s="24"/>
      <c r="E24" s="81" t="s">
        <v>612</v>
      </c>
      <c r="F24" s="331"/>
      <c r="G24" s="383"/>
    </row>
    <row r="25" spans="1:9" ht="27" hidden="1">
      <c r="D25" s="24"/>
      <c r="E25" s="81" t="s">
        <v>611</v>
      </c>
      <c r="F25" s="333"/>
      <c r="G25" s="383"/>
    </row>
    <row r="26" spans="1:9" ht="27" hidden="1">
      <c r="D26" s="24"/>
      <c r="E26" s="81" t="s">
        <v>502</v>
      </c>
      <c r="F26" s="333"/>
      <c r="G26" s="383"/>
    </row>
    <row r="27" spans="1:9" s="372" customFormat="1" ht="35.1" customHeight="1">
      <c r="A27" s="377"/>
      <c r="B27" s="367"/>
      <c r="C27" s="368"/>
      <c r="D27" s="378"/>
      <c r="E27" s="374"/>
      <c r="F27" s="379"/>
      <c r="G27" s="380"/>
      <c r="I27" s="373"/>
    </row>
    <row r="28" spans="1:9" ht="27">
      <c r="D28" s="24"/>
      <c r="E28" s="81" t="s">
        <v>170</v>
      </c>
      <c r="F28" s="349" t="s">
        <v>85</v>
      </c>
      <c r="G28" s="383"/>
    </row>
    <row r="29" spans="1:9" ht="27">
      <c r="C29" s="28"/>
      <c r="D29" s="29"/>
      <c r="E29" s="30" t="s">
        <v>79</v>
      </c>
      <c r="F29" s="332" t="s">
        <v>2819</v>
      </c>
      <c r="G29" s="382"/>
    </row>
    <row r="30" spans="1:9" ht="27" hidden="1">
      <c r="C30" s="28"/>
      <c r="D30" s="29"/>
      <c r="E30" s="52" t="s">
        <v>203</v>
      </c>
      <c r="F30" s="333"/>
      <c r="G30" s="382"/>
    </row>
    <row r="31" spans="1:9" ht="27">
      <c r="C31" s="28"/>
      <c r="D31" s="29"/>
      <c r="E31" s="30" t="s">
        <v>53</v>
      </c>
      <c r="F31" s="332" t="s">
        <v>2820</v>
      </c>
      <c r="G31" s="382"/>
    </row>
    <row r="32" spans="1:9" ht="27">
      <c r="C32" s="28"/>
      <c r="D32" s="29"/>
      <c r="E32" s="30" t="s">
        <v>54</v>
      </c>
      <c r="F32" s="332" t="s">
        <v>1635</v>
      </c>
      <c r="G32" s="382"/>
      <c r="H32" s="31"/>
    </row>
    <row r="33" spans="1:9" s="372" customFormat="1" ht="6">
      <c r="A33" s="377"/>
      <c r="B33" s="367"/>
      <c r="C33" s="368"/>
      <c r="D33" s="378"/>
      <c r="E33" s="374"/>
      <c r="F33" s="379"/>
      <c r="G33" s="380"/>
      <c r="I33" s="373"/>
    </row>
    <row r="34" spans="1:9" ht="27">
      <c r="A34" s="199"/>
      <c r="D34" s="26"/>
      <c r="E34" s="799" t="s">
        <v>725</v>
      </c>
      <c r="F34" s="1110" t="s">
        <v>727</v>
      </c>
      <c r="G34" s="381"/>
    </row>
    <row r="35" spans="1:9" s="372" customFormat="1" ht="6">
      <c r="A35" s="377"/>
      <c r="B35" s="367"/>
      <c r="C35" s="368"/>
      <c r="D35" s="378"/>
      <c r="E35" s="374"/>
      <c r="F35" s="379"/>
      <c r="G35" s="380"/>
      <c r="I35" s="373"/>
    </row>
    <row r="36" spans="1:9" ht="27">
      <c r="A36" s="199"/>
      <c r="D36" s="26"/>
      <c r="E36" s="81" t="s">
        <v>243</v>
      </c>
      <c r="F36" s="828" t="s">
        <v>204</v>
      </c>
      <c r="G36" s="381"/>
    </row>
    <row r="37" spans="1:9" s="372" customFormat="1" ht="6">
      <c r="A37" s="366"/>
      <c r="B37" s="367"/>
      <c r="C37" s="368"/>
      <c r="D37" s="369"/>
      <c r="E37" s="370"/>
      <c r="F37" s="371"/>
      <c r="G37" s="369"/>
      <c r="I37" s="373"/>
    </row>
    <row r="38" spans="1:9" ht="27">
      <c r="B38" s="189"/>
      <c r="D38" s="24"/>
      <c r="E38" s="81" t="s">
        <v>731</v>
      </c>
      <c r="F38" s="349" t="s">
        <v>85</v>
      </c>
      <c r="G38" s="383"/>
      <c r="I38" s="19"/>
    </row>
    <row r="39" spans="1:9" s="372" customFormat="1" ht="6">
      <c r="A39" s="377"/>
      <c r="B39" s="367"/>
      <c r="C39" s="368"/>
      <c r="D39" s="378"/>
      <c r="E39" s="374"/>
      <c r="F39" s="379"/>
      <c r="G39" s="380"/>
      <c r="I39" s="373"/>
    </row>
    <row r="40" spans="1:9" ht="27">
      <c r="A40" s="201"/>
      <c r="B40" s="92"/>
      <c r="D40" s="33"/>
      <c r="E40" s="32" t="s">
        <v>547</v>
      </c>
      <c r="F40" s="1113" t="s">
        <v>3185</v>
      </c>
      <c r="G40" s="381"/>
    </row>
    <row r="41" spans="1:9" ht="27">
      <c r="A41" s="201"/>
      <c r="B41" s="92"/>
      <c r="D41" s="33"/>
      <c r="E41" s="41" t="s">
        <v>548</v>
      </c>
      <c r="F41" s="1116" t="s">
        <v>3186</v>
      </c>
      <c r="G41" s="381"/>
    </row>
    <row r="42" spans="1:9" ht="19.5">
      <c r="D42" s="24"/>
      <c r="E42" s="25"/>
      <c r="F42" s="445" t="s">
        <v>580</v>
      </c>
      <c r="G42" s="21"/>
    </row>
    <row r="43" spans="1:9" ht="27">
      <c r="A43" s="201"/>
      <c r="D43" s="21"/>
      <c r="E43" s="443" t="s">
        <v>87</v>
      </c>
      <c r="F43" s="449" t="s">
        <v>3187</v>
      </c>
      <c r="G43" s="381"/>
    </row>
    <row r="44" spans="1:9" ht="27">
      <c r="A44" s="201"/>
      <c r="B44" s="92"/>
      <c r="D44" s="33"/>
      <c r="E44" s="443" t="s">
        <v>88</v>
      </c>
      <c r="F44" s="1152" t="s">
        <v>3188</v>
      </c>
      <c r="G44" s="381"/>
    </row>
    <row r="45" spans="1:9" ht="27">
      <c r="A45" s="201"/>
      <c r="B45" s="92"/>
      <c r="D45" s="33"/>
      <c r="E45" s="443" t="s">
        <v>581</v>
      </c>
      <c r="F45" s="1153" t="s">
        <v>3189</v>
      </c>
      <c r="G45" s="381"/>
    </row>
    <row r="46" spans="1:9" ht="27">
      <c r="D46" s="24"/>
      <c r="E46" s="444" t="s">
        <v>582</v>
      </c>
      <c r="F46" s="1181" t="s">
        <v>3190</v>
      </c>
      <c r="G46" s="383"/>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206"/>
      <c r="F54" s="1206"/>
      <c r="G54" s="1206"/>
      <c r="H54" s="1206"/>
      <c r="I54" s="1206"/>
    </row>
  </sheetData>
  <sheetProtection algorithmName="SHA-512" hashValue="xflkv49gxmeaz7lMaPwOQosNgExRjHA3Jox1MZnPz1zVYYLNxvHz48qMleSDvdLmZRvtLjR9HdKJYS5MvBIPzA==" saltValue="Qqd3oAELXPxTIYKok5hk1g==" spinCount="100000" sheet="1" objects="1" scenarios="1" formatColumns="0" formatRows="0"/>
  <dataConsolidate leftLabels="1" link="1"/>
  <mergeCells count="2">
    <mergeCell ref="E5:F5"/>
    <mergeCell ref="E54:I54"/>
  </mergeCells>
  <phoneticPr fontId="14"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xr:uid="{00000000-0002-0000-0300-000004000000}"/>
  </dataValidations>
  <hyperlinks>
    <hyperlink ref="F46" r:id="rId1" display="mailto:eploplus-nnov@yandex.ru" xr:uid="{00000000-0004-0000-0300-000000000000}"/>
  </hyperlinks>
  <pageMargins left="0.75" right="0.75" top="1" bottom="1" header="0.5" footer="0.5"/>
  <pageSetup paperSize="8"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H21" sqref="H21"/>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60" hidden="1" customWidth="1"/>
    <col min="18" max="18" width="14.42578125" style="212" hidden="1" customWidth="1"/>
    <col min="19" max="22" width="9.140625" style="357"/>
    <col min="23" max="16384" width="9.140625" style="36"/>
  </cols>
  <sheetData>
    <row r="1" spans="1:256" s="202" customFormat="1" ht="16.5" hidden="1" customHeight="1">
      <c r="C1" s="351"/>
      <c r="H1" s="351"/>
      <c r="I1" s="351"/>
      <c r="J1" s="351"/>
      <c r="K1" s="351" t="s">
        <v>516</v>
      </c>
      <c r="L1" s="361" t="s">
        <v>401</v>
      </c>
      <c r="M1" s="396" t="s">
        <v>515</v>
      </c>
      <c r="N1" s="396"/>
      <c r="O1" s="396"/>
      <c r="P1" s="396"/>
      <c r="Q1" s="397"/>
      <c r="R1" s="396"/>
      <c r="S1" s="396"/>
      <c r="T1" s="396"/>
      <c r="U1" s="396"/>
      <c r="V1" s="396"/>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c r="EO1" s="361"/>
      <c r="EP1" s="361"/>
      <c r="EQ1" s="361"/>
      <c r="ER1" s="361"/>
      <c r="ES1" s="361"/>
      <c r="ET1" s="361"/>
      <c r="EU1" s="361"/>
      <c r="EV1" s="361"/>
      <c r="EW1" s="361"/>
      <c r="EX1" s="361"/>
      <c r="EY1" s="361"/>
      <c r="EZ1" s="361"/>
      <c r="FA1" s="361"/>
      <c r="FB1" s="361"/>
      <c r="FC1" s="361"/>
      <c r="FD1" s="361"/>
      <c r="FE1" s="361"/>
      <c r="FF1" s="361"/>
      <c r="FG1" s="361"/>
      <c r="FH1" s="361"/>
      <c r="FI1" s="361"/>
      <c r="FJ1" s="361"/>
      <c r="FK1" s="361"/>
      <c r="FL1" s="361"/>
      <c r="FM1" s="361"/>
      <c r="FN1" s="361"/>
      <c r="FO1" s="361"/>
      <c r="FP1" s="361"/>
      <c r="FQ1" s="361"/>
      <c r="FR1" s="361"/>
      <c r="FS1" s="361"/>
      <c r="FT1" s="361"/>
      <c r="FU1" s="361"/>
      <c r="FV1" s="361"/>
      <c r="FW1" s="361"/>
      <c r="FX1" s="361"/>
      <c r="FY1" s="361"/>
      <c r="FZ1" s="361"/>
      <c r="GA1" s="361"/>
      <c r="GB1" s="361"/>
      <c r="GC1" s="361"/>
      <c r="GD1" s="361"/>
      <c r="GE1" s="361"/>
      <c r="GF1" s="361"/>
      <c r="GG1" s="361"/>
      <c r="GH1" s="361"/>
      <c r="GI1" s="361"/>
      <c r="GJ1" s="361"/>
      <c r="GK1" s="361"/>
      <c r="GL1" s="361"/>
      <c r="GM1" s="361"/>
      <c r="GN1" s="361"/>
      <c r="GO1" s="361"/>
      <c r="GP1" s="361"/>
      <c r="GQ1" s="361"/>
      <c r="GR1" s="361"/>
      <c r="GS1" s="361"/>
      <c r="GT1" s="361"/>
      <c r="GU1" s="361"/>
      <c r="GV1" s="361"/>
      <c r="GW1" s="361"/>
      <c r="GX1" s="361"/>
      <c r="GY1" s="361"/>
      <c r="GZ1" s="361"/>
      <c r="HA1" s="361"/>
      <c r="HB1" s="361"/>
      <c r="HC1" s="361"/>
      <c r="HD1" s="361"/>
      <c r="HE1" s="361"/>
      <c r="HF1" s="361"/>
      <c r="HG1" s="361"/>
      <c r="HH1" s="361"/>
      <c r="HI1" s="361"/>
      <c r="HJ1" s="361"/>
      <c r="HK1" s="361"/>
      <c r="HL1" s="361"/>
      <c r="HM1" s="361"/>
      <c r="HN1" s="361"/>
      <c r="HO1" s="361"/>
      <c r="HP1" s="361"/>
      <c r="HQ1" s="361"/>
      <c r="HR1" s="361"/>
      <c r="HS1" s="361"/>
      <c r="HT1" s="361"/>
      <c r="HU1" s="361"/>
      <c r="HV1" s="361"/>
      <c r="HW1" s="361"/>
      <c r="HX1" s="361"/>
      <c r="HY1" s="361"/>
      <c r="HZ1" s="361"/>
      <c r="IA1" s="361"/>
      <c r="IB1" s="361"/>
      <c r="IC1" s="361"/>
      <c r="ID1" s="361"/>
      <c r="IE1" s="361"/>
      <c r="IF1" s="361"/>
      <c r="IG1" s="361"/>
      <c r="IH1" s="361"/>
      <c r="II1" s="361"/>
      <c r="IJ1" s="361"/>
      <c r="IK1" s="361"/>
      <c r="IL1" s="361"/>
      <c r="IM1" s="361"/>
      <c r="IN1" s="361"/>
      <c r="IO1" s="361"/>
      <c r="IP1" s="361"/>
      <c r="IQ1" s="361"/>
      <c r="IR1" s="361"/>
      <c r="IS1" s="361"/>
      <c r="IT1" s="361"/>
      <c r="IU1" s="361"/>
      <c r="IV1" s="361"/>
    </row>
    <row r="2" spans="1:256" s="365" customFormat="1" ht="16.5" hidden="1" customHeight="1">
      <c r="A2" s="362"/>
      <c r="B2" s="362"/>
      <c r="C2" s="363"/>
      <c r="D2" s="362"/>
      <c r="E2" s="362"/>
      <c r="F2" s="362"/>
      <c r="G2" s="362"/>
      <c r="H2" s="362"/>
      <c r="I2" s="362"/>
      <c r="J2" s="362"/>
      <c r="K2" s="362"/>
      <c r="L2" s="362"/>
      <c r="M2" s="396"/>
      <c r="N2" s="396"/>
      <c r="O2" s="396"/>
      <c r="P2" s="396"/>
      <c r="Q2" s="397"/>
      <c r="R2" s="396"/>
      <c r="S2" s="364"/>
      <c r="T2" s="364"/>
      <c r="U2" s="364"/>
      <c r="V2" s="364"/>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row>
    <row r="3" spans="1:256" s="126" customFormat="1" ht="3" customHeight="1">
      <c r="A3" s="125"/>
      <c r="B3" s="36"/>
      <c r="C3" s="230"/>
      <c r="D3" s="100"/>
      <c r="E3" s="100"/>
      <c r="F3" s="100"/>
      <c r="G3" s="100"/>
      <c r="H3" s="100"/>
      <c r="I3" s="100"/>
      <c r="J3" s="100"/>
      <c r="K3" s="100"/>
      <c r="L3" s="233"/>
      <c r="M3" s="212"/>
      <c r="N3" s="212"/>
      <c r="O3" s="212"/>
      <c r="P3" s="212"/>
      <c r="Q3" s="360"/>
      <c r="R3" s="212"/>
      <c r="S3" s="357"/>
      <c r="T3" s="357"/>
      <c r="U3" s="357"/>
      <c r="V3" s="357"/>
    </row>
    <row r="4" spans="1:256" s="126" customFormat="1" ht="22.5">
      <c r="A4" s="125"/>
      <c r="B4" s="36"/>
      <c r="C4" s="230"/>
      <c r="D4" s="1218" t="s">
        <v>397</v>
      </c>
      <c r="E4" s="1219"/>
      <c r="F4" s="1219"/>
      <c r="G4" s="1219"/>
      <c r="H4" s="1220"/>
      <c r="I4" s="436"/>
      <c r="M4" s="212"/>
      <c r="N4" s="212"/>
      <c r="O4" s="212"/>
      <c r="P4" s="212"/>
      <c r="Q4" s="360"/>
      <c r="R4" s="212"/>
      <c r="S4" s="357"/>
      <c r="T4" s="357"/>
      <c r="U4" s="357"/>
      <c r="V4" s="357"/>
    </row>
    <row r="5" spans="1:256" s="126" customFormat="1" ht="3" hidden="1" customHeight="1">
      <c r="A5" s="125"/>
      <c r="B5" s="36"/>
      <c r="C5" s="230"/>
      <c r="D5" s="100"/>
      <c r="E5" s="100"/>
      <c r="F5" s="100"/>
      <c r="G5" s="100"/>
      <c r="H5" s="234"/>
      <c r="I5" s="234"/>
      <c r="J5" s="234"/>
      <c r="K5" s="234"/>
      <c r="L5" s="235"/>
      <c r="M5" s="212"/>
      <c r="N5" s="212"/>
      <c r="O5" s="212"/>
      <c r="P5" s="212"/>
      <c r="Q5" s="360"/>
      <c r="R5" s="212"/>
      <c r="S5" s="357"/>
      <c r="T5" s="357"/>
      <c r="U5" s="357"/>
      <c r="V5" s="357"/>
    </row>
    <row r="6" spans="1:256" s="126" customFormat="1" ht="20.100000000000001" hidden="1" customHeight="1">
      <c r="A6" s="236"/>
      <c r="B6" s="236"/>
      <c r="C6" s="230"/>
      <c r="D6" s="1221"/>
      <c r="E6" s="1221"/>
      <c r="F6" s="1222" t="s">
        <v>84</v>
      </c>
      <c r="G6" s="1222"/>
      <c r="H6" s="234"/>
      <c r="I6" s="234"/>
      <c r="J6" s="237"/>
      <c r="K6" s="238"/>
      <c r="L6" s="238"/>
      <c r="M6" s="212"/>
      <c r="N6" s="212"/>
      <c r="O6" s="212"/>
      <c r="P6" s="212"/>
      <c r="Q6" s="360"/>
      <c r="R6" s="212"/>
      <c r="S6" s="357"/>
      <c r="T6" s="357"/>
      <c r="U6" s="357"/>
      <c r="V6" s="357"/>
    </row>
    <row r="7" spans="1:256" ht="3" customHeight="1"/>
    <row r="8" spans="1:256" s="126" customFormat="1">
      <c r="A8" s="125"/>
      <c r="B8" s="36"/>
      <c r="C8" s="230"/>
      <c r="D8" s="1209" t="s">
        <v>16</v>
      </c>
      <c r="E8" s="1209"/>
      <c r="F8" s="1209" t="s">
        <v>398</v>
      </c>
      <c r="G8" s="1209"/>
      <c r="H8" s="1209"/>
      <c r="I8" s="1223" t="s">
        <v>399</v>
      </c>
      <c r="J8" s="1223"/>
      <c r="K8" s="1223"/>
      <c r="L8" s="1223"/>
      <c r="M8" s="212"/>
      <c r="N8" s="212"/>
      <c r="O8" s="212"/>
      <c r="P8" s="212"/>
      <c r="Q8" s="360"/>
      <c r="R8" s="212"/>
      <c r="S8" s="357"/>
      <c r="T8" s="357"/>
      <c r="U8" s="357"/>
      <c r="V8" s="357"/>
    </row>
    <row r="9" spans="1:256" s="126" customFormat="1" ht="20.25" customHeight="1">
      <c r="A9" s="125"/>
      <c r="B9" s="36"/>
      <c r="C9" s="230"/>
      <c r="D9" s="240" t="s">
        <v>92</v>
      </c>
      <c r="E9" s="240" t="s">
        <v>400</v>
      </c>
      <c r="F9" s="1214" t="s">
        <v>92</v>
      </c>
      <c r="G9" s="1215"/>
      <c r="H9" s="241" t="s">
        <v>400</v>
      </c>
      <c r="I9" s="1216" t="s">
        <v>92</v>
      </c>
      <c r="J9" s="1216"/>
      <c r="K9" s="241" t="s">
        <v>400</v>
      </c>
      <c r="L9" s="241" t="s">
        <v>401</v>
      </c>
      <c r="M9" s="212"/>
      <c r="N9" s="212"/>
      <c r="O9" s="212"/>
      <c r="P9" s="212"/>
      <c r="Q9" s="360"/>
      <c r="R9" s="212"/>
      <c r="S9" s="357"/>
      <c r="T9" s="357"/>
      <c r="U9" s="357"/>
      <c r="V9" s="357"/>
    </row>
    <row r="10" spans="1:256" ht="12" customHeight="1">
      <c r="C10" s="249"/>
      <c r="D10" s="355" t="s">
        <v>93</v>
      </c>
      <c r="E10" s="355" t="s">
        <v>49</v>
      </c>
      <c r="F10" s="1217" t="s">
        <v>50</v>
      </c>
      <c r="G10" s="1217"/>
      <c r="H10" s="355" t="s">
        <v>51</v>
      </c>
      <c r="I10" s="1217" t="s">
        <v>68</v>
      </c>
      <c r="J10" s="1217"/>
      <c r="K10" s="355" t="s">
        <v>69</v>
      </c>
      <c r="L10" s="355" t="s">
        <v>183</v>
      </c>
      <c r="M10" s="263"/>
      <c r="N10" s="263"/>
      <c r="O10" s="263"/>
      <c r="P10" s="263"/>
      <c r="Q10" s="239"/>
      <c r="R10" s="263"/>
      <c r="S10" s="356"/>
      <c r="T10" s="356"/>
      <c r="U10" s="356"/>
      <c r="V10" s="356"/>
    </row>
    <row r="11" spans="1:256" s="126" customFormat="1" hidden="1">
      <c r="A11" s="36"/>
      <c r="B11" s="36"/>
      <c r="C11" s="230"/>
      <c r="D11" s="242">
        <v>0</v>
      </c>
      <c r="E11" s="243"/>
      <c r="F11" s="162"/>
      <c r="G11" s="162"/>
      <c r="H11" s="244"/>
      <c r="I11" s="245"/>
      <c r="J11" s="162"/>
      <c r="K11" s="244"/>
      <c r="L11" s="246"/>
      <c r="M11" s="400" t="s">
        <v>523</v>
      </c>
      <c r="N11" s="212"/>
      <c r="O11" s="212"/>
      <c r="P11" s="212" t="s">
        <v>521</v>
      </c>
      <c r="Q11" s="360" t="s">
        <v>522</v>
      </c>
      <c r="R11" s="212" t="s">
        <v>586</v>
      </c>
      <c r="S11" s="357"/>
      <c r="T11" s="357"/>
      <c r="U11" s="357"/>
      <c r="V11" s="357"/>
    </row>
    <row r="12" spans="1:256" s="1147" customFormat="1" ht="0.95" customHeight="1">
      <c r="A12" s="1118"/>
      <c r="B12" s="1142" t="s">
        <v>405</v>
      </c>
      <c r="C12" s="1208"/>
      <c r="D12" s="1209">
        <v>1</v>
      </c>
      <c r="E12" s="1210" t="s">
        <v>3192</v>
      </c>
      <c r="F12" s="1107"/>
      <c r="G12" s="1174">
        <v>0</v>
      </c>
      <c r="H12" s="358"/>
      <c r="I12" s="1144"/>
      <c r="J12" s="395" t="s">
        <v>520</v>
      </c>
      <c r="K12" s="1130"/>
      <c r="L12" s="1148"/>
      <c r="M12" s="1177">
        <f>mergeValue(H12)</f>
        <v>0</v>
      </c>
      <c r="N12" s="1161"/>
      <c r="O12" s="1161"/>
      <c r="P12" s="1177" t="str">
        <f>IF(ISERROR(MATCH(Q12,MODesc,0)),"n","y")</f>
        <v>n</v>
      </c>
      <c r="Q12" s="1161" t="s">
        <v>3192</v>
      </c>
      <c r="R12" s="1177" t="str">
        <f>K12&amp;"("&amp;L12&amp;")"</f>
        <v>()</v>
      </c>
      <c r="S12" s="1142"/>
      <c r="T12" s="1142"/>
      <c r="U12" s="1143"/>
      <c r="V12" s="1142"/>
      <c r="W12" s="1142"/>
      <c r="X12" s="1142"/>
      <c r="Y12" s="1145"/>
      <c r="Z12" s="1145"/>
      <c r="AA12" s="1146"/>
      <c r="AB12" s="1146"/>
      <c r="AC12" s="1146"/>
      <c r="AD12" s="1146"/>
      <c r="AE12" s="1146"/>
      <c r="AF12" s="1146"/>
      <c r="AG12" s="1146"/>
      <c r="AH12" s="1146"/>
      <c r="AI12" s="1146"/>
      <c r="AJ12" s="1146"/>
      <c r="AK12" s="1146"/>
      <c r="AL12" s="1146"/>
      <c r="AM12" s="1146"/>
      <c r="AN12" s="1146"/>
      <c r="AO12" s="1146"/>
      <c r="AP12" s="1146"/>
      <c r="AQ12" s="1146"/>
      <c r="AR12" s="1146"/>
      <c r="AS12" s="1146"/>
      <c r="AT12" s="1146"/>
      <c r="AU12" s="1146"/>
      <c r="AV12" s="1146"/>
      <c r="AW12" s="1146"/>
      <c r="AX12" s="1146"/>
      <c r="AY12" s="1146"/>
      <c r="AZ12" s="1146"/>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6"/>
      <c r="BV12" s="1145"/>
      <c r="BW12" s="1145"/>
      <c r="BX12" s="1145"/>
      <c r="BY12" s="1145"/>
      <c r="BZ12" s="1145"/>
      <c r="CA12" s="1145"/>
      <c r="CB12" s="1145"/>
      <c r="CC12" s="1145"/>
      <c r="CD12" s="1145"/>
      <c r="CE12" s="1145"/>
    </row>
    <row r="13" spans="1:256" s="1147" customFormat="1" ht="0.95" customHeight="1">
      <c r="A13" s="1118"/>
      <c r="B13" s="1142" t="s">
        <v>405</v>
      </c>
      <c r="C13" s="1208"/>
      <c r="D13" s="1209"/>
      <c r="E13" s="1211"/>
      <c r="F13" s="1212"/>
      <c r="G13" s="1209">
        <v>1</v>
      </c>
      <c r="H13" s="1207" t="s">
        <v>1169</v>
      </c>
      <c r="I13" s="1144"/>
      <c r="J13" s="395" t="s">
        <v>520</v>
      </c>
      <c r="K13" s="1130"/>
      <c r="L13" s="1148"/>
      <c r="M13" s="1177" t="str">
        <f>mergeValue(H13)</f>
        <v>Кстовский муниципальный район</v>
      </c>
      <c r="N13" s="1161"/>
      <c r="O13" s="1161"/>
      <c r="P13" s="1161"/>
      <c r="Q13" s="1161"/>
      <c r="R13" s="1177" t="str">
        <f>K13&amp;"("&amp;L13&amp;")"</f>
        <v>()</v>
      </c>
      <c r="S13" s="1142"/>
      <c r="T13" s="1142"/>
      <c r="U13" s="1143"/>
      <c r="V13" s="1142"/>
      <c r="W13" s="1142"/>
      <c r="X13" s="1142"/>
      <c r="Y13" s="1145"/>
      <c r="Z13" s="1145"/>
      <c r="AA13" s="1146"/>
      <c r="AB13" s="1146"/>
      <c r="AC13" s="1146"/>
      <c r="AD13" s="1146"/>
      <c r="AE13" s="1146"/>
      <c r="AF13" s="1146"/>
      <c r="AG13" s="1146"/>
      <c r="AH13" s="1146"/>
      <c r="AI13" s="1146"/>
      <c r="AJ13" s="1146"/>
      <c r="AK13" s="1146"/>
      <c r="AL13" s="1146"/>
      <c r="AM13" s="1146"/>
      <c r="AN13" s="1146"/>
      <c r="AO13" s="1146"/>
      <c r="AP13" s="1146"/>
      <c r="AQ13" s="1146"/>
      <c r="AR13" s="1146"/>
      <c r="AS13" s="1146"/>
      <c r="AT13" s="1146"/>
      <c r="AU13" s="1146"/>
      <c r="AV13" s="1146"/>
      <c r="AW13" s="1146"/>
      <c r="AX13" s="1146"/>
      <c r="AY13" s="1146"/>
      <c r="AZ13" s="1146"/>
      <c r="BA13" s="1146"/>
      <c r="BB13" s="1146"/>
      <c r="BC13" s="1146"/>
      <c r="BD13" s="1146"/>
      <c r="BE13" s="1146"/>
      <c r="BF13" s="1146"/>
      <c r="BG13" s="1146"/>
      <c r="BH13" s="1146"/>
      <c r="BI13" s="1146"/>
      <c r="BJ13" s="1146"/>
      <c r="BK13" s="1146"/>
      <c r="BL13" s="1146"/>
      <c r="BM13" s="1146"/>
      <c r="BN13" s="1146"/>
      <c r="BO13" s="1146"/>
      <c r="BP13" s="1146"/>
      <c r="BQ13" s="1146"/>
      <c r="BR13" s="1146"/>
      <c r="BS13" s="1146"/>
      <c r="BT13" s="1146"/>
      <c r="BU13" s="1146"/>
      <c r="BV13" s="1145"/>
      <c r="BW13" s="1145"/>
      <c r="BX13" s="1145"/>
      <c r="BY13" s="1145"/>
      <c r="BZ13" s="1145"/>
      <c r="CA13" s="1145"/>
      <c r="CB13" s="1145"/>
      <c r="CC13" s="1145"/>
      <c r="CD13" s="1145"/>
      <c r="CE13" s="1145"/>
    </row>
    <row r="14" spans="1:256" s="1147" customFormat="1" ht="15" customHeight="1">
      <c r="A14" s="1118"/>
      <c r="B14" s="1142" t="s">
        <v>405</v>
      </c>
      <c r="C14" s="1208"/>
      <c r="D14" s="1209"/>
      <c r="E14" s="1211"/>
      <c r="F14" s="1213"/>
      <c r="G14" s="1209"/>
      <c r="H14" s="1207"/>
      <c r="I14" s="1112"/>
      <c r="J14" s="1174">
        <v>1</v>
      </c>
      <c r="K14" s="1106" t="s">
        <v>1171</v>
      </c>
      <c r="L14" s="1183" t="s">
        <v>1172</v>
      </c>
      <c r="M14" s="1177" t="str">
        <f>mergeValue(H14)</f>
        <v>Кстовский муниципальный район</v>
      </c>
      <c r="N14" s="1161"/>
      <c r="O14" s="1161"/>
      <c r="P14" s="1161"/>
      <c r="Q14" s="1161"/>
      <c r="R14" s="1177" t="str">
        <f>K14&amp;" ("&amp;L14&amp;")"</f>
        <v>Афонинский сельсовет (22637404)</v>
      </c>
      <c r="S14" s="1142"/>
      <c r="T14" s="1142"/>
      <c r="U14" s="1143"/>
      <c r="V14" s="1142"/>
      <c r="W14" s="1142"/>
      <c r="X14" s="1142"/>
      <c r="Y14" s="1145"/>
      <c r="Z14" s="1145"/>
      <c r="AA14" s="1146"/>
      <c r="AB14" s="1146"/>
      <c r="AC14" s="1146"/>
      <c r="AD14" s="1146"/>
      <c r="AE14" s="1146"/>
      <c r="AF14" s="1146"/>
      <c r="AG14" s="1146"/>
      <c r="AH14" s="1146"/>
      <c r="AI14" s="1146"/>
      <c r="AJ14" s="1146"/>
      <c r="AK14" s="1146"/>
      <c r="AL14" s="1146"/>
      <c r="AM14" s="1146"/>
      <c r="AN14" s="1146"/>
      <c r="AO14" s="1146"/>
      <c r="AP14" s="1146"/>
      <c r="AQ14" s="1146"/>
      <c r="AR14" s="1146"/>
      <c r="AS14" s="1146"/>
      <c r="AT14" s="1146"/>
      <c r="AU14" s="1146"/>
      <c r="AV14" s="1146"/>
      <c r="AW14" s="1146"/>
      <c r="AX14" s="1146"/>
      <c r="AY14" s="1146"/>
      <c r="AZ14" s="1146"/>
      <c r="BA14" s="1146"/>
      <c r="BB14" s="1146"/>
      <c r="BC14" s="1146"/>
      <c r="BD14" s="1146"/>
      <c r="BE14" s="1146"/>
      <c r="BF14" s="1146"/>
      <c r="BG14" s="1146"/>
      <c r="BH14" s="1146"/>
      <c r="BI14" s="1146"/>
      <c r="BJ14" s="1146"/>
      <c r="BK14" s="1146"/>
      <c r="BL14" s="1146"/>
      <c r="BM14" s="1146"/>
      <c r="BN14" s="1146"/>
      <c r="BO14" s="1146"/>
      <c r="BP14" s="1146"/>
      <c r="BQ14" s="1146"/>
      <c r="BR14" s="1146"/>
      <c r="BS14" s="1146"/>
      <c r="BT14" s="1146"/>
      <c r="BU14" s="1146"/>
      <c r="BV14" s="1145"/>
      <c r="BW14" s="1145"/>
      <c r="BX14" s="1145"/>
      <c r="BY14" s="1145"/>
      <c r="BZ14" s="1145"/>
      <c r="CA14" s="1145"/>
      <c r="CB14" s="1145"/>
      <c r="CC14" s="1145"/>
      <c r="CD14" s="1145"/>
      <c r="CE14" s="1145"/>
    </row>
    <row r="15" spans="1:256" s="126" customFormat="1" ht="0.95" customHeight="1">
      <c r="A15" s="36"/>
      <c r="B15" s="36" t="s">
        <v>402</v>
      </c>
      <c r="C15" s="230"/>
      <c r="D15" s="250"/>
      <c r="E15" s="203"/>
      <c r="F15" s="252"/>
      <c r="G15" s="252"/>
      <c r="H15" s="252"/>
      <c r="I15" s="252"/>
      <c r="J15" s="252"/>
      <c r="K15" s="252"/>
      <c r="L15" s="253"/>
      <c r="M15" s="400"/>
      <c r="N15" s="212"/>
      <c r="O15" s="212"/>
      <c r="P15" s="212"/>
      <c r="Q15" s="360" t="s">
        <v>19</v>
      </c>
      <c r="R15" s="212"/>
      <c r="S15" s="357"/>
      <c r="T15" s="357"/>
      <c r="U15" s="357"/>
      <c r="V15" s="357"/>
    </row>
    <row r="16" spans="1:256" s="126" customFormat="1" ht="21" customHeight="1">
      <c r="A16" s="125"/>
      <c r="B16" s="36"/>
      <c r="C16" s="232"/>
      <c r="D16" s="254"/>
      <c r="E16" s="254"/>
      <c r="F16" s="254"/>
      <c r="G16" s="254"/>
      <c r="H16" s="254"/>
      <c r="I16" s="254"/>
      <c r="J16" s="254"/>
      <c r="K16" s="254"/>
      <c r="L16" s="254"/>
      <c r="M16" s="212"/>
      <c r="N16" s="212"/>
      <c r="O16" s="212"/>
      <c r="P16" s="212"/>
      <c r="Q16" s="360"/>
      <c r="R16" s="212"/>
      <c r="S16" s="357"/>
      <c r="T16" s="357"/>
      <c r="U16" s="357"/>
      <c r="V16" s="357"/>
    </row>
    <row r="17" spans="1:22" s="126" customFormat="1">
      <c r="A17" s="125"/>
      <c r="B17" s="36"/>
      <c r="C17" s="232"/>
      <c r="D17" s="36"/>
      <c r="E17" s="36"/>
      <c r="F17" s="36"/>
      <c r="G17" s="36"/>
      <c r="H17" s="36"/>
      <c r="I17" s="36"/>
      <c r="J17" s="36"/>
      <c r="K17" s="36"/>
      <c r="L17" s="36"/>
      <c r="M17" s="212"/>
      <c r="N17" s="212"/>
      <c r="O17" s="212"/>
      <c r="P17" s="212"/>
      <c r="Q17" s="360"/>
      <c r="R17" s="212"/>
      <c r="S17" s="357"/>
      <c r="T17" s="357"/>
      <c r="U17" s="357"/>
      <c r="V17" s="357"/>
    </row>
    <row r="18" spans="1:22" s="126" customFormat="1" ht="0.75" customHeight="1">
      <c r="A18" s="125"/>
      <c r="B18" s="36"/>
      <c r="C18" s="232"/>
      <c r="D18" s="36"/>
      <c r="E18" s="36"/>
      <c r="F18" s="36"/>
      <c r="G18" s="36"/>
      <c r="H18" s="36"/>
      <c r="I18" s="36"/>
      <c r="J18" s="36"/>
      <c r="K18" s="36"/>
      <c r="L18" s="36"/>
      <c r="M18" s="212"/>
      <c r="N18" s="212"/>
      <c r="O18" s="212"/>
      <c r="P18" s="212"/>
      <c r="Q18" s="360"/>
      <c r="R18" s="212"/>
      <c r="S18" s="357"/>
      <c r="T18" s="357"/>
      <c r="U18" s="357"/>
      <c r="V18" s="357"/>
    </row>
    <row r="19" spans="1:22" s="256" customFormat="1" ht="10.5">
      <c r="A19" s="255"/>
      <c r="C19" s="257"/>
      <c r="D19" s="258"/>
      <c r="E19" s="258"/>
      <c r="M19" s="212"/>
      <c r="N19" s="212"/>
      <c r="O19" s="212"/>
      <c r="P19" s="212"/>
      <c r="Q19" s="360"/>
      <c r="R19" s="212"/>
      <c r="S19" s="357"/>
      <c r="T19" s="357"/>
      <c r="U19" s="357"/>
      <c r="V19" s="357"/>
    </row>
    <row r="20" spans="1:22" s="256" customFormat="1" ht="10.5">
      <c r="A20" s="255"/>
      <c r="C20" s="257"/>
      <c r="D20" s="258"/>
      <c r="E20" s="258"/>
      <c r="M20" s="212"/>
      <c r="N20" s="212"/>
      <c r="O20" s="212"/>
      <c r="P20" s="212"/>
      <c r="Q20" s="360"/>
      <c r="R20" s="212"/>
      <c r="S20" s="357"/>
      <c r="T20" s="357"/>
      <c r="U20" s="357"/>
      <c r="V20" s="357"/>
    </row>
  </sheetData>
  <sheetProtection algorithmName="SHA-512" hashValue="Y9XxOBSg+/wRnXzmBdbTntvwc359DaOUFgUpwQBhTd9kFYp0UnUVP7IqDoIp/mG9SwlD7BxudY54Eay9nRSdlQ==" saltValue="ch962ZqhnT89gjHsZNYCKA=="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4" zoomScaleNormal="100" workbookViewId="0">
      <selection activeCell="E32" sqref="E32:W32"/>
    </sheetView>
  </sheetViews>
  <sheetFormatPr defaultRowHeight="11.25"/>
  <cols>
    <col min="1" max="2" width="3.7109375" style="210" hidden="1" customWidth="1"/>
    <col min="3" max="3" width="3.7109375" style="102" bestFit="1" customWidth="1"/>
    <col min="4" max="4" width="6.140625" style="102" customWidth="1"/>
    <col min="5" max="5" width="6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5" customWidth="1"/>
    <col min="21" max="21" width="5.7109375" style="535" customWidth="1"/>
    <col min="22" max="22" width="34.42578125" style="535"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218" t="s">
        <v>714</v>
      </c>
      <c r="E5" s="1219"/>
      <c r="F5" s="1219"/>
      <c r="G5" s="1219"/>
      <c r="H5" s="1219"/>
      <c r="I5" s="1219"/>
      <c r="J5" s="1220"/>
      <c r="K5" s="437"/>
      <c r="L5" s="176"/>
      <c r="M5" s="176"/>
      <c r="N5" s="176"/>
      <c r="O5" s="176"/>
      <c r="P5" s="176"/>
      <c r="Q5" s="176"/>
      <c r="R5" s="176"/>
      <c r="S5" s="569"/>
      <c r="T5" s="569"/>
      <c r="U5" s="569"/>
      <c r="V5" s="569"/>
      <c r="W5" s="176"/>
    </row>
    <row r="6" spans="1:24" s="470" customFormat="1" ht="3" customHeight="1">
      <c r="A6" s="312"/>
      <c r="B6" s="312"/>
      <c r="D6" s="1248"/>
      <c r="E6" s="1249"/>
      <c r="F6" s="1249"/>
      <c r="G6" s="1249"/>
      <c r="H6" s="1249"/>
      <c r="I6" s="1249"/>
      <c r="J6" s="1250"/>
      <c r="S6" s="647"/>
      <c r="T6" s="647"/>
      <c r="U6" s="647"/>
      <c r="V6" s="647"/>
    </row>
    <row r="7" spans="1:24" s="470" customFormat="1" ht="5.25" hidden="1" customHeight="1">
      <c r="A7" s="312"/>
      <c r="B7" s="312"/>
      <c r="E7" s="1251"/>
      <c r="F7" s="1251"/>
      <c r="G7" s="1240"/>
      <c r="H7" s="1240"/>
      <c r="I7" s="1240"/>
      <c r="J7" s="1240"/>
      <c r="S7" s="647"/>
      <c r="T7" s="647"/>
      <c r="U7" s="647"/>
      <c r="V7" s="647"/>
    </row>
    <row r="8" spans="1:24" s="470" customFormat="1" ht="5.25" hidden="1" customHeight="1">
      <c r="A8" s="312"/>
      <c r="B8" s="312"/>
      <c r="E8" s="1251"/>
      <c r="F8" s="1251"/>
      <c r="G8" s="1240"/>
      <c r="H8" s="1240"/>
      <c r="I8" s="1240"/>
      <c r="J8" s="1240"/>
      <c r="S8" s="647"/>
      <c r="T8" s="647"/>
      <c r="U8" s="647"/>
      <c r="V8" s="647"/>
    </row>
    <row r="9" spans="1:24" s="470" customFormat="1" ht="5.25" hidden="1" customHeight="1">
      <c r="A9" s="312"/>
      <c r="B9" s="312"/>
      <c r="E9" s="1251"/>
      <c r="F9" s="1251"/>
      <c r="G9" s="1240"/>
      <c r="H9" s="1240"/>
      <c r="I9" s="1240"/>
      <c r="J9" s="1240"/>
      <c r="S9" s="647"/>
      <c r="T9" s="647"/>
      <c r="U9" s="647"/>
      <c r="V9" s="647"/>
    </row>
    <row r="10" spans="1:24" s="647" customFormat="1" ht="5.25" hidden="1">
      <c r="A10" s="312"/>
      <c r="B10" s="312"/>
      <c r="E10" s="1252"/>
      <c r="F10" s="1252"/>
      <c r="G10" s="842"/>
      <c r="H10" s="466"/>
      <c r="I10" s="795"/>
      <c r="J10" s="795"/>
    </row>
    <row r="11" spans="1:24" s="159" customFormat="1" ht="18.75" hidden="1" customHeight="1">
      <c r="A11" s="312"/>
      <c r="B11" s="312"/>
      <c r="D11" s="152"/>
      <c r="E11" s="1253" t="s">
        <v>721</v>
      </c>
      <c r="F11" s="1253"/>
      <c r="G11" s="1151" t="s">
        <v>85</v>
      </c>
      <c r="H11" s="468"/>
      <c r="I11" s="166"/>
      <c r="J11" s="152"/>
      <c r="K11" s="153"/>
      <c r="L11" s="152"/>
      <c r="M11" s="152"/>
      <c r="N11" s="153"/>
      <c r="O11" s="153"/>
      <c r="P11" s="152"/>
      <c r="Q11" s="152"/>
      <c r="R11" s="153"/>
      <c r="S11" s="555"/>
      <c r="T11" s="554"/>
      <c r="U11" s="554"/>
      <c r="V11" s="555"/>
    </row>
    <row r="12" spans="1:24" s="470" customFormat="1" ht="18.75" hidden="1">
      <c r="A12" s="312"/>
      <c r="B12" s="312"/>
      <c r="E12" s="1253" t="s">
        <v>722</v>
      </c>
      <c r="F12" s="1253"/>
      <c r="G12" s="1151" t="s">
        <v>85</v>
      </c>
      <c r="H12" s="468"/>
      <c r="I12" s="466"/>
      <c r="J12" s="469"/>
      <c r="K12" s="465"/>
      <c r="L12" s="465"/>
      <c r="M12" s="465"/>
      <c r="N12" s="464"/>
      <c r="O12" s="465"/>
      <c r="P12" s="465"/>
      <c r="Q12" s="465"/>
      <c r="R12" s="464"/>
      <c r="S12" s="646"/>
      <c r="T12" s="646"/>
      <c r="U12" s="646"/>
      <c r="V12" s="645"/>
    </row>
    <row r="13" spans="1:24" s="470" customFormat="1" ht="5.25" hidden="1" customHeight="1">
      <c r="A13" s="312"/>
      <c r="B13" s="312"/>
      <c r="E13" s="1247"/>
      <c r="F13" s="1247"/>
      <c r="G13" s="467"/>
      <c r="H13" s="466"/>
      <c r="I13" s="465"/>
      <c r="J13" s="465"/>
      <c r="K13" s="465"/>
      <c r="L13" s="465"/>
      <c r="M13" s="465"/>
      <c r="N13" s="464"/>
      <c r="O13" s="465"/>
      <c r="P13" s="465"/>
      <c r="Q13" s="465"/>
      <c r="R13" s="464"/>
      <c r="S13" s="646"/>
      <c r="T13" s="646"/>
      <c r="U13" s="646"/>
      <c r="V13" s="645"/>
    </row>
    <row r="14" spans="1:24" s="470" customFormat="1" ht="5.25" hidden="1" customHeight="1">
      <c r="A14" s="312"/>
      <c r="B14" s="312"/>
      <c r="S14" s="647"/>
      <c r="T14" s="647"/>
      <c r="U14" s="647"/>
      <c r="V14" s="647"/>
    </row>
    <row r="15" spans="1:24" s="463" customFormat="1" ht="5.25" hidden="1" customHeight="1">
      <c r="A15" s="472"/>
      <c r="B15" s="472"/>
      <c r="S15" s="644"/>
      <c r="T15" s="644"/>
      <c r="U15" s="644"/>
      <c r="V15" s="644"/>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241" t="s">
        <v>92</v>
      </c>
      <c r="E17" s="1241" t="s">
        <v>297</v>
      </c>
      <c r="F17" s="1241" t="s">
        <v>80</v>
      </c>
      <c r="G17" s="1241" t="s">
        <v>439</v>
      </c>
      <c r="H17" s="1241" t="s">
        <v>92</v>
      </c>
      <c r="I17" s="1241"/>
      <c r="J17" s="1241" t="s">
        <v>20</v>
      </c>
      <c r="K17" s="1243" t="s">
        <v>480</v>
      </c>
      <c r="L17" s="1243"/>
      <c r="M17" s="1243"/>
      <c r="N17" s="1243"/>
      <c r="O17" s="1243" t="s">
        <v>712</v>
      </c>
      <c r="P17" s="1243"/>
      <c r="Q17" s="1243"/>
      <c r="R17" s="1243"/>
      <c r="S17" s="1243" t="s">
        <v>713</v>
      </c>
      <c r="T17" s="1243"/>
      <c r="U17" s="1243"/>
      <c r="V17" s="1243"/>
      <c r="W17" s="1241" t="s">
        <v>244</v>
      </c>
    </row>
    <row r="18" spans="1:24" ht="30.75" customHeight="1">
      <c r="D18" s="1241"/>
      <c r="E18" s="1241"/>
      <c r="F18" s="1241"/>
      <c r="G18" s="1241"/>
      <c r="H18" s="1241"/>
      <c r="I18" s="1241"/>
      <c r="J18" s="1241"/>
      <c r="K18" s="115" t="s">
        <v>300</v>
      </c>
      <c r="L18" s="1241" t="s">
        <v>92</v>
      </c>
      <c r="M18" s="1241"/>
      <c r="N18" s="115" t="s">
        <v>230</v>
      </c>
      <c r="O18" s="115" t="s">
        <v>300</v>
      </c>
      <c r="P18" s="1241" t="s">
        <v>92</v>
      </c>
      <c r="Q18" s="1241"/>
      <c r="R18" s="115" t="s">
        <v>230</v>
      </c>
      <c r="S18" s="542" t="s">
        <v>300</v>
      </c>
      <c r="T18" s="1241" t="s">
        <v>92</v>
      </c>
      <c r="U18" s="1241"/>
      <c r="V18" s="542" t="s">
        <v>400</v>
      </c>
      <c r="W18" s="1241"/>
    </row>
    <row r="19" spans="1:24" s="406" customFormat="1" ht="12" customHeight="1">
      <c r="A19" s="405"/>
      <c r="B19" s="405"/>
      <c r="D19" s="42" t="s">
        <v>93</v>
      </c>
      <c r="E19" s="42" t="s">
        <v>49</v>
      </c>
      <c r="F19" s="42" t="s">
        <v>50</v>
      </c>
      <c r="G19" s="42" t="s">
        <v>51</v>
      </c>
      <c r="H19" s="1242" t="s">
        <v>68</v>
      </c>
      <c r="I19" s="1242"/>
      <c r="J19" s="42" t="s">
        <v>69</v>
      </c>
      <c r="K19" s="42" t="s">
        <v>183</v>
      </c>
      <c r="L19" s="1242" t="s">
        <v>184</v>
      </c>
      <c r="M19" s="1242"/>
      <c r="N19" s="42" t="s">
        <v>208</v>
      </c>
      <c r="O19" s="42" t="s">
        <v>209</v>
      </c>
      <c r="P19" s="1242" t="s">
        <v>210</v>
      </c>
      <c r="Q19" s="1242"/>
      <c r="R19" s="42" t="s">
        <v>211</v>
      </c>
      <c r="S19" s="527" t="s">
        <v>210</v>
      </c>
      <c r="T19" s="1242" t="s">
        <v>211</v>
      </c>
      <c r="U19" s="1242"/>
      <c r="V19" s="527" t="s">
        <v>212</v>
      </c>
      <c r="W19" s="42" t="s">
        <v>213</v>
      </c>
    </row>
    <row r="20" spans="1:24" ht="14.25" hidden="1" customHeight="1">
      <c r="C20" s="310"/>
      <c r="D20" s="350">
        <v>0</v>
      </c>
      <c r="E20" s="401"/>
      <c r="F20" s="401"/>
      <c r="G20" s="121"/>
      <c r="H20" s="402"/>
      <c r="I20" s="402"/>
      <c r="J20" s="221"/>
      <c r="K20" s="121"/>
      <c r="L20" s="221"/>
      <c r="M20" s="221"/>
      <c r="N20" s="403"/>
      <c r="O20" s="121"/>
      <c r="P20" s="221"/>
      <c r="Q20" s="221"/>
      <c r="R20" s="404"/>
      <c r="S20" s="544"/>
      <c r="T20" s="594"/>
      <c r="U20" s="594"/>
      <c r="V20" s="631"/>
      <c r="W20" s="121"/>
      <c r="X20" s="175"/>
    </row>
    <row r="21" spans="1:24" s="1119" customFormat="1" ht="17.100000000000001" customHeight="1">
      <c r="A21" s="750">
        <v>13</v>
      </c>
      <c r="C21" s="1149"/>
      <c r="D21" s="1230">
        <v>1</v>
      </c>
      <c r="E21" s="1231" t="s">
        <v>773</v>
      </c>
      <c r="F21" s="1233" t="s">
        <v>1504</v>
      </c>
      <c r="G21" s="1236" t="s">
        <v>85</v>
      </c>
      <c r="H21" s="1230"/>
      <c r="I21" s="1230">
        <v>1</v>
      </c>
      <c r="J21" s="1244" t="s">
        <v>3193</v>
      </c>
      <c r="K21" s="1226" t="s">
        <v>85</v>
      </c>
      <c r="L21" s="1224"/>
      <c r="M21" s="1224" t="s">
        <v>93</v>
      </c>
      <c r="N21" s="1229"/>
      <c r="O21" s="1226" t="s">
        <v>85</v>
      </c>
      <c r="P21" s="1224"/>
      <c r="Q21" s="1224" t="s">
        <v>93</v>
      </c>
      <c r="R21" s="1225"/>
      <c r="S21" s="1226" t="s">
        <v>85</v>
      </c>
      <c r="T21" s="1126"/>
      <c r="U21" s="1126" t="s">
        <v>93</v>
      </c>
      <c r="V21" s="1111"/>
      <c r="W21" s="1180"/>
    </row>
    <row r="22" spans="1:24" s="1119" customFormat="1" ht="17.100000000000001" customHeight="1">
      <c r="A22" s="750"/>
      <c r="C22" s="1131"/>
      <c r="D22" s="1230"/>
      <c r="E22" s="1231"/>
      <c r="F22" s="1234"/>
      <c r="G22" s="1236"/>
      <c r="H22" s="1230"/>
      <c r="I22" s="1230"/>
      <c r="J22" s="1245"/>
      <c r="K22" s="1226"/>
      <c r="L22" s="1224"/>
      <c r="M22" s="1224"/>
      <c r="N22" s="1229"/>
      <c r="O22" s="1226"/>
      <c r="P22" s="1224"/>
      <c r="Q22" s="1224"/>
      <c r="R22" s="1225"/>
      <c r="S22" s="1226"/>
      <c r="T22" s="1091"/>
      <c r="U22" s="1124"/>
      <c r="V22" s="1125"/>
      <c r="W22" s="748"/>
    </row>
    <row r="23" spans="1:24" s="1119" customFormat="1" ht="17.100000000000001" customHeight="1">
      <c r="A23" s="750"/>
      <c r="C23" s="1131"/>
      <c r="D23" s="1228"/>
      <c r="E23" s="1232"/>
      <c r="F23" s="1234"/>
      <c r="G23" s="1227"/>
      <c r="H23" s="1228"/>
      <c r="I23" s="1228"/>
      <c r="J23" s="1245"/>
      <c r="K23" s="1227"/>
      <c r="L23" s="1228"/>
      <c r="M23" s="1228"/>
      <c r="N23" s="1225"/>
      <c r="O23" s="1227"/>
      <c r="P23" s="1136"/>
      <c r="Q23" s="1124"/>
      <c r="R23" s="1125"/>
      <c r="S23" s="743"/>
      <c r="T23" s="743"/>
      <c r="U23" s="743"/>
      <c r="V23" s="743"/>
      <c r="W23" s="748"/>
    </row>
    <row r="24" spans="1:24" s="1119" customFormat="1" ht="15" customHeight="1">
      <c r="A24" s="750"/>
      <c r="C24" s="1131"/>
      <c r="D24" s="1228"/>
      <c r="E24" s="1232"/>
      <c r="F24" s="1234"/>
      <c r="G24" s="1227"/>
      <c r="H24" s="1228"/>
      <c r="I24" s="1228"/>
      <c r="J24" s="1246"/>
      <c r="K24" s="1227"/>
      <c r="L24" s="1124"/>
      <c r="M24" s="1125"/>
      <c r="N24" s="1125"/>
      <c r="O24" s="1125"/>
      <c r="P24" s="1125"/>
      <c r="Q24" s="1125"/>
      <c r="R24" s="1125"/>
      <c r="S24" s="743"/>
      <c r="T24" s="743"/>
      <c r="U24" s="743"/>
      <c r="V24" s="743"/>
      <c r="W24" s="748"/>
    </row>
    <row r="25" spans="1:24" s="1119" customFormat="1" ht="15" customHeight="1">
      <c r="A25" s="750"/>
      <c r="C25" s="1131"/>
      <c r="D25" s="1228"/>
      <c r="E25" s="1232"/>
      <c r="F25" s="1235"/>
      <c r="G25" s="1227"/>
      <c r="H25" s="1124"/>
      <c r="I25" s="1125"/>
      <c r="J25" s="1125"/>
      <c r="K25" s="1125"/>
      <c r="L25" s="1125"/>
      <c r="M25" s="1125"/>
      <c r="N25" s="1125"/>
      <c r="O25" s="1125"/>
      <c r="P25" s="1125"/>
      <c r="Q25" s="1125"/>
      <c r="R25" s="1125"/>
      <c r="S25" s="743"/>
      <c r="T25" s="743"/>
      <c r="U25" s="743"/>
      <c r="V25" s="743"/>
      <c r="W25" s="748"/>
    </row>
    <row r="26" spans="1:24" ht="17.100000000000001" customHeight="1">
      <c r="D26" s="117"/>
      <c r="E26" s="118"/>
      <c r="F26" s="118"/>
      <c r="G26" s="118"/>
      <c r="H26" s="118"/>
      <c r="I26" s="118"/>
      <c r="J26" s="118"/>
      <c r="K26" s="118"/>
      <c r="L26" s="118"/>
      <c r="M26" s="118"/>
      <c r="N26" s="118"/>
      <c r="O26" s="118"/>
      <c r="P26" s="118"/>
      <c r="Q26" s="118"/>
      <c r="R26" s="118"/>
      <c r="S26" s="543"/>
      <c r="T26" s="543"/>
      <c r="U26" s="543"/>
      <c r="V26" s="543"/>
      <c r="W26" s="119"/>
    </row>
    <row r="27" spans="1:24" ht="3" customHeight="1"/>
    <row r="28" spans="1:24" ht="11.25" hidden="1" customHeight="1"/>
    <row r="29" spans="1:24" ht="0.95" customHeight="1"/>
    <row r="30" spans="1:24" ht="23.25" customHeight="1"/>
    <row r="31" spans="1:24" ht="3" customHeight="1"/>
    <row r="32" spans="1:24" ht="17.100000000000001" customHeight="1">
      <c r="E32" s="1237" t="s">
        <v>738</v>
      </c>
      <c r="F32" s="1237"/>
      <c r="G32" s="1237"/>
      <c r="H32" s="1237"/>
      <c r="I32" s="1237"/>
      <c r="J32" s="1237"/>
      <c r="K32" s="1237"/>
      <c r="L32" s="1237"/>
      <c r="M32" s="1237"/>
      <c r="N32" s="1237"/>
      <c r="O32" s="1237"/>
      <c r="P32" s="1237"/>
      <c r="Q32" s="1237"/>
      <c r="R32" s="1237"/>
      <c r="S32" s="1237"/>
      <c r="T32" s="1237"/>
      <c r="U32" s="1237"/>
      <c r="V32" s="1237"/>
      <c r="W32" s="1237"/>
    </row>
    <row r="33" spans="5:23" ht="36.950000000000003" customHeight="1">
      <c r="E33" s="1238" t="s">
        <v>740</v>
      </c>
      <c r="F33" s="1239"/>
      <c r="G33" s="1239"/>
      <c r="H33" s="1239"/>
      <c r="I33" s="1239"/>
      <c r="J33" s="1239"/>
      <c r="K33" s="1239"/>
      <c r="L33" s="1239"/>
      <c r="M33" s="1239"/>
      <c r="N33" s="1239"/>
      <c r="O33" s="1239"/>
      <c r="P33" s="1239"/>
      <c r="Q33" s="1239"/>
      <c r="R33" s="1239"/>
      <c r="S33" s="1239"/>
      <c r="T33" s="1239"/>
      <c r="U33" s="1239"/>
      <c r="V33" s="1239"/>
      <c r="W33" s="1239"/>
    </row>
    <row r="34" spans="5:23" ht="17.100000000000001" customHeight="1">
      <c r="E34" s="1238" t="s">
        <v>741</v>
      </c>
      <c r="F34" s="1239"/>
      <c r="G34" s="1239"/>
      <c r="H34" s="1239"/>
      <c r="I34" s="1239"/>
      <c r="J34" s="1239"/>
      <c r="K34" s="1239"/>
      <c r="L34" s="1239"/>
      <c r="M34" s="1239"/>
      <c r="N34" s="1239"/>
      <c r="O34" s="1239"/>
      <c r="P34" s="1239"/>
      <c r="Q34" s="1239"/>
      <c r="R34" s="1239"/>
      <c r="S34" s="1239"/>
      <c r="T34" s="1239"/>
      <c r="U34" s="1239"/>
      <c r="V34" s="1239"/>
      <c r="W34" s="1239"/>
    </row>
    <row r="35" spans="5:23" ht="27" customHeight="1">
      <c r="E35" s="1238" t="s">
        <v>742</v>
      </c>
      <c r="F35" s="1239"/>
      <c r="G35" s="1239"/>
      <c r="H35" s="1239"/>
      <c r="I35" s="1239"/>
      <c r="J35" s="1239"/>
      <c r="K35" s="1239"/>
      <c r="L35" s="1239"/>
      <c r="M35" s="1239"/>
      <c r="N35" s="1239"/>
      <c r="O35" s="1239"/>
      <c r="P35" s="1239"/>
      <c r="Q35" s="1239"/>
      <c r="R35" s="1239"/>
      <c r="S35" s="1239"/>
      <c r="T35" s="1239"/>
      <c r="U35" s="1239"/>
      <c r="V35" s="1239"/>
      <c r="W35" s="1239"/>
    </row>
    <row r="36" spans="5:23" ht="17.100000000000001" customHeight="1">
      <c r="E36" s="1238" t="s">
        <v>743</v>
      </c>
      <c r="F36" s="1239"/>
      <c r="G36" s="1239"/>
      <c r="H36" s="1239"/>
      <c r="I36" s="1239"/>
      <c r="J36" s="1239"/>
      <c r="K36" s="1239"/>
      <c r="L36" s="1239"/>
      <c r="M36" s="1239"/>
      <c r="N36" s="1239"/>
      <c r="O36" s="1239"/>
      <c r="P36" s="1239"/>
      <c r="Q36" s="1239"/>
      <c r="R36" s="1239"/>
      <c r="S36" s="1239"/>
      <c r="T36" s="1239"/>
      <c r="U36" s="1239"/>
      <c r="V36" s="1239"/>
      <c r="W36" s="1239"/>
    </row>
    <row r="37" spans="5:23" ht="15" customHeight="1">
      <c r="E37" s="794"/>
      <c r="F37" s="218"/>
      <c r="G37" s="218"/>
      <c r="H37" s="218"/>
      <c r="I37" s="218"/>
      <c r="J37" s="218"/>
      <c r="K37" s="218"/>
      <c r="L37" s="218"/>
      <c r="M37" s="218"/>
      <c r="N37" s="218"/>
      <c r="O37" s="218"/>
      <c r="P37" s="218"/>
      <c r="Q37" s="218"/>
      <c r="R37" s="218"/>
      <c r="S37" s="218"/>
      <c r="T37" s="218"/>
      <c r="U37" s="218"/>
      <c r="V37" s="218"/>
      <c r="W37" s="218"/>
    </row>
    <row r="38" spans="5:23" ht="15" customHeight="1">
      <c r="E38" s="1237" t="s">
        <v>739</v>
      </c>
      <c r="F38" s="1237"/>
      <c r="G38" s="1237"/>
      <c r="H38" s="1237"/>
      <c r="I38" s="1237"/>
      <c r="J38" s="1237"/>
      <c r="K38" s="1237"/>
      <c r="L38" s="1237"/>
      <c r="M38" s="1237"/>
      <c r="N38" s="1237"/>
      <c r="O38" s="1237"/>
      <c r="P38" s="1237"/>
      <c r="Q38" s="1237"/>
      <c r="R38" s="1237"/>
      <c r="S38" s="1237"/>
      <c r="T38" s="1237"/>
      <c r="U38" s="1237"/>
      <c r="V38" s="1237"/>
      <c r="W38" s="1237"/>
    </row>
    <row r="39" spans="5:23" ht="17.100000000000001" customHeight="1">
      <c r="E39" s="1238" t="s">
        <v>744</v>
      </c>
      <c r="F39" s="1239"/>
      <c r="G39" s="1239"/>
      <c r="H39" s="1239"/>
      <c r="I39" s="1239"/>
      <c r="J39" s="1239"/>
      <c r="K39" s="1239"/>
      <c r="L39" s="1239"/>
      <c r="M39" s="1239"/>
      <c r="N39" s="1239"/>
      <c r="O39" s="1239"/>
      <c r="P39" s="1239"/>
      <c r="Q39" s="1239"/>
      <c r="R39" s="1239"/>
      <c r="S39" s="1239"/>
      <c r="T39" s="1239"/>
      <c r="U39" s="1239"/>
      <c r="V39" s="1239"/>
      <c r="W39" s="1239"/>
    </row>
    <row r="40" spans="5:23" ht="17.100000000000001" customHeight="1">
      <c r="E40" s="1238" t="s">
        <v>745</v>
      </c>
      <c r="F40" s="1239"/>
      <c r="G40" s="1239"/>
      <c r="H40" s="1239"/>
      <c r="I40" s="1239"/>
      <c r="J40" s="1239"/>
      <c r="K40" s="1239"/>
      <c r="L40" s="1239"/>
      <c r="M40" s="1239"/>
      <c r="N40" s="1239"/>
      <c r="O40" s="1239"/>
      <c r="P40" s="1239"/>
      <c r="Q40" s="1239"/>
      <c r="R40" s="1239"/>
      <c r="S40" s="1239"/>
      <c r="T40" s="1239"/>
      <c r="U40" s="1239"/>
      <c r="V40" s="1239"/>
      <c r="W40" s="1239"/>
    </row>
  </sheetData>
  <sheetProtection algorithmName="SHA-512" hashValue="r3i5DIaqicQQ+j1GXl3aPvoWYkAkl2A1RfX8APpVPPpS8WNvOLkLbwtp9gSbnQvLk9KVfNZlqPqolxnIK3AH1w==" saltValue="ERI8i2N9iFFAZR41IoCg4Q==" spinCount="100000" sheet="1" objects="1" scenarios="1" formatColumns="0" formatRows="0"/>
  <dataConsolidate link="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4"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00000000-0002-0000-0500-000001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00000000-0002-0000-0500-000002000000}"/>
    <dataValidation type="textLength" operator="lessThanOrEqual" allowBlank="1" showInputMessage="1" showErrorMessage="1" errorTitle="Ошибка" error="Допускается ввод не более 900 символов!" sqref="V21:W21 R21:R22 J21" xr:uid="{00000000-0002-0000-0500-000003000000}">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14" width="10.5703125" style="587"/>
    <col min="15" max="16384" width="10.5703125" style="525"/>
  </cols>
  <sheetData>
    <row r="1" spans="1:14" ht="3" customHeight="1">
      <c r="A1" s="593" t="s">
        <v>93</v>
      </c>
    </row>
    <row r="2" spans="1:14" ht="22.5">
      <c r="F2" s="1255" t="s">
        <v>492</v>
      </c>
      <c r="G2" s="1256"/>
      <c r="H2" s="1257"/>
      <c r="I2" s="642"/>
    </row>
    <row r="3" spans="1:14" ht="3" customHeight="1"/>
    <row r="4" spans="1:14" s="572" customFormat="1" ht="11.25">
      <c r="A4" s="592"/>
      <c r="B4" s="592"/>
      <c r="C4" s="592"/>
      <c r="D4" s="592"/>
      <c r="F4" s="1209" t="s">
        <v>454</v>
      </c>
      <c r="G4" s="1209"/>
      <c r="H4" s="1209"/>
      <c r="I4" s="1258" t="s">
        <v>455</v>
      </c>
      <c r="J4" s="592"/>
      <c r="K4" s="592"/>
      <c r="L4" s="592"/>
      <c r="M4" s="592"/>
      <c r="N4" s="592"/>
    </row>
    <row r="5" spans="1:14" s="572" customFormat="1" ht="11.25" customHeight="1">
      <c r="A5" s="592"/>
      <c r="B5" s="592"/>
      <c r="C5" s="592"/>
      <c r="D5" s="592"/>
      <c r="F5" s="608" t="s">
        <v>92</v>
      </c>
      <c r="G5" s="620" t="s">
        <v>457</v>
      </c>
      <c r="H5" s="607" t="s">
        <v>442</v>
      </c>
      <c r="I5" s="1258"/>
      <c r="J5" s="592"/>
      <c r="K5" s="592"/>
      <c r="L5" s="592"/>
      <c r="M5" s="592"/>
      <c r="N5" s="592"/>
    </row>
    <row r="6" spans="1:14" s="572" customFormat="1" ht="12" customHeight="1">
      <c r="A6" s="592"/>
      <c r="B6" s="592"/>
      <c r="C6" s="592"/>
      <c r="D6" s="592"/>
      <c r="F6" s="609" t="s">
        <v>93</v>
      </c>
      <c r="G6" s="611">
        <v>2</v>
      </c>
      <c r="H6" s="612">
        <v>3</v>
      </c>
      <c r="I6" s="610">
        <v>4</v>
      </c>
      <c r="J6" s="592">
        <v>4</v>
      </c>
      <c r="K6" s="592"/>
      <c r="L6" s="592"/>
      <c r="M6" s="592"/>
      <c r="N6" s="592"/>
    </row>
    <row r="7" spans="1:14" s="572" customFormat="1" ht="18.75">
      <c r="A7" s="592"/>
      <c r="B7" s="592"/>
      <c r="C7" s="592"/>
      <c r="D7" s="592"/>
      <c r="F7" s="618">
        <v>1</v>
      </c>
      <c r="G7" s="634" t="s">
        <v>493</v>
      </c>
      <c r="H7" s="606" t="str">
        <f>IF(dateCh="","",dateCh)</f>
        <v>19.12.2018</v>
      </c>
      <c r="I7" s="583" t="s">
        <v>494</v>
      </c>
      <c r="J7" s="617"/>
      <c r="K7" s="592"/>
      <c r="L7" s="592"/>
      <c r="M7" s="592"/>
      <c r="N7" s="592"/>
    </row>
    <row r="8" spans="1:14" s="572" customFormat="1" ht="45">
      <c r="A8" s="1259">
        <v>1</v>
      </c>
      <c r="B8" s="592"/>
      <c r="C8" s="592"/>
      <c r="D8" s="592"/>
      <c r="F8" s="618" t="str">
        <f>"2." &amp;mergeValue(A8)</f>
        <v>2.1</v>
      </c>
      <c r="G8" s="634" t="s">
        <v>495</v>
      </c>
      <c r="H8" s="606"/>
      <c r="I8" s="583" t="s">
        <v>592</v>
      </c>
      <c r="J8" s="617"/>
      <c r="K8" s="592"/>
      <c r="L8" s="592"/>
      <c r="M8" s="592"/>
      <c r="N8" s="592"/>
    </row>
    <row r="9" spans="1:14" s="572" customFormat="1" ht="22.5">
      <c r="A9" s="1259"/>
      <c r="B9" s="592"/>
      <c r="C9" s="592"/>
      <c r="D9" s="592"/>
      <c r="F9" s="618" t="str">
        <f>"3." &amp;mergeValue(A9)</f>
        <v>3.1</v>
      </c>
      <c r="G9" s="634" t="s">
        <v>496</v>
      </c>
      <c r="H9" s="606"/>
      <c r="I9" s="583" t="s">
        <v>590</v>
      </c>
      <c r="J9" s="617"/>
      <c r="K9" s="592"/>
      <c r="L9" s="592"/>
      <c r="M9" s="592"/>
      <c r="N9" s="592"/>
    </row>
    <row r="10" spans="1:14" s="572" customFormat="1" ht="22.5">
      <c r="A10" s="1259"/>
      <c r="B10" s="592"/>
      <c r="C10" s="592"/>
      <c r="D10" s="592"/>
      <c r="F10" s="618" t="str">
        <f>"4."&amp;mergeValue(A10)</f>
        <v>4.1</v>
      </c>
      <c r="G10" s="634" t="s">
        <v>497</v>
      </c>
      <c r="H10" s="607" t="s">
        <v>458</v>
      </c>
      <c r="I10" s="583"/>
      <c r="J10" s="617"/>
      <c r="K10" s="592"/>
      <c r="L10" s="592"/>
      <c r="M10" s="592"/>
      <c r="N10" s="592"/>
    </row>
    <row r="11" spans="1:14"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row>
    <row r="12" spans="1:14"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row>
    <row r="13" spans="1:14"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row>
    <row r="14" spans="1:14" s="572" customFormat="1" ht="18.75">
      <c r="A14" s="1259"/>
      <c r="B14" s="1259"/>
      <c r="C14" s="1259"/>
      <c r="D14" s="625"/>
      <c r="F14" s="621"/>
      <c r="G14" s="552" t="s">
        <v>4</v>
      </c>
      <c r="H14" s="626"/>
      <c r="I14" s="1260"/>
      <c r="J14" s="617"/>
      <c r="K14" s="592"/>
      <c r="L14" s="592"/>
      <c r="M14" s="592"/>
      <c r="N14" s="592"/>
    </row>
    <row r="15" spans="1:14" s="572" customFormat="1" ht="18.75">
      <c r="A15" s="1259"/>
      <c r="B15" s="1259"/>
      <c r="C15" s="625"/>
      <c r="D15" s="625"/>
      <c r="F15" s="636"/>
      <c r="G15" s="579" t="s">
        <v>403</v>
      </c>
      <c r="H15" s="637"/>
      <c r="I15" s="638"/>
      <c r="J15" s="617"/>
      <c r="K15" s="592"/>
      <c r="L15" s="592"/>
      <c r="M15" s="592"/>
      <c r="N15" s="592"/>
    </row>
    <row r="16" spans="1:14" s="572" customFormat="1" ht="18.75">
      <c r="A16" s="1259"/>
      <c r="B16" s="592"/>
      <c r="C16" s="592"/>
      <c r="D16" s="592"/>
      <c r="F16" s="621"/>
      <c r="G16" s="560" t="s">
        <v>507</v>
      </c>
      <c r="H16" s="622"/>
      <c r="I16" s="623"/>
      <c r="J16" s="617"/>
      <c r="K16" s="592"/>
      <c r="L16" s="592"/>
      <c r="M16" s="592"/>
      <c r="N16" s="592"/>
    </row>
    <row r="17" spans="1:14" s="572" customFormat="1" ht="18.75">
      <c r="A17" s="592"/>
      <c r="B17" s="592"/>
      <c r="C17" s="592"/>
      <c r="D17" s="592"/>
      <c r="F17" s="621"/>
      <c r="G17" s="567" t="s">
        <v>506</v>
      </c>
      <c r="H17" s="622"/>
      <c r="I17" s="623"/>
      <c r="J17" s="617"/>
      <c r="K17" s="592"/>
      <c r="L17" s="592"/>
      <c r="M17" s="592"/>
      <c r="N17" s="592"/>
    </row>
    <row r="18" spans="1:14" s="615" customFormat="1" ht="3" customHeight="1">
      <c r="A18" s="616"/>
      <c r="B18" s="616"/>
      <c r="C18" s="616"/>
      <c r="D18" s="616"/>
      <c r="F18" s="627"/>
      <c r="G18" s="628"/>
      <c r="H18" s="629"/>
      <c r="I18" s="630"/>
      <c r="J18" s="616"/>
      <c r="K18" s="616"/>
      <c r="L18" s="616"/>
      <c r="M18" s="616"/>
      <c r="N18" s="616"/>
    </row>
    <row r="19" spans="1:14" s="615" customFormat="1" ht="15" customHeight="1">
      <c r="A19" s="616"/>
      <c r="B19" s="616"/>
      <c r="C19" s="616"/>
      <c r="D19" s="616"/>
      <c r="F19" s="614"/>
      <c r="G19" s="1254" t="s">
        <v>595</v>
      </c>
      <c r="H19" s="1254"/>
      <c r="I19" s="596"/>
      <c r="J19" s="616"/>
      <c r="K19" s="616"/>
      <c r="L19" s="616"/>
      <c r="M19" s="616"/>
      <c r="N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8" width="10.5703125" style="587"/>
    <col min="29" max="16384" width="10.5703125" style="525"/>
  </cols>
  <sheetData>
    <row r="1" spans="1:28" hidden="1">
      <c r="Q1" s="585"/>
      <c r="R1" s="585"/>
    </row>
    <row r="2" spans="1:28" hidden="1">
      <c r="U2" s="585"/>
    </row>
    <row r="3" spans="1:28" hidden="1"/>
    <row r="4" spans="1:28" ht="3" customHeight="1">
      <c r="J4" s="531"/>
      <c r="K4" s="531"/>
      <c r="L4" s="526"/>
      <c r="M4" s="526"/>
      <c r="N4" s="526"/>
      <c r="O4" s="534"/>
      <c r="P4" s="534"/>
      <c r="Q4" s="534"/>
      <c r="R4" s="534"/>
      <c r="S4" s="534"/>
      <c r="T4" s="534"/>
      <c r="U4" s="534"/>
    </row>
    <row r="5" spans="1:28" ht="22.5" customHeight="1">
      <c r="J5" s="531"/>
      <c r="K5" s="531"/>
      <c r="L5" s="1287" t="s">
        <v>633</v>
      </c>
      <c r="M5" s="1287"/>
      <c r="N5" s="1287"/>
      <c r="O5" s="1287"/>
      <c r="P5" s="1287"/>
      <c r="Q5" s="1287"/>
      <c r="R5" s="1287"/>
      <c r="S5" s="1287"/>
      <c r="T5" s="1287"/>
      <c r="U5" s="666"/>
    </row>
    <row r="6" spans="1:28" ht="3" customHeight="1">
      <c r="J6" s="531"/>
      <c r="K6" s="531"/>
      <c r="L6" s="526"/>
      <c r="M6" s="526"/>
      <c r="N6" s="526"/>
      <c r="O6" s="530"/>
      <c r="P6" s="530"/>
      <c r="Q6" s="530"/>
      <c r="R6" s="530"/>
      <c r="S6" s="530"/>
      <c r="T6" s="530"/>
      <c r="U6" s="530"/>
      <c r="V6" s="534"/>
    </row>
    <row r="7" spans="1:28" s="572" customFormat="1" ht="22.5">
      <c r="A7" s="592"/>
      <c r="B7" s="592"/>
      <c r="C7" s="592"/>
      <c r="D7" s="592"/>
      <c r="E7" s="592"/>
      <c r="F7" s="592"/>
      <c r="G7" s="592"/>
      <c r="H7" s="592"/>
      <c r="L7" s="501"/>
      <c r="M7" s="619" t="s">
        <v>503</v>
      </c>
      <c r="N7" s="668"/>
      <c r="O7" s="1264" t="str">
        <f>IF(NameOrPr_ch="",IF(NameOrPr="","",NameOrPr),NameOrPr_ch)</f>
        <v>Региональная служба по тарифам Нижегородской области</v>
      </c>
      <c r="P7" s="1264"/>
      <c r="Q7" s="1264"/>
      <c r="R7" s="1264"/>
      <c r="S7" s="1264"/>
      <c r="T7" s="1264"/>
      <c r="U7" s="584"/>
      <c r="V7" s="584"/>
      <c r="W7" s="521"/>
      <c r="X7" s="592"/>
      <c r="Y7" s="592"/>
      <c r="Z7" s="592"/>
      <c r="AA7" s="592"/>
      <c r="AB7" s="592"/>
    </row>
    <row r="8" spans="1:28" s="572" customFormat="1" ht="18.75">
      <c r="A8" s="592"/>
      <c r="B8" s="592"/>
      <c r="C8" s="592"/>
      <c r="D8" s="592"/>
      <c r="E8" s="592"/>
      <c r="F8" s="592"/>
      <c r="G8" s="592"/>
      <c r="H8" s="592"/>
      <c r="L8" s="501"/>
      <c r="M8" s="619" t="s">
        <v>598</v>
      </c>
      <c r="N8" s="668"/>
      <c r="O8" s="1264" t="str">
        <f>IF(datePr_ch="",IF(datePr="","",datePr),datePr_ch)</f>
        <v>21.11.2018</v>
      </c>
      <c r="P8" s="1264"/>
      <c r="Q8" s="1264"/>
      <c r="R8" s="1264"/>
      <c r="S8" s="1264"/>
      <c r="T8" s="1264"/>
      <c r="U8" s="584"/>
      <c r="V8" s="584"/>
      <c r="W8" s="521"/>
      <c r="X8" s="592"/>
      <c r="Y8" s="592"/>
      <c r="Z8" s="592"/>
      <c r="AA8" s="592"/>
      <c r="AB8" s="592"/>
    </row>
    <row r="9" spans="1:28" s="572" customFormat="1" ht="18.75">
      <c r="A9" s="592"/>
      <c r="B9" s="592"/>
      <c r="C9" s="592"/>
      <c r="D9" s="592"/>
      <c r="E9" s="592"/>
      <c r="F9" s="592"/>
      <c r="G9" s="592"/>
      <c r="H9" s="592"/>
      <c r="L9" s="554"/>
      <c r="M9" s="619" t="s">
        <v>597</v>
      </c>
      <c r="N9" s="668"/>
      <c r="O9" s="1264" t="str">
        <f>IF(numberPr_ch="",IF(numberPr="","",numberPr),numberPr_ch)</f>
        <v>47/17</v>
      </c>
      <c r="P9" s="1264"/>
      <c r="Q9" s="1264"/>
      <c r="R9" s="1264"/>
      <c r="S9" s="1264"/>
      <c r="T9" s="1264"/>
      <c r="U9" s="584"/>
      <c r="V9" s="584"/>
      <c r="W9" s="521"/>
      <c r="X9" s="592"/>
      <c r="Y9" s="592"/>
      <c r="Z9" s="592"/>
      <c r="AA9" s="592"/>
      <c r="AB9" s="592"/>
    </row>
    <row r="10" spans="1:28" s="572" customFormat="1" ht="18.75">
      <c r="A10" s="592"/>
      <c r="B10" s="592"/>
      <c r="C10" s="592"/>
      <c r="D10" s="592"/>
      <c r="E10" s="592"/>
      <c r="F10" s="592"/>
      <c r="G10" s="592"/>
      <c r="H10" s="592"/>
      <c r="L10" s="554"/>
      <c r="M10" s="619" t="s">
        <v>502</v>
      </c>
      <c r="N10" s="668"/>
      <c r="O10" s="1264" t="str">
        <f>IF(IstPub_ch="",IF(IstPub="","",IstPub),IstPub_ch)</f>
        <v>официальный сайт РСТ НО</v>
      </c>
      <c r="P10" s="1264"/>
      <c r="Q10" s="1264"/>
      <c r="R10" s="1264"/>
      <c r="S10" s="1264"/>
      <c r="T10" s="1264"/>
      <c r="U10" s="584"/>
      <c r="V10" s="584"/>
      <c r="W10" s="521"/>
      <c r="X10" s="592"/>
      <c r="Y10" s="592"/>
      <c r="Z10" s="592"/>
      <c r="AA10" s="592"/>
      <c r="AB10" s="592"/>
    </row>
    <row r="11" spans="1:28" s="572" customFormat="1" ht="11.25" hidden="1">
      <c r="A11" s="592"/>
      <c r="B11" s="592"/>
      <c r="C11" s="592"/>
      <c r="D11" s="592"/>
      <c r="E11" s="592"/>
      <c r="F11" s="592"/>
      <c r="G11" s="592"/>
      <c r="H11" s="592"/>
      <c r="L11" s="1288"/>
      <c r="M11" s="1288"/>
      <c r="N11" s="568"/>
      <c r="O11" s="584"/>
      <c r="P11" s="584"/>
      <c r="Q11" s="584"/>
      <c r="R11" s="584"/>
      <c r="S11" s="584"/>
      <c r="T11" s="584"/>
      <c r="U11" s="590" t="s">
        <v>373</v>
      </c>
      <c r="X11" s="592"/>
      <c r="Y11" s="592"/>
      <c r="Z11" s="592"/>
      <c r="AA11" s="592"/>
      <c r="AB11" s="592"/>
    </row>
    <row r="12" spans="1:28">
      <c r="J12" s="531"/>
      <c r="K12" s="531"/>
      <c r="L12" s="526"/>
      <c r="M12" s="526"/>
      <c r="N12" s="504"/>
      <c r="O12" s="1265"/>
      <c r="P12" s="1265"/>
      <c r="Q12" s="1265"/>
      <c r="R12" s="1265"/>
      <c r="S12" s="1265"/>
      <c r="T12" s="1265"/>
      <c r="U12" s="1265"/>
    </row>
    <row r="13" spans="1:28">
      <c r="J13" s="531"/>
      <c r="K13" s="531"/>
      <c r="L13" s="1209" t="s">
        <v>454</v>
      </c>
      <c r="M13" s="1209"/>
      <c r="N13" s="1209"/>
      <c r="O13" s="1209"/>
      <c r="P13" s="1209"/>
      <c r="Q13" s="1209"/>
      <c r="R13" s="1209"/>
      <c r="S13" s="1209"/>
      <c r="T13" s="1209"/>
      <c r="U13" s="1209"/>
      <c r="V13" s="1209"/>
      <c r="W13" s="1209" t="s">
        <v>455</v>
      </c>
    </row>
    <row r="14" spans="1:28" ht="14.25" customHeight="1">
      <c r="J14" s="531"/>
      <c r="K14" s="531"/>
      <c r="L14" s="1271" t="s">
        <v>92</v>
      </c>
      <c r="M14" s="1271" t="s">
        <v>641</v>
      </c>
      <c r="N14" s="663"/>
      <c r="O14" s="1272" t="s">
        <v>643</v>
      </c>
      <c r="P14" s="1273"/>
      <c r="Q14" s="1273"/>
      <c r="R14" s="1273"/>
      <c r="S14" s="1273"/>
      <c r="T14" s="1274"/>
      <c r="U14" s="1282" t="s">
        <v>341</v>
      </c>
      <c r="V14" s="1268" t="s">
        <v>275</v>
      </c>
      <c r="W14" s="1209"/>
    </row>
    <row r="15" spans="1:28" ht="14.25" customHeight="1">
      <c r="J15" s="531"/>
      <c r="K15" s="531"/>
      <c r="L15" s="1271"/>
      <c r="M15" s="1271"/>
      <c r="N15" s="664"/>
      <c r="O15" s="1277" t="s">
        <v>607</v>
      </c>
      <c r="P15" s="1275" t="s">
        <v>271</v>
      </c>
      <c r="Q15" s="1276"/>
      <c r="R15" s="1279" t="s">
        <v>656</v>
      </c>
      <c r="S15" s="1280"/>
      <c r="T15" s="1281"/>
      <c r="U15" s="1283"/>
      <c r="V15" s="1269"/>
      <c r="W15" s="1209"/>
    </row>
    <row r="16" spans="1:28" ht="33.75" customHeight="1">
      <c r="J16" s="531"/>
      <c r="K16" s="531"/>
      <c r="L16" s="1271"/>
      <c r="M16" s="1271"/>
      <c r="N16" s="665"/>
      <c r="O16" s="1278"/>
      <c r="P16" s="537" t="s">
        <v>608</v>
      </c>
      <c r="Q16" s="537" t="s">
        <v>6</v>
      </c>
      <c r="R16" s="538" t="s">
        <v>274</v>
      </c>
      <c r="S16" s="1266" t="s">
        <v>273</v>
      </c>
      <c r="T16" s="1267"/>
      <c r="U16" s="1284"/>
      <c r="V16" s="1270"/>
      <c r="W16" s="1209"/>
    </row>
    <row r="17" spans="1:28">
      <c r="J17" s="531"/>
      <c r="K17" s="571">
        <v>1</v>
      </c>
      <c r="L17" s="649" t="s">
        <v>93</v>
      </c>
      <c r="M17" s="649" t="s">
        <v>49</v>
      </c>
      <c r="N17" s="651" t="str">
        <f ca="1">OFFSET(N17,0,-1)</f>
        <v>2</v>
      </c>
      <c r="O17" s="650">
        <f ca="1">OFFSET(O17,0,-1)+1</f>
        <v>3</v>
      </c>
      <c r="P17" s="650">
        <f ca="1">OFFSET(P17,0,-1)+1</f>
        <v>4</v>
      </c>
      <c r="Q17" s="650">
        <f ca="1">OFFSET(Q17,0,-1)+1</f>
        <v>5</v>
      </c>
      <c r="R17" s="650">
        <f ca="1">OFFSET(R17,0,-1)+1</f>
        <v>6</v>
      </c>
      <c r="S17" s="1289">
        <f ca="1">OFFSET(S17,0,-1)+1</f>
        <v>7</v>
      </c>
      <c r="T17" s="1289"/>
      <c r="U17" s="650">
        <f ca="1">OFFSET(U17,0,-2)+1</f>
        <v>8</v>
      </c>
      <c r="V17" s="651">
        <f ca="1">OFFSET(V17,0,-1)</f>
        <v>8</v>
      </c>
      <c r="W17" s="650">
        <f ca="1">OFFSET(W17,0,-1)+1</f>
        <v>9</v>
      </c>
    </row>
    <row r="18" spans="1:28" ht="22.5">
      <c r="A18" s="1290">
        <v>1</v>
      </c>
      <c r="B18" s="849"/>
      <c r="C18" s="849"/>
      <c r="D18" s="849"/>
      <c r="E18" s="850"/>
      <c r="F18" s="851"/>
      <c r="G18" s="851"/>
      <c r="H18" s="851"/>
      <c r="I18" s="852"/>
      <c r="J18" s="847"/>
      <c r="K18" s="854"/>
      <c r="L18" s="595">
        <f>mergeValue(A18)</f>
        <v>1</v>
      </c>
      <c r="M18" s="643" t="s">
        <v>20</v>
      </c>
      <c r="N18" s="648"/>
      <c r="O18" s="1291"/>
      <c r="P18" s="1291"/>
      <c r="Q18" s="1291"/>
      <c r="R18" s="1291"/>
      <c r="S18" s="1291"/>
      <c r="T18" s="1291"/>
      <c r="U18" s="1291"/>
      <c r="V18" s="1291"/>
      <c r="W18" s="632" t="s">
        <v>477</v>
      </c>
      <c r="Y18" s="591"/>
      <c r="Z18" s="591" t="str">
        <f t="shared" ref="Z18:Z31" si="0">IF(M18="","",M18 )</f>
        <v>Наименование тарифа</v>
      </c>
      <c r="AA18" s="591"/>
      <c r="AB18" s="591"/>
    </row>
    <row r="19" spans="1:28" ht="22.5">
      <c r="A19" s="1290"/>
      <c r="B19" s="1290">
        <v>1</v>
      </c>
      <c r="C19" s="849"/>
      <c r="D19" s="849"/>
      <c r="E19" s="851"/>
      <c r="F19" s="851"/>
      <c r="G19" s="851"/>
      <c r="H19" s="851"/>
      <c r="I19" s="846"/>
      <c r="J19" s="845"/>
      <c r="K19" s="848"/>
      <c r="L19" s="595" t="str">
        <f>mergeValue(A19) &amp;"."&amp; mergeValue(B19)</f>
        <v>1.1</v>
      </c>
      <c r="M19" s="548" t="s">
        <v>16</v>
      </c>
      <c r="N19" s="648"/>
      <c r="O19" s="1291"/>
      <c r="P19" s="1291"/>
      <c r="Q19" s="1291"/>
      <c r="R19" s="1291"/>
      <c r="S19" s="1291"/>
      <c r="T19" s="1291"/>
      <c r="U19" s="1291"/>
      <c r="V19" s="1291"/>
      <c r="W19" s="632" t="s">
        <v>478</v>
      </c>
      <c r="Y19" s="591"/>
      <c r="Z19" s="591" t="str">
        <f t="shared" si="0"/>
        <v>Территория действия тарифа</v>
      </c>
      <c r="AA19" s="591"/>
      <c r="AB19" s="591"/>
    </row>
    <row r="20" spans="1:28" ht="22.5">
      <c r="A20" s="1290"/>
      <c r="B20" s="1290"/>
      <c r="C20" s="1290">
        <v>1</v>
      </c>
      <c r="D20" s="849"/>
      <c r="E20" s="851"/>
      <c r="F20" s="851"/>
      <c r="G20" s="851"/>
      <c r="H20" s="851"/>
      <c r="I20" s="853"/>
      <c r="J20" s="845"/>
      <c r="K20" s="848"/>
      <c r="L20" s="595" t="str">
        <f>mergeValue(A20) &amp;"."&amp; mergeValue(B20)&amp;"."&amp; mergeValue(C20)</f>
        <v>1.1.1</v>
      </c>
      <c r="M20" s="549" t="s">
        <v>7</v>
      </c>
      <c r="N20" s="648"/>
      <c r="O20" s="1291"/>
      <c r="P20" s="1291"/>
      <c r="Q20" s="1291"/>
      <c r="R20" s="1291"/>
      <c r="S20" s="1291"/>
      <c r="T20" s="1291"/>
      <c r="U20" s="1291"/>
      <c r="V20" s="1291"/>
      <c r="W20" s="632" t="s">
        <v>635</v>
      </c>
      <c r="Y20" s="591"/>
      <c r="Z20" s="591" t="str">
        <f t="shared" si="0"/>
        <v xml:space="preserve">Наименование системы теплоснабжения </v>
      </c>
      <c r="AA20" s="591"/>
      <c r="AB20" s="591"/>
    </row>
    <row r="21" spans="1:28" ht="22.5">
      <c r="A21" s="1290"/>
      <c r="B21" s="1290"/>
      <c r="C21" s="1290"/>
      <c r="D21" s="1290">
        <v>1</v>
      </c>
      <c r="E21" s="851"/>
      <c r="F21" s="851"/>
      <c r="G21" s="851"/>
      <c r="H21" s="851"/>
      <c r="I21" s="853"/>
      <c r="J21" s="845"/>
      <c r="K21" s="848"/>
      <c r="L21" s="595" t="str">
        <f>mergeValue(A21) &amp;"."&amp; mergeValue(B21)&amp;"."&amp; mergeValue(C21)&amp;"."&amp; mergeValue(D21)</f>
        <v>1.1.1.1</v>
      </c>
      <c r="M21" s="550" t="s">
        <v>22</v>
      </c>
      <c r="N21" s="648"/>
      <c r="O21" s="1291"/>
      <c r="P21" s="1291"/>
      <c r="Q21" s="1291"/>
      <c r="R21" s="1291"/>
      <c r="S21" s="1291"/>
      <c r="T21" s="1291"/>
      <c r="U21" s="1291"/>
      <c r="V21" s="1291"/>
      <c r="W21" s="632" t="s">
        <v>636</v>
      </c>
      <c r="Y21" s="591"/>
      <c r="Z21" s="591" t="str">
        <f t="shared" si="0"/>
        <v xml:space="preserve">Источник тепловой энергии  </v>
      </c>
      <c r="AA21" s="591"/>
      <c r="AB21" s="591"/>
    </row>
    <row r="22" spans="1:28" ht="101.25">
      <c r="A22" s="1290"/>
      <c r="B22" s="1290"/>
      <c r="C22" s="1290"/>
      <c r="D22" s="1290"/>
      <c r="E22" s="1290">
        <v>1</v>
      </c>
      <c r="F22" s="851"/>
      <c r="G22" s="851"/>
      <c r="H22" s="849">
        <v>1</v>
      </c>
      <c r="I22" s="1290">
        <v>1</v>
      </c>
      <c r="J22" s="851"/>
      <c r="K22" s="856"/>
      <c r="L22" s="595" t="str">
        <f>mergeValue(A22) &amp;"."&amp; mergeValue(B22)&amp;"."&amp; mergeValue(C22)&amp;"."&amp; mergeValue(D22)&amp;"."&amp; mergeValue(E22)</f>
        <v>1.1.1.1.1</v>
      </c>
      <c r="M22" s="556" t="s">
        <v>9</v>
      </c>
      <c r="N22" s="648"/>
      <c r="O22" s="1292"/>
      <c r="P22" s="1292"/>
      <c r="Q22" s="1292"/>
      <c r="R22" s="1292"/>
      <c r="S22" s="1292"/>
      <c r="T22" s="1292"/>
      <c r="U22" s="1292"/>
      <c r="V22" s="1292"/>
      <c r="W22" s="632" t="s">
        <v>640</v>
      </c>
      <c r="Y22" s="591"/>
      <c r="Z22" s="591" t="str">
        <f t="shared" si="0"/>
        <v>Схема подключения теплопотребляющей установки к коллектору источника тепловой энергии</v>
      </c>
      <c r="AA22" s="591"/>
      <c r="AB22" s="591"/>
    </row>
    <row r="23" spans="1:28" ht="90">
      <c r="A23" s="1290"/>
      <c r="B23" s="1290"/>
      <c r="C23" s="1290"/>
      <c r="D23" s="1290"/>
      <c r="E23" s="1290"/>
      <c r="F23" s="1290">
        <v>1</v>
      </c>
      <c r="G23" s="849"/>
      <c r="H23" s="849"/>
      <c r="I23" s="1290"/>
      <c r="J23" s="1290">
        <v>1</v>
      </c>
      <c r="K23" s="857"/>
      <c r="L23" s="595" t="str">
        <f>mergeValue(A23) &amp;"."&amp; mergeValue(B23)&amp;"."&amp; mergeValue(C23)&amp;"."&amp; mergeValue(D23)&amp;"."&amp; mergeValue(E23)&amp;"."&amp; mergeValue(F23)</f>
        <v>1.1.1.1.1.1</v>
      </c>
      <c r="M23" s="557" t="s">
        <v>10</v>
      </c>
      <c r="N23" s="648"/>
      <c r="O23" s="1293"/>
      <c r="P23" s="1294"/>
      <c r="Q23" s="1294"/>
      <c r="R23" s="1294"/>
      <c r="S23" s="1294"/>
      <c r="T23" s="1294"/>
      <c r="U23" s="1294"/>
      <c r="V23" s="1295"/>
      <c r="W23" s="632" t="s">
        <v>638</v>
      </c>
      <c r="Y23" s="591"/>
      <c r="Z23" s="591" t="str">
        <f t="shared" si="0"/>
        <v>Группа потребителей</v>
      </c>
      <c r="AA23" s="591"/>
      <c r="AB23" s="591"/>
    </row>
    <row r="24" spans="1:28" ht="189" customHeight="1">
      <c r="A24" s="1290"/>
      <c r="B24" s="1290"/>
      <c r="C24" s="1290"/>
      <c r="D24" s="1290"/>
      <c r="E24" s="1290"/>
      <c r="F24" s="1290"/>
      <c r="G24" s="849">
        <v>1</v>
      </c>
      <c r="H24" s="849"/>
      <c r="I24" s="1290"/>
      <c r="J24" s="1290"/>
      <c r="K24" s="857">
        <v>1</v>
      </c>
      <c r="L24" s="595" t="str">
        <f>mergeValue(A24) &amp;"."&amp; mergeValue(B24)&amp;"."&amp; mergeValue(C24)&amp;"."&amp; mergeValue(D24)&amp;"."&amp; mergeValue(E24)&amp;"."&amp; mergeValue(F24)&amp;"."&amp; mergeValue(G24)</f>
        <v>1.1.1.1.1.1.1</v>
      </c>
      <c r="M24" s="1071"/>
      <c r="N24" s="648"/>
      <c r="O24" s="564"/>
      <c r="P24" s="564"/>
      <c r="Q24" s="1096"/>
      <c r="R24" s="1285"/>
      <c r="S24" s="1286" t="s">
        <v>84</v>
      </c>
      <c r="T24" s="1285"/>
      <c r="U24" s="1286" t="s">
        <v>85</v>
      </c>
      <c r="V24" s="564"/>
      <c r="W24" s="1261" t="s">
        <v>657</v>
      </c>
      <c r="X24" s="587" t="str">
        <f>strCheckDate(O25:V25)</f>
        <v/>
      </c>
      <c r="Y24" s="591"/>
      <c r="Z24" s="591" t="str">
        <f t="shared" si="0"/>
        <v/>
      </c>
      <c r="AA24" s="591"/>
      <c r="AB24" s="591"/>
    </row>
    <row r="25" spans="1:28" ht="11.25" hidden="1" customHeight="1">
      <c r="A25" s="1290"/>
      <c r="B25" s="1290"/>
      <c r="C25" s="1290"/>
      <c r="D25" s="1290"/>
      <c r="E25" s="1290"/>
      <c r="F25" s="1290"/>
      <c r="G25" s="849"/>
      <c r="H25" s="849"/>
      <c r="I25" s="1290"/>
      <c r="J25" s="1290"/>
      <c r="K25" s="857"/>
      <c r="L25" s="602"/>
      <c r="M25" s="648"/>
      <c r="N25" s="648"/>
      <c r="O25" s="564"/>
      <c r="P25" s="564"/>
      <c r="Q25" s="586" t="str">
        <f>R24 &amp; "-" &amp; T24</f>
        <v>-</v>
      </c>
      <c r="R25" s="1285"/>
      <c r="S25" s="1286"/>
      <c r="T25" s="1285"/>
      <c r="U25" s="1286"/>
      <c r="V25" s="564"/>
      <c r="W25" s="1262"/>
      <c r="Y25" s="591"/>
      <c r="Z25" s="591" t="str">
        <f t="shared" si="0"/>
        <v/>
      </c>
      <c r="AA25" s="591"/>
      <c r="AB25" s="591"/>
    </row>
    <row r="26" spans="1:28" ht="15" customHeight="1">
      <c r="A26" s="1290"/>
      <c r="B26" s="1290"/>
      <c r="C26" s="1290"/>
      <c r="D26" s="1290"/>
      <c r="E26" s="1290"/>
      <c r="F26" s="1290"/>
      <c r="G26" s="851"/>
      <c r="H26" s="849"/>
      <c r="I26" s="1290"/>
      <c r="J26" s="1290"/>
      <c r="K26" s="856"/>
      <c r="L26" s="540"/>
      <c r="M26" s="559" t="s">
        <v>25</v>
      </c>
      <c r="N26" s="566"/>
      <c r="O26" s="566"/>
      <c r="P26" s="566"/>
      <c r="Q26" s="566"/>
      <c r="R26" s="566"/>
      <c r="S26" s="566"/>
      <c r="T26" s="566"/>
      <c r="U26" s="566"/>
      <c r="V26" s="562"/>
      <c r="W26" s="1263"/>
      <c r="Y26" s="591"/>
      <c r="Z26" s="591" t="str">
        <f t="shared" si="0"/>
        <v>Добавить вид теплоносителя (параметры теплоносителя)</v>
      </c>
      <c r="AA26" s="591"/>
      <c r="AB26" s="591"/>
    </row>
    <row r="27" spans="1:28" ht="15" customHeight="1">
      <c r="A27" s="1290"/>
      <c r="B27" s="1290"/>
      <c r="C27" s="1290"/>
      <c r="D27" s="1290"/>
      <c r="E27" s="1290"/>
      <c r="F27" s="851"/>
      <c r="G27" s="851"/>
      <c r="H27" s="849"/>
      <c r="I27" s="1290"/>
      <c r="J27" s="851"/>
      <c r="K27" s="856"/>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row>
    <row r="28" spans="1:28" ht="15" customHeight="1">
      <c r="A28" s="1290"/>
      <c r="B28" s="1290"/>
      <c r="C28" s="1290"/>
      <c r="D28" s="1290"/>
      <c r="E28" s="855"/>
      <c r="F28" s="851"/>
      <c r="G28" s="851"/>
      <c r="H28" s="851"/>
      <c r="I28" s="847"/>
      <c r="J28" s="844"/>
      <c r="K28" s="854"/>
      <c r="L28" s="540"/>
      <c r="M28" s="553" t="s">
        <v>12</v>
      </c>
      <c r="N28" s="566"/>
      <c r="O28" s="566"/>
      <c r="P28" s="566"/>
      <c r="Q28" s="566"/>
      <c r="R28" s="566"/>
      <c r="S28" s="566"/>
      <c r="T28" s="566"/>
      <c r="U28" s="565"/>
      <c r="V28" s="566"/>
      <c r="W28" s="667"/>
      <c r="Y28" s="591"/>
      <c r="Z28" s="591" t="str">
        <f t="shared" si="0"/>
        <v>Добавить схему подключения</v>
      </c>
      <c r="AA28" s="591"/>
      <c r="AB28" s="591"/>
    </row>
    <row r="29" spans="1:28" ht="15" customHeight="1">
      <c r="A29" s="1290"/>
      <c r="B29" s="1290"/>
      <c r="C29" s="1290"/>
      <c r="D29" s="855"/>
      <c r="E29" s="855"/>
      <c r="F29" s="851"/>
      <c r="G29" s="851"/>
      <c r="H29" s="851"/>
      <c r="I29" s="847"/>
      <c r="J29" s="844"/>
      <c r="K29" s="854"/>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row>
    <row r="30" spans="1:28" ht="15" customHeight="1">
      <c r="A30" s="1290"/>
      <c r="B30" s="1290"/>
      <c r="C30" s="855"/>
      <c r="D30" s="855"/>
      <c r="E30" s="855"/>
      <c r="F30" s="855"/>
      <c r="G30" s="860"/>
      <c r="H30" s="847"/>
      <c r="I30" s="858"/>
      <c r="J30" s="844"/>
      <c r="K30" s="859"/>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row>
    <row r="31" spans="1:28" ht="15" customHeight="1">
      <c r="A31" s="1290"/>
      <c r="B31" s="855"/>
      <c r="C31" s="855"/>
      <c r="D31" s="855"/>
      <c r="E31" s="855"/>
      <c r="F31" s="855"/>
      <c r="G31" s="860"/>
      <c r="H31" s="847"/>
      <c r="I31" s="847"/>
      <c r="J31" s="844"/>
      <c r="K31" s="854"/>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row>
    <row r="32" spans="1:28" s="524" customFormat="1" ht="15" customHeight="1">
      <c r="A32" s="843"/>
      <c r="B32" s="843"/>
      <c r="C32" s="843"/>
      <c r="D32" s="843"/>
      <c r="E32" s="843"/>
      <c r="F32" s="843"/>
      <c r="G32" s="843"/>
      <c r="H32" s="843"/>
      <c r="I32" s="843"/>
      <c r="J32" s="843"/>
      <c r="K32" s="843"/>
      <c r="L32" s="494"/>
      <c r="M32" s="567" t="s">
        <v>309</v>
      </c>
      <c r="N32" s="566"/>
      <c r="O32" s="566"/>
      <c r="P32" s="566"/>
      <c r="Q32" s="566"/>
      <c r="R32" s="566"/>
      <c r="S32" s="566"/>
      <c r="T32" s="566"/>
      <c r="U32" s="565"/>
      <c r="V32" s="566"/>
      <c r="W32" s="667"/>
      <c r="X32" s="589"/>
      <c r="Y32" s="589"/>
      <c r="Z32" s="589"/>
      <c r="AA32" s="589"/>
      <c r="AB32" s="589"/>
    </row>
    <row r="33" spans="1:28" ht="11.25">
      <c r="A33" s="525"/>
      <c r="B33" s="525"/>
      <c r="C33" s="525"/>
      <c r="D33" s="525"/>
      <c r="E33" s="525"/>
      <c r="F33" s="525"/>
      <c r="G33" s="525"/>
      <c r="H33" s="525"/>
      <c r="I33" s="525"/>
      <c r="J33" s="525"/>
      <c r="K33" s="525"/>
      <c r="X33" s="525"/>
      <c r="Y33" s="525"/>
      <c r="Z33" s="525"/>
      <c r="AA33" s="525"/>
      <c r="AB33" s="525"/>
    </row>
    <row r="34" spans="1:28" ht="89.25" customHeight="1">
      <c r="L34" s="1">
        <v>1</v>
      </c>
      <c r="M34" s="1254" t="s">
        <v>634</v>
      </c>
      <c r="N34" s="1254"/>
      <c r="O34" s="1254"/>
      <c r="P34" s="1254"/>
      <c r="Q34" s="1254"/>
      <c r="R34" s="1254"/>
      <c r="S34" s="1254"/>
      <c r="T34" s="1254"/>
      <c r="U34" s="1254"/>
      <c r="V34" s="1254"/>
      <c r="W34" s="1254"/>
    </row>
  </sheetData>
  <sheetProtection password="FA9C" sheet="1" objects="1" scenarios="1" formatColumns="0" formatRows="0"/>
  <dataConsolidate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255" t="s">
        <v>492</v>
      </c>
      <c r="G2" s="1256"/>
      <c r="H2" s="1257"/>
      <c r="I2" s="436"/>
    </row>
    <row r="3" spans="1:20" ht="3" customHeight="1"/>
    <row r="4" spans="1:20" s="190" customFormat="1" ht="11.25">
      <c r="A4" s="214"/>
      <c r="B4" s="214"/>
      <c r="C4" s="214"/>
      <c r="D4" s="214"/>
      <c r="F4" s="1209" t="s">
        <v>454</v>
      </c>
      <c r="G4" s="1209"/>
      <c r="H4" s="1209"/>
      <c r="I4" s="1258"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58"/>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493</v>
      </c>
      <c r="H7" s="317" t="str">
        <f>IF(dateCh="","",dateCh)</f>
        <v>19.12.2018</v>
      </c>
      <c r="I7" s="196" t="s">
        <v>494</v>
      </c>
      <c r="J7" s="334"/>
      <c r="K7" s="214"/>
      <c r="L7" s="214"/>
      <c r="M7" s="214"/>
      <c r="N7" s="214"/>
      <c r="O7" s="214"/>
      <c r="P7" s="214"/>
      <c r="Q7" s="214"/>
      <c r="R7" s="214"/>
      <c r="S7" s="214"/>
      <c r="T7" s="214"/>
    </row>
    <row r="8" spans="1:20" s="190" customFormat="1" ht="45">
      <c r="A8" s="1259">
        <v>1</v>
      </c>
      <c r="B8" s="214"/>
      <c r="C8" s="214"/>
      <c r="D8" s="214"/>
      <c r="F8" s="335" t="str">
        <f>"2." &amp;mergeValue(A8)</f>
        <v>2.1</v>
      </c>
      <c r="G8" s="417" t="s">
        <v>495</v>
      </c>
      <c r="H8" s="317"/>
      <c r="I8" s="196" t="s">
        <v>592</v>
      </c>
      <c r="J8" s="334"/>
      <c r="K8" s="214"/>
      <c r="L8" s="214"/>
      <c r="M8" s="214"/>
      <c r="N8" s="214"/>
      <c r="O8" s="214"/>
      <c r="P8" s="214"/>
      <c r="Q8" s="214"/>
      <c r="R8" s="214"/>
      <c r="S8" s="214"/>
      <c r="T8" s="214"/>
    </row>
    <row r="9" spans="1:20" s="190" customFormat="1" ht="22.5">
      <c r="A9" s="1259"/>
      <c r="B9" s="214"/>
      <c r="C9" s="214"/>
      <c r="D9" s="214"/>
      <c r="F9" s="335" t="str">
        <f>"3." &amp;mergeValue(A9)</f>
        <v>3.1</v>
      </c>
      <c r="G9" s="417" t="s">
        <v>496</v>
      </c>
      <c r="H9" s="317"/>
      <c r="I9" s="196" t="s">
        <v>590</v>
      </c>
      <c r="J9" s="334"/>
      <c r="K9" s="214"/>
      <c r="L9" s="214"/>
      <c r="M9" s="214"/>
      <c r="N9" s="214"/>
      <c r="O9" s="214"/>
      <c r="P9" s="214"/>
      <c r="Q9" s="214"/>
      <c r="R9" s="214"/>
      <c r="S9" s="214"/>
      <c r="T9" s="214"/>
    </row>
    <row r="10" spans="1:20" s="190" customFormat="1" ht="22.5">
      <c r="A10" s="1259"/>
      <c r="B10" s="214"/>
      <c r="C10" s="214"/>
      <c r="D10" s="214"/>
      <c r="F10" s="335" t="str">
        <f>"4."&amp;mergeValue(A10)</f>
        <v>4.1</v>
      </c>
      <c r="G10" s="417" t="s">
        <v>497</v>
      </c>
      <c r="H10" s="318" t="s">
        <v>458</v>
      </c>
      <c r="I10" s="196"/>
      <c r="J10" s="334"/>
      <c r="K10" s="214"/>
      <c r="L10" s="214"/>
      <c r="M10" s="214"/>
      <c r="N10" s="214"/>
      <c r="O10" s="214"/>
      <c r="P10" s="214"/>
      <c r="Q10" s="214"/>
      <c r="R10" s="214"/>
      <c r="S10" s="214"/>
      <c r="T10" s="214"/>
    </row>
    <row r="11" spans="1:20" s="190" customFormat="1" ht="18.75">
      <c r="A11" s="1259"/>
      <c r="B11" s="1259">
        <v>1</v>
      </c>
      <c r="C11" s="344"/>
      <c r="D11" s="344"/>
      <c r="F11" s="335" t="str">
        <f>"4."&amp;mergeValue(A11) &amp;"."&amp;mergeValue(B11)</f>
        <v>4.1.1</v>
      </c>
      <c r="G11" s="324" t="s">
        <v>594</v>
      </c>
      <c r="H11" s="317" t="str">
        <f>IF(region_name="","",region_name)</f>
        <v>Нижегородская область</v>
      </c>
      <c r="I11" s="196" t="s">
        <v>500</v>
      </c>
      <c r="J11" s="334"/>
      <c r="K11" s="214"/>
      <c r="L11" s="214"/>
      <c r="M11" s="214"/>
      <c r="N11" s="214"/>
      <c r="O11" s="214"/>
      <c r="P11" s="214"/>
      <c r="Q11" s="214"/>
      <c r="R11" s="214"/>
      <c r="S11" s="214"/>
      <c r="T11" s="214"/>
    </row>
    <row r="12" spans="1:20" s="190" customFormat="1" ht="22.5">
      <c r="A12" s="1259"/>
      <c r="B12" s="1259"/>
      <c r="C12" s="1259">
        <v>1</v>
      </c>
      <c r="D12" s="344"/>
      <c r="F12" s="335" t="str">
        <f>"4."&amp;mergeValue(A12) &amp;"."&amp;mergeValue(B12)&amp;"."&amp;mergeValue(C12)</f>
        <v>4.1.1.1</v>
      </c>
      <c r="G12" s="341" t="s">
        <v>498</v>
      </c>
      <c r="H12" s="317"/>
      <c r="I12" s="196" t="s">
        <v>501</v>
      </c>
      <c r="J12" s="334"/>
      <c r="K12" s="214"/>
      <c r="L12" s="214"/>
      <c r="M12" s="214"/>
      <c r="N12" s="214"/>
      <c r="O12" s="214"/>
      <c r="P12" s="214"/>
      <c r="Q12" s="214"/>
      <c r="R12" s="214"/>
      <c r="S12" s="214"/>
      <c r="T12" s="214"/>
    </row>
    <row r="13" spans="1:20" s="190" customFormat="1" ht="39" customHeight="1">
      <c r="A13" s="1259"/>
      <c r="B13" s="1259"/>
      <c r="C13" s="1259"/>
      <c r="D13" s="344">
        <v>1</v>
      </c>
      <c r="F13" s="335" t="str">
        <f>"4."&amp;mergeValue(A13) &amp;"."&amp;mergeValue(B13)&amp;"."&amp;mergeValue(C13)&amp;"."&amp;mergeValue(D13)</f>
        <v>4.1.1.1.1</v>
      </c>
      <c r="G13" s="420" t="s">
        <v>499</v>
      </c>
      <c r="H13" s="317"/>
      <c r="I13" s="1260" t="s">
        <v>593</v>
      </c>
      <c r="J13" s="334"/>
      <c r="K13" s="214"/>
      <c r="L13" s="214"/>
      <c r="M13" s="214"/>
      <c r="N13" s="214"/>
      <c r="O13" s="214"/>
      <c r="P13" s="214"/>
      <c r="Q13" s="214"/>
      <c r="R13" s="214"/>
      <c r="S13" s="214"/>
      <c r="T13" s="214"/>
    </row>
    <row r="14" spans="1:20" s="190" customFormat="1" ht="18.75">
      <c r="A14" s="1259"/>
      <c r="B14" s="1259"/>
      <c r="C14" s="1259"/>
      <c r="D14" s="344"/>
      <c r="F14" s="338"/>
      <c r="G14" s="150" t="s">
        <v>4</v>
      </c>
      <c r="H14" s="343"/>
      <c r="I14" s="1260"/>
      <c r="J14" s="334"/>
      <c r="K14" s="214"/>
      <c r="L14" s="214"/>
      <c r="M14" s="214"/>
      <c r="N14" s="214"/>
      <c r="O14" s="214"/>
      <c r="P14" s="214"/>
      <c r="Q14" s="214"/>
      <c r="R14" s="214"/>
      <c r="S14" s="214"/>
      <c r="T14" s="214"/>
    </row>
    <row r="15" spans="1:20" s="190" customFormat="1" ht="18.75">
      <c r="A15" s="1259"/>
      <c r="B15" s="1259"/>
      <c r="C15" s="344"/>
      <c r="D15" s="344"/>
      <c r="F15" s="421"/>
      <c r="G15" s="195" t="s">
        <v>403</v>
      </c>
      <c r="H15" s="422"/>
      <c r="I15" s="423"/>
      <c r="J15" s="334"/>
      <c r="K15" s="214"/>
      <c r="L15" s="214"/>
      <c r="M15" s="214"/>
      <c r="N15" s="214"/>
      <c r="O15" s="214"/>
      <c r="P15" s="214"/>
      <c r="Q15" s="214"/>
      <c r="R15" s="214"/>
      <c r="S15" s="214"/>
      <c r="T15" s="214"/>
    </row>
    <row r="16" spans="1:20" s="190" customFormat="1" ht="18.75">
      <c r="A16" s="1259"/>
      <c r="B16" s="214"/>
      <c r="C16" s="214"/>
      <c r="D16" s="214"/>
      <c r="F16" s="338"/>
      <c r="G16" s="155" t="s">
        <v>507</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506</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254" t="s">
        <v>595</v>
      </c>
      <c r="H19" s="1254"/>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9" width="10.5703125" style="587"/>
    <col min="30" max="249" width="10.5703125" style="525"/>
    <col min="250" max="257" width="0" style="525" hidden="1" customWidth="1"/>
    <col min="258" max="258" width="3.7109375" style="525" customWidth="1"/>
    <col min="259" max="259" width="3.85546875" style="525" customWidth="1"/>
    <col min="260" max="260" width="3.7109375" style="525" customWidth="1"/>
    <col min="261" max="261" width="12.7109375" style="525" customWidth="1"/>
    <col min="262" max="262" width="52.7109375" style="525" customWidth="1"/>
    <col min="263" max="266" width="0" style="525" hidden="1" customWidth="1"/>
    <col min="267" max="267" width="12.28515625" style="525" customWidth="1"/>
    <col min="268" max="268" width="6.42578125" style="525" customWidth="1"/>
    <col min="269" max="269" width="12.28515625" style="525" customWidth="1"/>
    <col min="270" max="270" width="0" style="525" hidden="1" customWidth="1"/>
    <col min="271" max="271" width="3.7109375" style="525" customWidth="1"/>
    <col min="272" max="272" width="11.140625" style="525" bestFit="1" customWidth="1"/>
    <col min="273" max="274" width="10.5703125" style="525"/>
    <col min="275" max="275" width="11.140625" style="525" customWidth="1"/>
    <col min="276" max="505" width="10.5703125" style="525"/>
    <col min="506" max="513" width="0" style="525" hidden="1" customWidth="1"/>
    <col min="514" max="514" width="3.7109375" style="525" customWidth="1"/>
    <col min="515" max="515" width="3.85546875" style="525" customWidth="1"/>
    <col min="516" max="516" width="3.7109375" style="525" customWidth="1"/>
    <col min="517" max="517" width="12.7109375" style="525" customWidth="1"/>
    <col min="518" max="518" width="52.7109375" style="525" customWidth="1"/>
    <col min="519" max="522" width="0" style="525" hidden="1" customWidth="1"/>
    <col min="523" max="523" width="12.28515625" style="525" customWidth="1"/>
    <col min="524" max="524" width="6.42578125" style="525" customWidth="1"/>
    <col min="525" max="525" width="12.28515625" style="525" customWidth="1"/>
    <col min="526" max="526" width="0" style="525" hidden="1" customWidth="1"/>
    <col min="527" max="527" width="3.7109375" style="525" customWidth="1"/>
    <col min="528" max="528" width="11.140625" style="525" bestFit="1" customWidth="1"/>
    <col min="529" max="530" width="10.5703125" style="525"/>
    <col min="531" max="531" width="11.140625" style="525" customWidth="1"/>
    <col min="532" max="761" width="10.5703125" style="525"/>
    <col min="762" max="769" width="0" style="525" hidden="1" customWidth="1"/>
    <col min="770" max="770" width="3.7109375" style="525" customWidth="1"/>
    <col min="771" max="771" width="3.85546875" style="525" customWidth="1"/>
    <col min="772" max="772" width="3.7109375" style="525" customWidth="1"/>
    <col min="773" max="773" width="12.7109375" style="525" customWidth="1"/>
    <col min="774" max="774" width="52.7109375" style="525" customWidth="1"/>
    <col min="775" max="778" width="0" style="525" hidden="1" customWidth="1"/>
    <col min="779" max="779" width="12.28515625" style="525" customWidth="1"/>
    <col min="780" max="780" width="6.42578125" style="525" customWidth="1"/>
    <col min="781" max="781" width="12.28515625" style="525" customWidth="1"/>
    <col min="782" max="782" width="0" style="525" hidden="1" customWidth="1"/>
    <col min="783" max="783" width="3.7109375" style="525" customWidth="1"/>
    <col min="784" max="784" width="11.140625" style="525" bestFit="1" customWidth="1"/>
    <col min="785" max="786" width="10.5703125" style="525"/>
    <col min="787" max="787" width="11.140625" style="525" customWidth="1"/>
    <col min="788" max="1017" width="10.5703125" style="525"/>
    <col min="1018" max="1025" width="0" style="525" hidden="1" customWidth="1"/>
    <col min="1026" max="1026" width="3.7109375" style="525" customWidth="1"/>
    <col min="1027" max="1027" width="3.85546875" style="525" customWidth="1"/>
    <col min="1028" max="1028" width="3.7109375" style="525" customWidth="1"/>
    <col min="1029" max="1029" width="12.7109375" style="525" customWidth="1"/>
    <col min="1030" max="1030" width="52.7109375" style="525" customWidth="1"/>
    <col min="1031" max="1034" width="0" style="525" hidden="1" customWidth="1"/>
    <col min="1035" max="1035" width="12.28515625" style="525" customWidth="1"/>
    <col min="1036" max="1036" width="6.42578125" style="525" customWidth="1"/>
    <col min="1037" max="1037" width="12.28515625" style="525" customWidth="1"/>
    <col min="1038" max="1038" width="0" style="525" hidden="1" customWidth="1"/>
    <col min="1039" max="1039" width="3.7109375" style="525" customWidth="1"/>
    <col min="1040" max="1040" width="11.140625" style="525" bestFit="1" customWidth="1"/>
    <col min="1041" max="1042" width="10.5703125" style="525"/>
    <col min="1043" max="1043" width="11.140625" style="525" customWidth="1"/>
    <col min="1044" max="1273" width="10.5703125" style="525"/>
    <col min="1274" max="1281" width="0" style="525" hidden="1" customWidth="1"/>
    <col min="1282" max="1282" width="3.7109375" style="525" customWidth="1"/>
    <col min="1283" max="1283" width="3.85546875" style="525" customWidth="1"/>
    <col min="1284" max="1284" width="3.7109375" style="525" customWidth="1"/>
    <col min="1285" max="1285" width="12.7109375" style="525" customWidth="1"/>
    <col min="1286" max="1286" width="52.7109375" style="525" customWidth="1"/>
    <col min="1287" max="1290" width="0" style="525" hidden="1" customWidth="1"/>
    <col min="1291" max="1291" width="12.28515625" style="525" customWidth="1"/>
    <col min="1292" max="1292" width="6.42578125" style="525" customWidth="1"/>
    <col min="1293" max="1293" width="12.28515625" style="525" customWidth="1"/>
    <col min="1294" max="1294" width="0" style="525" hidden="1" customWidth="1"/>
    <col min="1295" max="1295" width="3.7109375" style="525" customWidth="1"/>
    <col min="1296" max="1296" width="11.140625" style="525" bestFit="1" customWidth="1"/>
    <col min="1297" max="1298" width="10.5703125" style="525"/>
    <col min="1299" max="1299" width="11.140625" style="525" customWidth="1"/>
    <col min="1300" max="1529" width="10.5703125" style="525"/>
    <col min="1530" max="1537" width="0" style="525" hidden="1" customWidth="1"/>
    <col min="1538" max="1538" width="3.7109375" style="525" customWidth="1"/>
    <col min="1539" max="1539" width="3.85546875" style="525" customWidth="1"/>
    <col min="1540" max="1540" width="3.7109375" style="525" customWidth="1"/>
    <col min="1541" max="1541" width="12.7109375" style="525" customWidth="1"/>
    <col min="1542" max="1542" width="52.7109375" style="525" customWidth="1"/>
    <col min="1543" max="1546" width="0" style="525" hidden="1" customWidth="1"/>
    <col min="1547" max="1547" width="12.28515625" style="525" customWidth="1"/>
    <col min="1548" max="1548" width="6.42578125" style="525" customWidth="1"/>
    <col min="1549" max="1549" width="12.28515625" style="525" customWidth="1"/>
    <col min="1550" max="1550" width="0" style="525" hidden="1" customWidth="1"/>
    <col min="1551" max="1551" width="3.7109375" style="525" customWidth="1"/>
    <col min="1552" max="1552" width="11.140625" style="525" bestFit="1" customWidth="1"/>
    <col min="1553" max="1554" width="10.5703125" style="525"/>
    <col min="1555" max="1555" width="11.140625" style="525" customWidth="1"/>
    <col min="1556" max="1785" width="10.5703125" style="525"/>
    <col min="1786" max="1793" width="0" style="525" hidden="1" customWidth="1"/>
    <col min="1794" max="1794" width="3.7109375" style="525" customWidth="1"/>
    <col min="1795" max="1795" width="3.85546875" style="525" customWidth="1"/>
    <col min="1796" max="1796" width="3.7109375" style="525" customWidth="1"/>
    <col min="1797" max="1797" width="12.7109375" style="525" customWidth="1"/>
    <col min="1798" max="1798" width="52.7109375" style="525" customWidth="1"/>
    <col min="1799" max="1802" width="0" style="525" hidden="1" customWidth="1"/>
    <col min="1803" max="1803" width="12.28515625" style="525" customWidth="1"/>
    <col min="1804" max="1804" width="6.42578125" style="525" customWidth="1"/>
    <col min="1805" max="1805" width="12.28515625" style="525" customWidth="1"/>
    <col min="1806" max="1806" width="0" style="525" hidden="1" customWidth="1"/>
    <col min="1807" max="1807" width="3.7109375" style="525" customWidth="1"/>
    <col min="1808" max="1808" width="11.140625" style="525" bestFit="1" customWidth="1"/>
    <col min="1809" max="1810" width="10.5703125" style="525"/>
    <col min="1811" max="1811" width="11.140625" style="525" customWidth="1"/>
    <col min="1812" max="2041" width="10.5703125" style="525"/>
    <col min="2042" max="2049" width="0" style="525" hidden="1" customWidth="1"/>
    <col min="2050" max="2050" width="3.7109375" style="525" customWidth="1"/>
    <col min="2051" max="2051" width="3.85546875" style="525" customWidth="1"/>
    <col min="2052" max="2052" width="3.7109375" style="525" customWidth="1"/>
    <col min="2053" max="2053" width="12.7109375" style="525" customWidth="1"/>
    <col min="2054" max="2054" width="52.7109375" style="525" customWidth="1"/>
    <col min="2055" max="2058" width="0" style="525" hidden="1" customWidth="1"/>
    <col min="2059" max="2059" width="12.28515625" style="525" customWidth="1"/>
    <col min="2060" max="2060" width="6.42578125" style="525" customWidth="1"/>
    <col min="2061" max="2061" width="12.28515625" style="525" customWidth="1"/>
    <col min="2062" max="2062" width="0" style="525" hidden="1" customWidth="1"/>
    <col min="2063" max="2063" width="3.7109375" style="525" customWidth="1"/>
    <col min="2064" max="2064" width="11.140625" style="525" bestFit="1" customWidth="1"/>
    <col min="2065" max="2066" width="10.5703125" style="525"/>
    <col min="2067" max="2067" width="11.140625" style="525" customWidth="1"/>
    <col min="2068" max="2297" width="10.5703125" style="525"/>
    <col min="2298" max="2305" width="0" style="525" hidden="1" customWidth="1"/>
    <col min="2306" max="2306" width="3.7109375" style="525" customWidth="1"/>
    <col min="2307" max="2307" width="3.85546875" style="525" customWidth="1"/>
    <col min="2308" max="2308" width="3.7109375" style="525" customWidth="1"/>
    <col min="2309" max="2309" width="12.7109375" style="525" customWidth="1"/>
    <col min="2310" max="2310" width="52.7109375" style="525" customWidth="1"/>
    <col min="2311" max="2314" width="0" style="525" hidden="1" customWidth="1"/>
    <col min="2315" max="2315" width="12.28515625" style="525" customWidth="1"/>
    <col min="2316" max="2316" width="6.42578125" style="525" customWidth="1"/>
    <col min="2317" max="2317" width="12.28515625" style="525" customWidth="1"/>
    <col min="2318" max="2318" width="0" style="525" hidden="1" customWidth="1"/>
    <col min="2319" max="2319" width="3.7109375" style="525" customWidth="1"/>
    <col min="2320" max="2320" width="11.140625" style="525" bestFit="1" customWidth="1"/>
    <col min="2321" max="2322" width="10.5703125" style="525"/>
    <col min="2323" max="2323" width="11.140625" style="525" customWidth="1"/>
    <col min="2324" max="2553" width="10.5703125" style="525"/>
    <col min="2554" max="2561" width="0" style="525" hidden="1" customWidth="1"/>
    <col min="2562" max="2562" width="3.7109375" style="525" customWidth="1"/>
    <col min="2563" max="2563" width="3.85546875" style="525" customWidth="1"/>
    <col min="2564" max="2564" width="3.7109375" style="525" customWidth="1"/>
    <col min="2565" max="2565" width="12.7109375" style="525" customWidth="1"/>
    <col min="2566" max="2566" width="52.7109375" style="525" customWidth="1"/>
    <col min="2567" max="2570" width="0" style="525" hidden="1" customWidth="1"/>
    <col min="2571" max="2571" width="12.28515625" style="525" customWidth="1"/>
    <col min="2572" max="2572" width="6.42578125" style="525" customWidth="1"/>
    <col min="2573" max="2573" width="12.28515625" style="525" customWidth="1"/>
    <col min="2574" max="2574" width="0" style="525" hidden="1" customWidth="1"/>
    <col min="2575" max="2575" width="3.7109375" style="525" customWidth="1"/>
    <col min="2576" max="2576" width="11.140625" style="525" bestFit="1" customWidth="1"/>
    <col min="2577" max="2578" width="10.5703125" style="525"/>
    <col min="2579" max="2579" width="11.140625" style="525" customWidth="1"/>
    <col min="2580" max="2809" width="10.5703125" style="525"/>
    <col min="2810" max="2817" width="0" style="525" hidden="1" customWidth="1"/>
    <col min="2818" max="2818" width="3.7109375" style="525" customWidth="1"/>
    <col min="2819" max="2819" width="3.85546875" style="525" customWidth="1"/>
    <col min="2820" max="2820" width="3.7109375" style="525" customWidth="1"/>
    <col min="2821" max="2821" width="12.7109375" style="525" customWidth="1"/>
    <col min="2822" max="2822" width="52.7109375" style="525" customWidth="1"/>
    <col min="2823" max="2826" width="0" style="525" hidden="1" customWidth="1"/>
    <col min="2827" max="2827" width="12.28515625" style="525" customWidth="1"/>
    <col min="2828" max="2828" width="6.42578125" style="525" customWidth="1"/>
    <col min="2829" max="2829" width="12.28515625" style="525" customWidth="1"/>
    <col min="2830" max="2830" width="0" style="525" hidden="1" customWidth="1"/>
    <col min="2831" max="2831" width="3.7109375" style="525" customWidth="1"/>
    <col min="2832" max="2832" width="11.140625" style="525" bestFit="1" customWidth="1"/>
    <col min="2833" max="2834" width="10.5703125" style="525"/>
    <col min="2835" max="2835" width="11.140625" style="525" customWidth="1"/>
    <col min="2836" max="3065" width="10.5703125" style="525"/>
    <col min="3066" max="3073" width="0" style="525" hidden="1" customWidth="1"/>
    <col min="3074" max="3074" width="3.7109375" style="525" customWidth="1"/>
    <col min="3075" max="3075" width="3.85546875" style="525" customWidth="1"/>
    <col min="3076" max="3076" width="3.7109375" style="525" customWidth="1"/>
    <col min="3077" max="3077" width="12.7109375" style="525" customWidth="1"/>
    <col min="3078" max="3078" width="52.7109375" style="525" customWidth="1"/>
    <col min="3079" max="3082" width="0" style="525" hidden="1" customWidth="1"/>
    <col min="3083" max="3083" width="12.28515625" style="525" customWidth="1"/>
    <col min="3084" max="3084" width="6.42578125" style="525" customWidth="1"/>
    <col min="3085" max="3085" width="12.28515625" style="525" customWidth="1"/>
    <col min="3086" max="3086" width="0" style="525" hidden="1" customWidth="1"/>
    <col min="3087" max="3087" width="3.7109375" style="525" customWidth="1"/>
    <col min="3088" max="3088" width="11.140625" style="525" bestFit="1" customWidth="1"/>
    <col min="3089" max="3090" width="10.5703125" style="525"/>
    <col min="3091" max="3091" width="11.140625" style="525" customWidth="1"/>
    <col min="3092" max="3321" width="10.5703125" style="525"/>
    <col min="3322" max="3329" width="0" style="525" hidden="1" customWidth="1"/>
    <col min="3330" max="3330" width="3.7109375" style="525" customWidth="1"/>
    <col min="3331" max="3331" width="3.85546875" style="525" customWidth="1"/>
    <col min="3332" max="3332" width="3.7109375" style="525" customWidth="1"/>
    <col min="3333" max="3333" width="12.7109375" style="525" customWidth="1"/>
    <col min="3334" max="3334" width="52.7109375" style="525" customWidth="1"/>
    <col min="3335" max="3338" width="0" style="525" hidden="1" customWidth="1"/>
    <col min="3339" max="3339" width="12.28515625" style="525" customWidth="1"/>
    <col min="3340" max="3340" width="6.42578125" style="525" customWidth="1"/>
    <col min="3341" max="3341" width="12.28515625" style="525" customWidth="1"/>
    <col min="3342" max="3342" width="0" style="525" hidden="1" customWidth="1"/>
    <col min="3343" max="3343" width="3.7109375" style="525" customWidth="1"/>
    <col min="3344" max="3344" width="11.140625" style="525" bestFit="1" customWidth="1"/>
    <col min="3345" max="3346" width="10.5703125" style="525"/>
    <col min="3347" max="3347" width="11.140625" style="525" customWidth="1"/>
    <col min="3348" max="3577" width="10.5703125" style="525"/>
    <col min="3578" max="3585" width="0" style="525" hidden="1" customWidth="1"/>
    <col min="3586" max="3586" width="3.7109375" style="525" customWidth="1"/>
    <col min="3587" max="3587" width="3.85546875" style="525" customWidth="1"/>
    <col min="3588" max="3588" width="3.7109375" style="525" customWidth="1"/>
    <col min="3589" max="3589" width="12.7109375" style="525" customWidth="1"/>
    <col min="3590" max="3590" width="52.7109375" style="525" customWidth="1"/>
    <col min="3591" max="3594" width="0" style="525" hidden="1" customWidth="1"/>
    <col min="3595" max="3595" width="12.28515625" style="525" customWidth="1"/>
    <col min="3596" max="3596" width="6.42578125" style="525" customWidth="1"/>
    <col min="3597" max="3597" width="12.28515625" style="525" customWidth="1"/>
    <col min="3598" max="3598" width="0" style="525" hidden="1" customWidth="1"/>
    <col min="3599" max="3599" width="3.7109375" style="525" customWidth="1"/>
    <col min="3600" max="3600" width="11.140625" style="525" bestFit="1" customWidth="1"/>
    <col min="3601" max="3602" width="10.5703125" style="525"/>
    <col min="3603" max="3603" width="11.140625" style="525" customWidth="1"/>
    <col min="3604" max="3833" width="10.5703125" style="525"/>
    <col min="3834" max="3841" width="0" style="525" hidden="1" customWidth="1"/>
    <col min="3842" max="3842" width="3.7109375" style="525" customWidth="1"/>
    <col min="3843" max="3843" width="3.85546875" style="525" customWidth="1"/>
    <col min="3844" max="3844" width="3.7109375" style="525" customWidth="1"/>
    <col min="3845" max="3845" width="12.7109375" style="525" customWidth="1"/>
    <col min="3846" max="3846" width="52.7109375" style="525" customWidth="1"/>
    <col min="3847" max="3850" width="0" style="525" hidden="1" customWidth="1"/>
    <col min="3851" max="3851" width="12.28515625" style="525" customWidth="1"/>
    <col min="3852" max="3852" width="6.42578125" style="525" customWidth="1"/>
    <col min="3853" max="3853" width="12.28515625" style="525" customWidth="1"/>
    <col min="3854" max="3854" width="0" style="525" hidden="1" customWidth="1"/>
    <col min="3855" max="3855" width="3.7109375" style="525" customWidth="1"/>
    <col min="3856" max="3856" width="11.140625" style="525" bestFit="1" customWidth="1"/>
    <col min="3857" max="3858" width="10.5703125" style="525"/>
    <col min="3859" max="3859" width="11.140625" style="525" customWidth="1"/>
    <col min="3860" max="4089" width="10.5703125" style="525"/>
    <col min="4090" max="4097" width="0" style="525" hidden="1" customWidth="1"/>
    <col min="4098" max="4098" width="3.7109375" style="525" customWidth="1"/>
    <col min="4099" max="4099" width="3.85546875" style="525" customWidth="1"/>
    <col min="4100" max="4100" width="3.7109375" style="525" customWidth="1"/>
    <col min="4101" max="4101" width="12.7109375" style="525" customWidth="1"/>
    <col min="4102" max="4102" width="52.7109375" style="525" customWidth="1"/>
    <col min="4103" max="4106" width="0" style="525" hidden="1" customWidth="1"/>
    <col min="4107" max="4107" width="12.28515625" style="525" customWidth="1"/>
    <col min="4108" max="4108" width="6.42578125" style="525" customWidth="1"/>
    <col min="4109" max="4109" width="12.28515625" style="525" customWidth="1"/>
    <col min="4110" max="4110" width="0" style="525" hidden="1" customWidth="1"/>
    <col min="4111" max="4111" width="3.7109375" style="525" customWidth="1"/>
    <col min="4112" max="4112" width="11.140625" style="525" bestFit="1" customWidth="1"/>
    <col min="4113" max="4114" width="10.5703125" style="525"/>
    <col min="4115" max="4115" width="11.140625" style="525" customWidth="1"/>
    <col min="4116" max="4345" width="10.5703125" style="525"/>
    <col min="4346" max="4353" width="0" style="525" hidden="1" customWidth="1"/>
    <col min="4354" max="4354" width="3.7109375" style="525" customWidth="1"/>
    <col min="4355" max="4355" width="3.85546875" style="525" customWidth="1"/>
    <col min="4356" max="4356" width="3.7109375" style="525" customWidth="1"/>
    <col min="4357" max="4357" width="12.7109375" style="525" customWidth="1"/>
    <col min="4358" max="4358" width="52.7109375" style="525" customWidth="1"/>
    <col min="4359" max="4362" width="0" style="525" hidden="1" customWidth="1"/>
    <col min="4363" max="4363" width="12.28515625" style="525" customWidth="1"/>
    <col min="4364" max="4364" width="6.42578125" style="525" customWidth="1"/>
    <col min="4365" max="4365" width="12.28515625" style="525" customWidth="1"/>
    <col min="4366" max="4366" width="0" style="525" hidden="1" customWidth="1"/>
    <col min="4367" max="4367" width="3.7109375" style="525" customWidth="1"/>
    <col min="4368" max="4368" width="11.140625" style="525" bestFit="1" customWidth="1"/>
    <col min="4369" max="4370" width="10.5703125" style="525"/>
    <col min="4371" max="4371" width="11.140625" style="525" customWidth="1"/>
    <col min="4372" max="4601" width="10.5703125" style="525"/>
    <col min="4602" max="4609" width="0" style="525" hidden="1" customWidth="1"/>
    <col min="4610" max="4610" width="3.7109375" style="525" customWidth="1"/>
    <col min="4611" max="4611" width="3.85546875" style="525" customWidth="1"/>
    <col min="4612" max="4612" width="3.7109375" style="525" customWidth="1"/>
    <col min="4613" max="4613" width="12.7109375" style="525" customWidth="1"/>
    <col min="4614" max="4614" width="52.7109375" style="525" customWidth="1"/>
    <col min="4615" max="4618" width="0" style="525" hidden="1" customWidth="1"/>
    <col min="4619" max="4619" width="12.28515625" style="525" customWidth="1"/>
    <col min="4620" max="4620" width="6.42578125" style="525" customWidth="1"/>
    <col min="4621" max="4621" width="12.28515625" style="525" customWidth="1"/>
    <col min="4622" max="4622" width="0" style="525" hidden="1" customWidth="1"/>
    <col min="4623" max="4623" width="3.7109375" style="525" customWidth="1"/>
    <col min="4624" max="4624" width="11.140625" style="525" bestFit="1" customWidth="1"/>
    <col min="4625" max="4626" width="10.5703125" style="525"/>
    <col min="4627" max="4627" width="11.140625" style="525" customWidth="1"/>
    <col min="4628" max="4857" width="10.5703125" style="525"/>
    <col min="4858" max="4865" width="0" style="525" hidden="1" customWidth="1"/>
    <col min="4866" max="4866" width="3.7109375" style="525" customWidth="1"/>
    <col min="4867" max="4867" width="3.85546875" style="525" customWidth="1"/>
    <col min="4868" max="4868" width="3.7109375" style="525" customWidth="1"/>
    <col min="4869" max="4869" width="12.7109375" style="525" customWidth="1"/>
    <col min="4870" max="4870" width="52.7109375" style="525" customWidth="1"/>
    <col min="4871" max="4874" width="0" style="525" hidden="1" customWidth="1"/>
    <col min="4875" max="4875" width="12.28515625" style="525" customWidth="1"/>
    <col min="4876" max="4876" width="6.42578125" style="525" customWidth="1"/>
    <col min="4877" max="4877" width="12.28515625" style="525" customWidth="1"/>
    <col min="4878" max="4878" width="0" style="525" hidden="1" customWidth="1"/>
    <col min="4879" max="4879" width="3.7109375" style="525" customWidth="1"/>
    <col min="4880" max="4880" width="11.140625" style="525" bestFit="1" customWidth="1"/>
    <col min="4881" max="4882" width="10.5703125" style="525"/>
    <col min="4883" max="4883" width="11.140625" style="525" customWidth="1"/>
    <col min="4884" max="5113" width="10.5703125" style="525"/>
    <col min="5114" max="5121" width="0" style="525" hidden="1" customWidth="1"/>
    <col min="5122" max="5122" width="3.7109375" style="525" customWidth="1"/>
    <col min="5123" max="5123" width="3.85546875" style="525" customWidth="1"/>
    <col min="5124" max="5124" width="3.7109375" style="525" customWidth="1"/>
    <col min="5125" max="5125" width="12.7109375" style="525" customWidth="1"/>
    <col min="5126" max="5126" width="52.7109375" style="525" customWidth="1"/>
    <col min="5127" max="5130" width="0" style="525" hidden="1" customWidth="1"/>
    <col min="5131" max="5131" width="12.28515625" style="525" customWidth="1"/>
    <col min="5132" max="5132" width="6.42578125" style="525" customWidth="1"/>
    <col min="5133" max="5133" width="12.28515625" style="525" customWidth="1"/>
    <col min="5134" max="5134" width="0" style="525" hidden="1" customWidth="1"/>
    <col min="5135" max="5135" width="3.7109375" style="525" customWidth="1"/>
    <col min="5136" max="5136" width="11.140625" style="525" bestFit="1" customWidth="1"/>
    <col min="5137" max="5138" width="10.5703125" style="525"/>
    <col min="5139" max="5139" width="11.140625" style="525" customWidth="1"/>
    <col min="5140" max="5369" width="10.5703125" style="525"/>
    <col min="5370" max="5377" width="0" style="525" hidden="1" customWidth="1"/>
    <col min="5378" max="5378" width="3.7109375" style="525" customWidth="1"/>
    <col min="5379" max="5379" width="3.85546875" style="525" customWidth="1"/>
    <col min="5380" max="5380" width="3.7109375" style="525" customWidth="1"/>
    <col min="5381" max="5381" width="12.7109375" style="525" customWidth="1"/>
    <col min="5382" max="5382" width="52.7109375" style="525" customWidth="1"/>
    <col min="5383" max="5386" width="0" style="525" hidden="1" customWidth="1"/>
    <col min="5387" max="5387" width="12.28515625" style="525" customWidth="1"/>
    <col min="5388" max="5388" width="6.42578125" style="525" customWidth="1"/>
    <col min="5389" max="5389" width="12.28515625" style="525" customWidth="1"/>
    <col min="5390" max="5390" width="0" style="525" hidden="1" customWidth="1"/>
    <col min="5391" max="5391" width="3.7109375" style="525" customWidth="1"/>
    <col min="5392" max="5392" width="11.140625" style="525" bestFit="1" customWidth="1"/>
    <col min="5393" max="5394" width="10.5703125" style="525"/>
    <col min="5395" max="5395" width="11.140625" style="525" customWidth="1"/>
    <col min="5396" max="5625" width="10.5703125" style="525"/>
    <col min="5626" max="5633" width="0" style="525" hidden="1" customWidth="1"/>
    <col min="5634" max="5634" width="3.7109375" style="525" customWidth="1"/>
    <col min="5635" max="5635" width="3.85546875" style="525" customWidth="1"/>
    <col min="5636" max="5636" width="3.7109375" style="525" customWidth="1"/>
    <col min="5637" max="5637" width="12.7109375" style="525" customWidth="1"/>
    <col min="5638" max="5638" width="52.7109375" style="525" customWidth="1"/>
    <col min="5639" max="5642" width="0" style="525" hidden="1" customWidth="1"/>
    <col min="5643" max="5643" width="12.28515625" style="525" customWidth="1"/>
    <col min="5644" max="5644" width="6.42578125" style="525" customWidth="1"/>
    <col min="5645" max="5645" width="12.28515625" style="525" customWidth="1"/>
    <col min="5646" max="5646" width="0" style="525" hidden="1" customWidth="1"/>
    <col min="5647" max="5647" width="3.7109375" style="525" customWidth="1"/>
    <col min="5648" max="5648" width="11.140625" style="525" bestFit="1" customWidth="1"/>
    <col min="5649" max="5650" width="10.5703125" style="525"/>
    <col min="5651" max="5651" width="11.140625" style="525" customWidth="1"/>
    <col min="5652" max="5881" width="10.5703125" style="525"/>
    <col min="5882" max="5889" width="0" style="525" hidden="1" customWidth="1"/>
    <col min="5890" max="5890" width="3.7109375" style="525" customWidth="1"/>
    <col min="5891" max="5891" width="3.85546875" style="525" customWidth="1"/>
    <col min="5892" max="5892" width="3.7109375" style="525" customWidth="1"/>
    <col min="5893" max="5893" width="12.7109375" style="525" customWidth="1"/>
    <col min="5894" max="5894" width="52.7109375" style="525" customWidth="1"/>
    <col min="5895" max="5898" width="0" style="525" hidden="1" customWidth="1"/>
    <col min="5899" max="5899" width="12.28515625" style="525" customWidth="1"/>
    <col min="5900" max="5900" width="6.42578125" style="525" customWidth="1"/>
    <col min="5901" max="5901" width="12.28515625" style="525" customWidth="1"/>
    <col min="5902" max="5902" width="0" style="525" hidden="1" customWidth="1"/>
    <col min="5903" max="5903" width="3.7109375" style="525" customWidth="1"/>
    <col min="5904" max="5904" width="11.140625" style="525" bestFit="1" customWidth="1"/>
    <col min="5905" max="5906" width="10.5703125" style="525"/>
    <col min="5907" max="5907" width="11.140625" style="525" customWidth="1"/>
    <col min="5908" max="6137" width="10.5703125" style="525"/>
    <col min="6138" max="6145" width="0" style="525" hidden="1" customWidth="1"/>
    <col min="6146" max="6146" width="3.7109375" style="525" customWidth="1"/>
    <col min="6147" max="6147" width="3.85546875" style="525" customWidth="1"/>
    <col min="6148" max="6148" width="3.7109375" style="525" customWidth="1"/>
    <col min="6149" max="6149" width="12.7109375" style="525" customWidth="1"/>
    <col min="6150" max="6150" width="52.7109375" style="525" customWidth="1"/>
    <col min="6151" max="6154" width="0" style="525" hidden="1" customWidth="1"/>
    <col min="6155" max="6155" width="12.28515625" style="525" customWidth="1"/>
    <col min="6156" max="6156" width="6.42578125" style="525" customWidth="1"/>
    <col min="6157" max="6157" width="12.28515625" style="525" customWidth="1"/>
    <col min="6158" max="6158" width="0" style="525" hidden="1" customWidth="1"/>
    <col min="6159" max="6159" width="3.7109375" style="525" customWidth="1"/>
    <col min="6160" max="6160" width="11.140625" style="525" bestFit="1" customWidth="1"/>
    <col min="6161" max="6162" width="10.5703125" style="525"/>
    <col min="6163" max="6163" width="11.140625" style="525" customWidth="1"/>
    <col min="6164" max="6393" width="10.5703125" style="525"/>
    <col min="6394" max="6401" width="0" style="525" hidden="1" customWidth="1"/>
    <col min="6402" max="6402" width="3.7109375" style="525" customWidth="1"/>
    <col min="6403" max="6403" width="3.85546875" style="525" customWidth="1"/>
    <col min="6404" max="6404" width="3.7109375" style="525" customWidth="1"/>
    <col min="6405" max="6405" width="12.7109375" style="525" customWidth="1"/>
    <col min="6406" max="6406" width="52.7109375" style="525" customWidth="1"/>
    <col min="6407" max="6410" width="0" style="525" hidden="1" customWidth="1"/>
    <col min="6411" max="6411" width="12.28515625" style="525" customWidth="1"/>
    <col min="6412" max="6412" width="6.42578125" style="525" customWidth="1"/>
    <col min="6413" max="6413" width="12.28515625" style="525" customWidth="1"/>
    <col min="6414" max="6414" width="0" style="525" hidden="1" customWidth="1"/>
    <col min="6415" max="6415" width="3.7109375" style="525" customWidth="1"/>
    <col min="6416" max="6416" width="11.140625" style="525" bestFit="1" customWidth="1"/>
    <col min="6417" max="6418" width="10.5703125" style="525"/>
    <col min="6419" max="6419" width="11.140625" style="525" customWidth="1"/>
    <col min="6420" max="6649" width="10.5703125" style="525"/>
    <col min="6650" max="6657" width="0" style="525" hidden="1" customWidth="1"/>
    <col min="6658" max="6658" width="3.7109375" style="525" customWidth="1"/>
    <col min="6659" max="6659" width="3.85546875" style="525" customWidth="1"/>
    <col min="6660" max="6660" width="3.7109375" style="525" customWidth="1"/>
    <col min="6661" max="6661" width="12.7109375" style="525" customWidth="1"/>
    <col min="6662" max="6662" width="52.7109375" style="525" customWidth="1"/>
    <col min="6663" max="6666" width="0" style="525" hidden="1" customWidth="1"/>
    <col min="6667" max="6667" width="12.28515625" style="525" customWidth="1"/>
    <col min="6668" max="6668" width="6.42578125" style="525" customWidth="1"/>
    <col min="6669" max="6669" width="12.28515625" style="525" customWidth="1"/>
    <col min="6670" max="6670" width="0" style="525" hidden="1" customWidth="1"/>
    <col min="6671" max="6671" width="3.7109375" style="525" customWidth="1"/>
    <col min="6672" max="6672" width="11.140625" style="525" bestFit="1" customWidth="1"/>
    <col min="6673" max="6674" width="10.5703125" style="525"/>
    <col min="6675" max="6675" width="11.140625" style="525" customWidth="1"/>
    <col min="6676" max="6905" width="10.5703125" style="525"/>
    <col min="6906" max="6913" width="0" style="525" hidden="1" customWidth="1"/>
    <col min="6914" max="6914" width="3.7109375" style="525" customWidth="1"/>
    <col min="6915" max="6915" width="3.85546875" style="525" customWidth="1"/>
    <col min="6916" max="6916" width="3.7109375" style="525" customWidth="1"/>
    <col min="6917" max="6917" width="12.7109375" style="525" customWidth="1"/>
    <col min="6918" max="6918" width="52.7109375" style="525" customWidth="1"/>
    <col min="6919" max="6922" width="0" style="525" hidden="1" customWidth="1"/>
    <col min="6923" max="6923" width="12.28515625" style="525" customWidth="1"/>
    <col min="6924" max="6924" width="6.42578125" style="525" customWidth="1"/>
    <col min="6925" max="6925" width="12.28515625" style="525" customWidth="1"/>
    <col min="6926" max="6926" width="0" style="525" hidden="1" customWidth="1"/>
    <col min="6927" max="6927" width="3.7109375" style="525" customWidth="1"/>
    <col min="6928" max="6928" width="11.140625" style="525" bestFit="1" customWidth="1"/>
    <col min="6929" max="6930" width="10.5703125" style="525"/>
    <col min="6931" max="6931" width="11.140625" style="525" customWidth="1"/>
    <col min="6932" max="7161" width="10.5703125" style="525"/>
    <col min="7162" max="7169" width="0" style="525" hidden="1" customWidth="1"/>
    <col min="7170" max="7170" width="3.7109375" style="525" customWidth="1"/>
    <col min="7171" max="7171" width="3.85546875" style="525" customWidth="1"/>
    <col min="7172" max="7172" width="3.7109375" style="525" customWidth="1"/>
    <col min="7173" max="7173" width="12.7109375" style="525" customWidth="1"/>
    <col min="7174" max="7174" width="52.7109375" style="525" customWidth="1"/>
    <col min="7175" max="7178" width="0" style="525" hidden="1" customWidth="1"/>
    <col min="7179" max="7179" width="12.28515625" style="525" customWidth="1"/>
    <col min="7180" max="7180" width="6.42578125" style="525" customWidth="1"/>
    <col min="7181" max="7181" width="12.28515625" style="525" customWidth="1"/>
    <col min="7182" max="7182" width="0" style="525" hidden="1" customWidth="1"/>
    <col min="7183" max="7183" width="3.7109375" style="525" customWidth="1"/>
    <col min="7184" max="7184" width="11.140625" style="525" bestFit="1" customWidth="1"/>
    <col min="7185" max="7186" width="10.5703125" style="525"/>
    <col min="7187" max="7187" width="11.140625" style="525" customWidth="1"/>
    <col min="7188" max="7417" width="10.5703125" style="525"/>
    <col min="7418" max="7425" width="0" style="525" hidden="1" customWidth="1"/>
    <col min="7426" max="7426" width="3.7109375" style="525" customWidth="1"/>
    <col min="7427" max="7427" width="3.85546875" style="525" customWidth="1"/>
    <col min="7428" max="7428" width="3.7109375" style="525" customWidth="1"/>
    <col min="7429" max="7429" width="12.7109375" style="525" customWidth="1"/>
    <col min="7430" max="7430" width="52.7109375" style="525" customWidth="1"/>
    <col min="7431" max="7434" width="0" style="525" hidden="1" customWidth="1"/>
    <col min="7435" max="7435" width="12.28515625" style="525" customWidth="1"/>
    <col min="7436" max="7436" width="6.42578125" style="525" customWidth="1"/>
    <col min="7437" max="7437" width="12.28515625" style="525" customWidth="1"/>
    <col min="7438" max="7438" width="0" style="525" hidden="1" customWidth="1"/>
    <col min="7439" max="7439" width="3.7109375" style="525" customWidth="1"/>
    <col min="7440" max="7440" width="11.140625" style="525" bestFit="1" customWidth="1"/>
    <col min="7441" max="7442" width="10.5703125" style="525"/>
    <col min="7443" max="7443" width="11.140625" style="525" customWidth="1"/>
    <col min="7444" max="7673" width="10.5703125" style="525"/>
    <col min="7674" max="7681" width="0" style="525" hidden="1" customWidth="1"/>
    <col min="7682" max="7682" width="3.7109375" style="525" customWidth="1"/>
    <col min="7683" max="7683" width="3.85546875" style="525" customWidth="1"/>
    <col min="7684" max="7684" width="3.7109375" style="525" customWidth="1"/>
    <col min="7685" max="7685" width="12.7109375" style="525" customWidth="1"/>
    <col min="7686" max="7686" width="52.7109375" style="525" customWidth="1"/>
    <col min="7687" max="7690" width="0" style="525" hidden="1" customWidth="1"/>
    <col min="7691" max="7691" width="12.28515625" style="525" customWidth="1"/>
    <col min="7692" max="7692" width="6.42578125" style="525" customWidth="1"/>
    <col min="7693" max="7693" width="12.28515625" style="525" customWidth="1"/>
    <col min="7694" max="7694" width="0" style="525" hidden="1" customWidth="1"/>
    <col min="7695" max="7695" width="3.7109375" style="525" customWidth="1"/>
    <col min="7696" max="7696" width="11.140625" style="525" bestFit="1" customWidth="1"/>
    <col min="7697" max="7698" width="10.5703125" style="525"/>
    <col min="7699" max="7699" width="11.140625" style="525" customWidth="1"/>
    <col min="7700" max="7929" width="10.5703125" style="525"/>
    <col min="7930" max="7937" width="0" style="525" hidden="1" customWidth="1"/>
    <col min="7938" max="7938" width="3.7109375" style="525" customWidth="1"/>
    <col min="7939" max="7939" width="3.85546875" style="525" customWidth="1"/>
    <col min="7940" max="7940" width="3.7109375" style="525" customWidth="1"/>
    <col min="7941" max="7941" width="12.7109375" style="525" customWidth="1"/>
    <col min="7942" max="7942" width="52.7109375" style="525" customWidth="1"/>
    <col min="7943" max="7946" width="0" style="525" hidden="1" customWidth="1"/>
    <col min="7947" max="7947" width="12.28515625" style="525" customWidth="1"/>
    <col min="7948" max="7948" width="6.42578125" style="525" customWidth="1"/>
    <col min="7949" max="7949" width="12.28515625" style="525" customWidth="1"/>
    <col min="7950" max="7950" width="0" style="525" hidden="1" customWidth="1"/>
    <col min="7951" max="7951" width="3.7109375" style="525" customWidth="1"/>
    <col min="7952" max="7952" width="11.140625" style="525" bestFit="1" customWidth="1"/>
    <col min="7953" max="7954" width="10.5703125" style="525"/>
    <col min="7955" max="7955" width="11.140625" style="525" customWidth="1"/>
    <col min="7956" max="8185" width="10.5703125" style="525"/>
    <col min="8186" max="8193" width="0" style="525" hidden="1" customWidth="1"/>
    <col min="8194" max="8194" width="3.7109375" style="525" customWidth="1"/>
    <col min="8195" max="8195" width="3.85546875" style="525" customWidth="1"/>
    <col min="8196" max="8196" width="3.7109375" style="525" customWidth="1"/>
    <col min="8197" max="8197" width="12.7109375" style="525" customWidth="1"/>
    <col min="8198" max="8198" width="52.7109375" style="525" customWidth="1"/>
    <col min="8199" max="8202" width="0" style="525" hidden="1" customWidth="1"/>
    <col min="8203" max="8203" width="12.28515625" style="525" customWidth="1"/>
    <col min="8204" max="8204" width="6.42578125" style="525" customWidth="1"/>
    <col min="8205" max="8205" width="12.28515625" style="525" customWidth="1"/>
    <col min="8206" max="8206" width="0" style="525" hidden="1" customWidth="1"/>
    <col min="8207" max="8207" width="3.7109375" style="525" customWidth="1"/>
    <col min="8208" max="8208" width="11.140625" style="525" bestFit="1" customWidth="1"/>
    <col min="8209" max="8210" width="10.5703125" style="525"/>
    <col min="8211" max="8211" width="11.140625" style="525" customWidth="1"/>
    <col min="8212" max="8441" width="10.5703125" style="525"/>
    <col min="8442" max="8449" width="0" style="525" hidden="1" customWidth="1"/>
    <col min="8450" max="8450" width="3.7109375" style="525" customWidth="1"/>
    <col min="8451" max="8451" width="3.85546875" style="525" customWidth="1"/>
    <col min="8452" max="8452" width="3.7109375" style="525" customWidth="1"/>
    <col min="8453" max="8453" width="12.7109375" style="525" customWidth="1"/>
    <col min="8454" max="8454" width="52.7109375" style="525" customWidth="1"/>
    <col min="8455" max="8458" width="0" style="525" hidden="1" customWidth="1"/>
    <col min="8459" max="8459" width="12.28515625" style="525" customWidth="1"/>
    <col min="8460" max="8460" width="6.42578125" style="525" customWidth="1"/>
    <col min="8461" max="8461" width="12.28515625" style="525" customWidth="1"/>
    <col min="8462" max="8462" width="0" style="525" hidden="1" customWidth="1"/>
    <col min="8463" max="8463" width="3.7109375" style="525" customWidth="1"/>
    <col min="8464" max="8464" width="11.140625" style="525" bestFit="1" customWidth="1"/>
    <col min="8465" max="8466" width="10.5703125" style="525"/>
    <col min="8467" max="8467" width="11.140625" style="525" customWidth="1"/>
    <col min="8468" max="8697" width="10.5703125" style="525"/>
    <col min="8698" max="8705" width="0" style="525" hidden="1" customWidth="1"/>
    <col min="8706" max="8706" width="3.7109375" style="525" customWidth="1"/>
    <col min="8707" max="8707" width="3.85546875" style="525" customWidth="1"/>
    <col min="8708" max="8708" width="3.7109375" style="525" customWidth="1"/>
    <col min="8709" max="8709" width="12.7109375" style="525" customWidth="1"/>
    <col min="8710" max="8710" width="52.7109375" style="525" customWidth="1"/>
    <col min="8711" max="8714" width="0" style="525" hidden="1" customWidth="1"/>
    <col min="8715" max="8715" width="12.28515625" style="525" customWidth="1"/>
    <col min="8716" max="8716" width="6.42578125" style="525" customWidth="1"/>
    <col min="8717" max="8717" width="12.28515625" style="525" customWidth="1"/>
    <col min="8718" max="8718" width="0" style="525" hidden="1" customWidth="1"/>
    <col min="8719" max="8719" width="3.7109375" style="525" customWidth="1"/>
    <col min="8720" max="8720" width="11.140625" style="525" bestFit="1" customWidth="1"/>
    <col min="8721" max="8722" width="10.5703125" style="525"/>
    <col min="8723" max="8723" width="11.140625" style="525" customWidth="1"/>
    <col min="8724" max="8953" width="10.5703125" style="525"/>
    <col min="8954" max="8961" width="0" style="525" hidden="1" customWidth="1"/>
    <col min="8962" max="8962" width="3.7109375" style="525" customWidth="1"/>
    <col min="8963" max="8963" width="3.85546875" style="525" customWidth="1"/>
    <col min="8964" max="8964" width="3.7109375" style="525" customWidth="1"/>
    <col min="8965" max="8965" width="12.7109375" style="525" customWidth="1"/>
    <col min="8966" max="8966" width="52.7109375" style="525" customWidth="1"/>
    <col min="8967" max="8970" width="0" style="525" hidden="1" customWidth="1"/>
    <col min="8971" max="8971" width="12.28515625" style="525" customWidth="1"/>
    <col min="8972" max="8972" width="6.42578125" style="525" customWidth="1"/>
    <col min="8973" max="8973" width="12.28515625" style="525" customWidth="1"/>
    <col min="8974" max="8974" width="0" style="525" hidden="1" customWidth="1"/>
    <col min="8975" max="8975" width="3.7109375" style="525" customWidth="1"/>
    <col min="8976" max="8976" width="11.140625" style="525" bestFit="1" customWidth="1"/>
    <col min="8977" max="8978" width="10.5703125" style="525"/>
    <col min="8979" max="8979" width="11.140625" style="525" customWidth="1"/>
    <col min="8980" max="9209" width="10.5703125" style="525"/>
    <col min="9210" max="9217" width="0" style="525" hidden="1" customWidth="1"/>
    <col min="9218" max="9218" width="3.7109375" style="525" customWidth="1"/>
    <col min="9219" max="9219" width="3.85546875" style="525" customWidth="1"/>
    <col min="9220" max="9220" width="3.7109375" style="525" customWidth="1"/>
    <col min="9221" max="9221" width="12.7109375" style="525" customWidth="1"/>
    <col min="9222" max="9222" width="52.7109375" style="525" customWidth="1"/>
    <col min="9223" max="9226" width="0" style="525" hidden="1" customWidth="1"/>
    <col min="9227" max="9227" width="12.28515625" style="525" customWidth="1"/>
    <col min="9228" max="9228" width="6.42578125" style="525" customWidth="1"/>
    <col min="9229" max="9229" width="12.28515625" style="525" customWidth="1"/>
    <col min="9230" max="9230" width="0" style="525" hidden="1" customWidth="1"/>
    <col min="9231" max="9231" width="3.7109375" style="525" customWidth="1"/>
    <col min="9232" max="9232" width="11.140625" style="525" bestFit="1" customWidth="1"/>
    <col min="9233" max="9234" width="10.5703125" style="525"/>
    <col min="9235" max="9235" width="11.140625" style="525" customWidth="1"/>
    <col min="9236" max="9465" width="10.5703125" style="525"/>
    <col min="9466" max="9473" width="0" style="525" hidden="1" customWidth="1"/>
    <col min="9474" max="9474" width="3.7109375" style="525" customWidth="1"/>
    <col min="9475" max="9475" width="3.85546875" style="525" customWidth="1"/>
    <col min="9476" max="9476" width="3.7109375" style="525" customWidth="1"/>
    <col min="9477" max="9477" width="12.7109375" style="525" customWidth="1"/>
    <col min="9478" max="9478" width="52.7109375" style="525" customWidth="1"/>
    <col min="9479" max="9482" width="0" style="525" hidden="1" customWidth="1"/>
    <col min="9483" max="9483" width="12.28515625" style="525" customWidth="1"/>
    <col min="9484" max="9484" width="6.42578125" style="525" customWidth="1"/>
    <col min="9485" max="9485" width="12.28515625" style="525" customWidth="1"/>
    <col min="9486" max="9486" width="0" style="525" hidden="1" customWidth="1"/>
    <col min="9487" max="9487" width="3.7109375" style="525" customWidth="1"/>
    <col min="9488" max="9488" width="11.140625" style="525" bestFit="1" customWidth="1"/>
    <col min="9489" max="9490" width="10.5703125" style="525"/>
    <col min="9491" max="9491" width="11.140625" style="525" customWidth="1"/>
    <col min="9492" max="9721" width="10.5703125" style="525"/>
    <col min="9722" max="9729" width="0" style="525" hidden="1" customWidth="1"/>
    <col min="9730" max="9730" width="3.7109375" style="525" customWidth="1"/>
    <col min="9731" max="9731" width="3.85546875" style="525" customWidth="1"/>
    <col min="9732" max="9732" width="3.7109375" style="525" customWidth="1"/>
    <col min="9733" max="9733" width="12.7109375" style="525" customWidth="1"/>
    <col min="9734" max="9734" width="52.7109375" style="525" customWidth="1"/>
    <col min="9735" max="9738" width="0" style="525" hidden="1" customWidth="1"/>
    <col min="9739" max="9739" width="12.28515625" style="525" customWidth="1"/>
    <col min="9740" max="9740" width="6.42578125" style="525" customWidth="1"/>
    <col min="9741" max="9741" width="12.28515625" style="525" customWidth="1"/>
    <col min="9742" max="9742" width="0" style="525" hidden="1" customWidth="1"/>
    <col min="9743" max="9743" width="3.7109375" style="525" customWidth="1"/>
    <col min="9744" max="9744" width="11.140625" style="525" bestFit="1" customWidth="1"/>
    <col min="9745" max="9746" width="10.5703125" style="525"/>
    <col min="9747" max="9747" width="11.140625" style="525" customWidth="1"/>
    <col min="9748" max="9977" width="10.5703125" style="525"/>
    <col min="9978" max="9985" width="0" style="525" hidden="1" customWidth="1"/>
    <col min="9986" max="9986" width="3.7109375" style="525" customWidth="1"/>
    <col min="9987" max="9987" width="3.85546875" style="525" customWidth="1"/>
    <col min="9988" max="9988" width="3.7109375" style="525" customWidth="1"/>
    <col min="9989" max="9989" width="12.7109375" style="525" customWidth="1"/>
    <col min="9990" max="9990" width="52.7109375" style="525" customWidth="1"/>
    <col min="9991" max="9994" width="0" style="525" hidden="1" customWidth="1"/>
    <col min="9995" max="9995" width="12.28515625" style="525" customWidth="1"/>
    <col min="9996" max="9996" width="6.42578125" style="525" customWidth="1"/>
    <col min="9997" max="9997" width="12.28515625" style="525" customWidth="1"/>
    <col min="9998" max="9998" width="0" style="525" hidden="1" customWidth="1"/>
    <col min="9999" max="9999" width="3.7109375" style="525" customWidth="1"/>
    <col min="10000" max="10000" width="11.140625" style="525" bestFit="1" customWidth="1"/>
    <col min="10001" max="10002" width="10.5703125" style="525"/>
    <col min="10003" max="10003" width="11.140625" style="525" customWidth="1"/>
    <col min="10004" max="10233" width="10.5703125" style="525"/>
    <col min="10234" max="10241" width="0" style="525" hidden="1" customWidth="1"/>
    <col min="10242" max="10242" width="3.7109375" style="525" customWidth="1"/>
    <col min="10243" max="10243" width="3.85546875" style="525" customWidth="1"/>
    <col min="10244" max="10244" width="3.7109375" style="525" customWidth="1"/>
    <col min="10245" max="10245" width="12.7109375" style="525" customWidth="1"/>
    <col min="10246" max="10246" width="52.7109375" style="525" customWidth="1"/>
    <col min="10247" max="10250" width="0" style="525" hidden="1" customWidth="1"/>
    <col min="10251" max="10251" width="12.28515625" style="525" customWidth="1"/>
    <col min="10252" max="10252" width="6.42578125" style="525" customWidth="1"/>
    <col min="10253" max="10253" width="12.28515625" style="525" customWidth="1"/>
    <col min="10254" max="10254" width="0" style="525" hidden="1" customWidth="1"/>
    <col min="10255" max="10255" width="3.7109375" style="525" customWidth="1"/>
    <col min="10256" max="10256" width="11.140625" style="525" bestFit="1" customWidth="1"/>
    <col min="10257" max="10258" width="10.5703125" style="525"/>
    <col min="10259" max="10259" width="11.140625" style="525" customWidth="1"/>
    <col min="10260" max="10489" width="10.5703125" style="525"/>
    <col min="10490" max="10497" width="0" style="525" hidden="1" customWidth="1"/>
    <col min="10498" max="10498" width="3.7109375" style="525" customWidth="1"/>
    <col min="10499" max="10499" width="3.85546875" style="525" customWidth="1"/>
    <col min="10500" max="10500" width="3.7109375" style="525" customWidth="1"/>
    <col min="10501" max="10501" width="12.7109375" style="525" customWidth="1"/>
    <col min="10502" max="10502" width="52.7109375" style="525" customWidth="1"/>
    <col min="10503" max="10506" width="0" style="525" hidden="1" customWidth="1"/>
    <col min="10507" max="10507" width="12.28515625" style="525" customWidth="1"/>
    <col min="10508" max="10508" width="6.42578125" style="525" customWidth="1"/>
    <col min="10509" max="10509" width="12.28515625" style="525" customWidth="1"/>
    <col min="10510" max="10510" width="0" style="525" hidden="1" customWidth="1"/>
    <col min="10511" max="10511" width="3.7109375" style="525" customWidth="1"/>
    <col min="10512" max="10512" width="11.140625" style="525" bestFit="1" customWidth="1"/>
    <col min="10513" max="10514" width="10.5703125" style="525"/>
    <col min="10515" max="10515" width="11.140625" style="525" customWidth="1"/>
    <col min="10516" max="10745" width="10.5703125" style="525"/>
    <col min="10746" max="10753" width="0" style="525" hidden="1" customWidth="1"/>
    <col min="10754" max="10754" width="3.7109375" style="525" customWidth="1"/>
    <col min="10755" max="10755" width="3.85546875" style="525" customWidth="1"/>
    <col min="10756" max="10756" width="3.7109375" style="525" customWidth="1"/>
    <col min="10757" max="10757" width="12.7109375" style="525" customWidth="1"/>
    <col min="10758" max="10758" width="52.7109375" style="525" customWidth="1"/>
    <col min="10759" max="10762" width="0" style="525" hidden="1" customWidth="1"/>
    <col min="10763" max="10763" width="12.28515625" style="525" customWidth="1"/>
    <col min="10764" max="10764" width="6.42578125" style="525" customWidth="1"/>
    <col min="10765" max="10765" width="12.28515625" style="525" customWidth="1"/>
    <col min="10766" max="10766" width="0" style="525" hidden="1" customWidth="1"/>
    <col min="10767" max="10767" width="3.7109375" style="525" customWidth="1"/>
    <col min="10768" max="10768" width="11.140625" style="525" bestFit="1" customWidth="1"/>
    <col min="10769" max="10770" width="10.5703125" style="525"/>
    <col min="10771" max="10771" width="11.140625" style="525" customWidth="1"/>
    <col min="10772" max="11001" width="10.5703125" style="525"/>
    <col min="11002" max="11009" width="0" style="525" hidden="1" customWidth="1"/>
    <col min="11010" max="11010" width="3.7109375" style="525" customWidth="1"/>
    <col min="11011" max="11011" width="3.85546875" style="525" customWidth="1"/>
    <col min="11012" max="11012" width="3.7109375" style="525" customWidth="1"/>
    <col min="11013" max="11013" width="12.7109375" style="525" customWidth="1"/>
    <col min="11014" max="11014" width="52.7109375" style="525" customWidth="1"/>
    <col min="11015" max="11018" width="0" style="525" hidden="1" customWidth="1"/>
    <col min="11019" max="11019" width="12.28515625" style="525" customWidth="1"/>
    <col min="11020" max="11020" width="6.42578125" style="525" customWidth="1"/>
    <col min="11021" max="11021" width="12.28515625" style="525" customWidth="1"/>
    <col min="11022" max="11022" width="0" style="525" hidden="1" customWidth="1"/>
    <col min="11023" max="11023" width="3.7109375" style="525" customWidth="1"/>
    <col min="11024" max="11024" width="11.140625" style="525" bestFit="1" customWidth="1"/>
    <col min="11025" max="11026" width="10.5703125" style="525"/>
    <col min="11027" max="11027" width="11.140625" style="525" customWidth="1"/>
    <col min="11028" max="11257" width="10.5703125" style="525"/>
    <col min="11258" max="11265" width="0" style="525" hidden="1" customWidth="1"/>
    <col min="11266" max="11266" width="3.7109375" style="525" customWidth="1"/>
    <col min="11267" max="11267" width="3.85546875" style="525" customWidth="1"/>
    <col min="11268" max="11268" width="3.7109375" style="525" customWidth="1"/>
    <col min="11269" max="11269" width="12.7109375" style="525" customWidth="1"/>
    <col min="11270" max="11270" width="52.7109375" style="525" customWidth="1"/>
    <col min="11271" max="11274" width="0" style="525" hidden="1" customWidth="1"/>
    <col min="11275" max="11275" width="12.28515625" style="525" customWidth="1"/>
    <col min="11276" max="11276" width="6.42578125" style="525" customWidth="1"/>
    <col min="11277" max="11277" width="12.28515625" style="525" customWidth="1"/>
    <col min="11278" max="11278" width="0" style="525" hidden="1" customWidth="1"/>
    <col min="11279" max="11279" width="3.7109375" style="525" customWidth="1"/>
    <col min="11280" max="11280" width="11.140625" style="525" bestFit="1" customWidth="1"/>
    <col min="11281" max="11282" width="10.5703125" style="525"/>
    <col min="11283" max="11283" width="11.140625" style="525" customWidth="1"/>
    <col min="11284" max="11513" width="10.5703125" style="525"/>
    <col min="11514" max="11521" width="0" style="525" hidden="1" customWidth="1"/>
    <col min="11522" max="11522" width="3.7109375" style="525" customWidth="1"/>
    <col min="11523" max="11523" width="3.85546875" style="525" customWidth="1"/>
    <col min="11524" max="11524" width="3.7109375" style="525" customWidth="1"/>
    <col min="11525" max="11525" width="12.7109375" style="525" customWidth="1"/>
    <col min="11526" max="11526" width="52.7109375" style="525" customWidth="1"/>
    <col min="11527" max="11530" width="0" style="525" hidden="1" customWidth="1"/>
    <col min="11531" max="11531" width="12.28515625" style="525" customWidth="1"/>
    <col min="11532" max="11532" width="6.42578125" style="525" customWidth="1"/>
    <col min="11533" max="11533" width="12.28515625" style="525" customWidth="1"/>
    <col min="11534" max="11534" width="0" style="525" hidden="1" customWidth="1"/>
    <col min="11535" max="11535" width="3.7109375" style="525" customWidth="1"/>
    <col min="11536" max="11536" width="11.140625" style="525" bestFit="1" customWidth="1"/>
    <col min="11537" max="11538" width="10.5703125" style="525"/>
    <col min="11539" max="11539" width="11.140625" style="525" customWidth="1"/>
    <col min="11540" max="11769" width="10.5703125" style="525"/>
    <col min="11770" max="11777" width="0" style="525" hidden="1" customWidth="1"/>
    <col min="11778" max="11778" width="3.7109375" style="525" customWidth="1"/>
    <col min="11779" max="11779" width="3.85546875" style="525" customWidth="1"/>
    <col min="11780" max="11780" width="3.7109375" style="525" customWidth="1"/>
    <col min="11781" max="11781" width="12.7109375" style="525" customWidth="1"/>
    <col min="11782" max="11782" width="52.7109375" style="525" customWidth="1"/>
    <col min="11783" max="11786" width="0" style="525" hidden="1" customWidth="1"/>
    <col min="11787" max="11787" width="12.28515625" style="525" customWidth="1"/>
    <col min="11788" max="11788" width="6.42578125" style="525" customWidth="1"/>
    <col min="11789" max="11789" width="12.28515625" style="525" customWidth="1"/>
    <col min="11790" max="11790" width="0" style="525" hidden="1" customWidth="1"/>
    <col min="11791" max="11791" width="3.7109375" style="525" customWidth="1"/>
    <col min="11792" max="11792" width="11.140625" style="525" bestFit="1" customWidth="1"/>
    <col min="11793" max="11794" width="10.5703125" style="525"/>
    <col min="11795" max="11795" width="11.140625" style="525" customWidth="1"/>
    <col min="11796" max="12025" width="10.5703125" style="525"/>
    <col min="12026" max="12033" width="0" style="525" hidden="1" customWidth="1"/>
    <col min="12034" max="12034" width="3.7109375" style="525" customWidth="1"/>
    <col min="12035" max="12035" width="3.85546875" style="525" customWidth="1"/>
    <col min="12036" max="12036" width="3.7109375" style="525" customWidth="1"/>
    <col min="12037" max="12037" width="12.7109375" style="525" customWidth="1"/>
    <col min="12038" max="12038" width="52.7109375" style="525" customWidth="1"/>
    <col min="12039" max="12042" width="0" style="525" hidden="1" customWidth="1"/>
    <col min="12043" max="12043" width="12.28515625" style="525" customWidth="1"/>
    <col min="12044" max="12044" width="6.42578125" style="525" customWidth="1"/>
    <col min="12045" max="12045" width="12.28515625" style="525" customWidth="1"/>
    <col min="12046" max="12046" width="0" style="525" hidden="1" customWidth="1"/>
    <col min="12047" max="12047" width="3.7109375" style="525" customWidth="1"/>
    <col min="12048" max="12048" width="11.140625" style="525" bestFit="1" customWidth="1"/>
    <col min="12049" max="12050" width="10.5703125" style="525"/>
    <col min="12051" max="12051" width="11.140625" style="525" customWidth="1"/>
    <col min="12052" max="12281" width="10.5703125" style="525"/>
    <col min="12282" max="12289" width="0" style="525" hidden="1" customWidth="1"/>
    <col min="12290" max="12290" width="3.7109375" style="525" customWidth="1"/>
    <col min="12291" max="12291" width="3.85546875" style="525" customWidth="1"/>
    <col min="12292" max="12292" width="3.7109375" style="525" customWidth="1"/>
    <col min="12293" max="12293" width="12.7109375" style="525" customWidth="1"/>
    <col min="12294" max="12294" width="52.7109375" style="525" customWidth="1"/>
    <col min="12295" max="12298" width="0" style="525" hidden="1" customWidth="1"/>
    <col min="12299" max="12299" width="12.28515625" style="525" customWidth="1"/>
    <col min="12300" max="12300" width="6.42578125" style="525" customWidth="1"/>
    <col min="12301" max="12301" width="12.28515625" style="525" customWidth="1"/>
    <col min="12302" max="12302" width="0" style="525" hidden="1" customWidth="1"/>
    <col min="12303" max="12303" width="3.7109375" style="525" customWidth="1"/>
    <col min="12304" max="12304" width="11.140625" style="525" bestFit="1" customWidth="1"/>
    <col min="12305" max="12306" width="10.5703125" style="525"/>
    <col min="12307" max="12307" width="11.140625" style="525" customWidth="1"/>
    <col min="12308" max="12537" width="10.5703125" style="525"/>
    <col min="12538" max="12545" width="0" style="525" hidden="1" customWidth="1"/>
    <col min="12546" max="12546" width="3.7109375" style="525" customWidth="1"/>
    <col min="12547" max="12547" width="3.85546875" style="525" customWidth="1"/>
    <col min="12548" max="12548" width="3.7109375" style="525" customWidth="1"/>
    <col min="12549" max="12549" width="12.7109375" style="525" customWidth="1"/>
    <col min="12550" max="12550" width="52.7109375" style="525" customWidth="1"/>
    <col min="12551" max="12554" width="0" style="525" hidden="1" customWidth="1"/>
    <col min="12555" max="12555" width="12.28515625" style="525" customWidth="1"/>
    <col min="12556" max="12556" width="6.42578125" style="525" customWidth="1"/>
    <col min="12557" max="12557" width="12.28515625" style="525" customWidth="1"/>
    <col min="12558" max="12558" width="0" style="525" hidden="1" customWidth="1"/>
    <col min="12559" max="12559" width="3.7109375" style="525" customWidth="1"/>
    <col min="12560" max="12560" width="11.140625" style="525" bestFit="1" customWidth="1"/>
    <col min="12561" max="12562" width="10.5703125" style="525"/>
    <col min="12563" max="12563" width="11.140625" style="525" customWidth="1"/>
    <col min="12564" max="12793" width="10.5703125" style="525"/>
    <col min="12794" max="12801" width="0" style="525" hidden="1" customWidth="1"/>
    <col min="12802" max="12802" width="3.7109375" style="525" customWidth="1"/>
    <col min="12803" max="12803" width="3.85546875" style="525" customWidth="1"/>
    <col min="12804" max="12804" width="3.7109375" style="525" customWidth="1"/>
    <col min="12805" max="12805" width="12.7109375" style="525" customWidth="1"/>
    <col min="12806" max="12806" width="52.7109375" style="525" customWidth="1"/>
    <col min="12807" max="12810" width="0" style="525" hidden="1" customWidth="1"/>
    <col min="12811" max="12811" width="12.28515625" style="525" customWidth="1"/>
    <col min="12812" max="12812" width="6.42578125" style="525" customWidth="1"/>
    <col min="12813" max="12813" width="12.28515625" style="525" customWidth="1"/>
    <col min="12814" max="12814" width="0" style="525" hidden="1" customWidth="1"/>
    <col min="12815" max="12815" width="3.7109375" style="525" customWidth="1"/>
    <col min="12816" max="12816" width="11.140625" style="525" bestFit="1" customWidth="1"/>
    <col min="12817" max="12818" width="10.5703125" style="525"/>
    <col min="12819" max="12819" width="11.140625" style="525" customWidth="1"/>
    <col min="12820" max="13049" width="10.5703125" style="525"/>
    <col min="13050" max="13057" width="0" style="525" hidden="1" customWidth="1"/>
    <col min="13058" max="13058" width="3.7109375" style="525" customWidth="1"/>
    <col min="13059" max="13059" width="3.85546875" style="525" customWidth="1"/>
    <col min="13060" max="13060" width="3.7109375" style="525" customWidth="1"/>
    <col min="13061" max="13061" width="12.7109375" style="525" customWidth="1"/>
    <col min="13062" max="13062" width="52.7109375" style="525" customWidth="1"/>
    <col min="13063" max="13066" width="0" style="525" hidden="1" customWidth="1"/>
    <col min="13067" max="13067" width="12.28515625" style="525" customWidth="1"/>
    <col min="13068" max="13068" width="6.42578125" style="525" customWidth="1"/>
    <col min="13069" max="13069" width="12.28515625" style="525" customWidth="1"/>
    <col min="13070" max="13070" width="0" style="525" hidden="1" customWidth="1"/>
    <col min="13071" max="13071" width="3.7109375" style="525" customWidth="1"/>
    <col min="13072" max="13072" width="11.140625" style="525" bestFit="1" customWidth="1"/>
    <col min="13073" max="13074" width="10.5703125" style="525"/>
    <col min="13075" max="13075" width="11.140625" style="525" customWidth="1"/>
    <col min="13076" max="13305" width="10.5703125" style="525"/>
    <col min="13306" max="13313" width="0" style="525" hidden="1" customWidth="1"/>
    <col min="13314" max="13314" width="3.7109375" style="525" customWidth="1"/>
    <col min="13315" max="13315" width="3.85546875" style="525" customWidth="1"/>
    <col min="13316" max="13316" width="3.7109375" style="525" customWidth="1"/>
    <col min="13317" max="13317" width="12.7109375" style="525" customWidth="1"/>
    <col min="13318" max="13318" width="52.7109375" style="525" customWidth="1"/>
    <col min="13319" max="13322" width="0" style="525" hidden="1" customWidth="1"/>
    <col min="13323" max="13323" width="12.28515625" style="525" customWidth="1"/>
    <col min="13324" max="13324" width="6.42578125" style="525" customWidth="1"/>
    <col min="13325" max="13325" width="12.28515625" style="525" customWidth="1"/>
    <col min="13326" max="13326" width="0" style="525" hidden="1" customWidth="1"/>
    <col min="13327" max="13327" width="3.7109375" style="525" customWidth="1"/>
    <col min="13328" max="13328" width="11.140625" style="525" bestFit="1" customWidth="1"/>
    <col min="13329" max="13330" width="10.5703125" style="525"/>
    <col min="13331" max="13331" width="11.140625" style="525" customWidth="1"/>
    <col min="13332" max="13561" width="10.5703125" style="525"/>
    <col min="13562" max="13569" width="0" style="525" hidden="1" customWidth="1"/>
    <col min="13570" max="13570" width="3.7109375" style="525" customWidth="1"/>
    <col min="13571" max="13571" width="3.85546875" style="525" customWidth="1"/>
    <col min="13572" max="13572" width="3.7109375" style="525" customWidth="1"/>
    <col min="13573" max="13573" width="12.7109375" style="525" customWidth="1"/>
    <col min="13574" max="13574" width="52.7109375" style="525" customWidth="1"/>
    <col min="13575" max="13578" width="0" style="525" hidden="1" customWidth="1"/>
    <col min="13579" max="13579" width="12.28515625" style="525" customWidth="1"/>
    <col min="13580" max="13580" width="6.42578125" style="525" customWidth="1"/>
    <col min="13581" max="13581" width="12.28515625" style="525" customWidth="1"/>
    <col min="13582" max="13582" width="0" style="525" hidden="1" customWidth="1"/>
    <col min="13583" max="13583" width="3.7109375" style="525" customWidth="1"/>
    <col min="13584" max="13584" width="11.140625" style="525" bestFit="1" customWidth="1"/>
    <col min="13585" max="13586" width="10.5703125" style="525"/>
    <col min="13587" max="13587" width="11.140625" style="525" customWidth="1"/>
    <col min="13588" max="13817" width="10.5703125" style="525"/>
    <col min="13818" max="13825" width="0" style="525" hidden="1" customWidth="1"/>
    <col min="13826" max="13826" width="3.7109375" style="525" customWidth="1"/>
    <col min="13827" max="13827" width="3.85546875" style="525" customWidth="1"/>
    <col min="13828" max="13828" width="3.7109375" style="525" customWidth="1"/>
    <col min="13829" max="13829" width="12.7109375" style="525" customWidth="1"/>
    <col min="13830" max="13830" width="52.7109375" style="525" customWidth="1"/>
    <col min="13831" max="13834" width="0" style="525" hidden="1" customWidth="1"/>
    <col min="13835" max="13835" width="12.28515625" style="525" customWidth="1"/>
    <col min="13836" max="13836" width="6.42578125" style="525" customWidth="1"/>
    <col min="13837" max="13837" width="12.28515625" style="525" customWidth="1"/>
    <col min="13838" max="13838" width="0" style="525" hidden="1" customWidth="1"/>
    <col min="13839" max="13839" width="3.7109375" style="525" customWidth="1"/>
    <col min="13840" max="13840" width="11.140625" style="525" bestFit="1" customWidth="1"/>
    <col min="13841" max="13842" width="10.5703125" style="525"/>
    <col min="13843" max="13843" width="11.140625" style="525" customWidth="1"/>
    <col min="13844" max="14073" width="10.5703125" style="525"/>
    <col min="14074" max="14081" width="0" style="525" hidden="1" customWidth="1"/>
    <col min="14082" max="14082" width="3.7109375" style="525" customWidth="1"/>
    <col min="14083" max="14083" width="3.85546875" style="525" customWidth="1"/>
    <col min="14084" max="14084" width="3.7109375" style="525" customWidth="1"/>
    <col min="14085" max="14085" width="12.7109375" style="525" customWidth="1"/>
    <col min="14086" max="14086" width="52.7109375" style="525" customWidth="1"/>
    <col min="14087" max="14090" width="0" style="525" hidden="1" customWidth="1"/>
    <col min="14091" max="14091" width="12.28515625" style="525" customWidth="1"/>
    <col min="14092" max="14092" width="6.42578125" style="525" customWidth="1"/>
    <col min="14093" max="14093" width="12.28515625" style="525" customWidth="1"/>
    <col min="14094" max="14094" width="0" style="525" hidden="1" customWidth="1"/>
    <col min="14095" max="14095" width="3.7109375" style="525" customWidth="1"/>
    <col min="14096" max="14096" width="11.140625" style="525" bestFit="1" customWidth="1"/>
    <col min="14097" max="14098" width="10.5703125" style="525"/>
    <col min="14099" max="14099" width="11.140625" style="525" customWidth="1"/>
    <col min="14100" max="14329" width="10.5703125" style="525"/>
    <col min="14330" max="14337" width="0" style="525" hidden="1" customWidth="1"/>
    <col min="14338" max="14338" width="3.7109375" style="525" customWidth="1"/>
    <col min="14339" max="14339" width="3.85546875" style="525" customWidth="1"/>
    <col min="14340" max="14340" width="3.7109375" style="525" customWidth="1"/>
    <col min="14341" max="14341" width="12.7109375" style="525" customWidth="1"/>
    <col min="14342" max="14342" width="52.7109375" style="525" customWidth="1"/>
    <col min="14343" max="14346" width="0" style="525" hidden="1" customWidth="1"/>
    <col min="14347" max="14347" width="12.28515625" style="525" customWidth="1"/>
    <col min="14348" max="14348" width="6.42578125" style="525" customWidth="1"/>
    <col min="14349" max="14349" width="12.28515625" style="525" customWidth="1"/>
    <col min="14350" max="14350" width="0" style="525" hidden="1" customWidth="1"/>
    <col min="14351" max="14351" width="3.7109375" style="525" customWidth="1"/>
    <col min="14352" max="14352" width="11.140625" style="525" bestFit="1" customWidth="1"/>
    <col min="14353" max="14354" width="10.5703125" style="525"/>
    <col min="14355" max="14355" width="11.140625" style="525" customWidth="1"/>
    <col min="14356" max="14585" width="10.5703125" style="525"/>
    <col min="14586" max="14593" width="0" style="525" hidden="1" customWidth="1"/>
    <col min="14594" max="14594" width="3.7109375" style="525" customWidth="1"/>
    <col min="14595" max="14595" width="3.85546875" style="525" customWidth="1"/>
    <col min="14596" max="14596" width="3.7109375" style="525" customWidth="1"/>
    <col min="14597" max="14597" width="12.7109375" style="525" customWidth="1"/>
    <col min="14598" max="14598" width="52.7109375" style="525" customWidth="1"/>
    <col min="14599" max="14602" width="0" style="525" hidden="1" customWidth="1"/>
    <col min="14603" max="14603" width="12.28515625" style="525" customWidth="1"/>
    <col min="14604" max="14604" width="6.42578125" style="525" customWidth="1"/>
    <col min="14605" max="14605" width="12.28515625" style="525" customWidth="1"/>
    <col min="14606" max="14606" width="0" style="525" hidden="1" customWidth="1"/>
    <col min="14607" max="14607" width="3.7109375" style="525" customWidth="1"/>
    <col min="14608" max="14608" width="11.140625" style="525" bestFit="1" customWidth="1"/>
    <col min="14609" max="14610" width="10.5703125" style="525"/>
    <col min="14611" max="14611" width="11.140625" style="525" customWidth="1"/>
    <col min="14612" max="14841" width="10.5703125" style="525"/>
    <col min="14842" max="14849" width="0" style="525" hidden="1" customWidth="1"/>
    <col min="14850" max="14850" width="3.7109375" style="525" customWidth="1"/>
    <col min="14851" max="14851" width="3.85546875" style="525" customWidth="1"/>
    <col min="14852" max="14852" width="3.7109375" style="525" customWidth="1"/>
    <col min="14853" max="14853" width="12.7109375" style="525" customWidth="1"/>
    <col min="14854" max="14854" width="52.7109375" style="525" customWidth="1"/>
    <col min="14855" max="14858" width="0" style="525" hidden="1" customWidth="1"/>
    <col min="14859" max="14859" width="12.28515625" style="525" customWidth="1"/>
    <col min="14860" max="14860" width="6.42578125" style="525" customWidth="1"/>
    <col min="14861" max="14861" width="12.28515625" style="525" customWidth="1"/>
    <col min="14862" max="14862" width="0" style="525" hidden="1" customWidth="1"/>
    <col min="14863" max="14863" width="3.7109375" style="525" customWidth="1"/>
    <col min="14864" max="14864" width="11.140625" style="525" bestFit="1" customWidth="1"/>
    <col min="14865" max="14866" width="10.5703125" style="525"/>
    <col min="14867" max="14867" width="11.140625" style="525" customWidth="1"/>
    <col min="14868" max="15097" width="10.5703125" style="525"/>
    <col min="15098" max="15105" width="0" style="525" hidden="1" customWidth="1"/>
    <col min="15106" max="15106" width="3.7109375" style="525" customWidth="1"/>
    <col min="15107" max="15107" width="3.85546875" style="525" customWidth="1"/>
    <col min="15108" max="15108" width="3.7109375" style="525" customWidth="1"/>
    <col min="15109" max="15109" width="12.7109375" style="525" customWidth="1"/>
    <col min="15110" max="15110" width="52.7109375" style="525" customWidth="1"/>
    <col min="15111" max="15114" width="0" style="525" hidden="1" customWidth="1"/>
    <col min="15115" max="15115" width="12.28515625" style="525" customWidth="1"/>
    <col min="15116" max="15116" width="6.42578125" style="525" customWidth="1"/>
    <col min="15117" max="15117" width="12.28515625" style="525" customWidth="1"/>
    <col min="15118" max="15118" width="0" style="525" hidden="1" customWidth="1"/>
    <col min="15119" max="15119" width="3.7109375" style="525" customWidth="1"/>
    <col min="15120" max="15120" width="11.140625" style="525" bestFit="1" customWidth="1"/>
    <col min="15121" max="15122" width="10.5703125" style="525"/>
    <col min="15123" max="15123" width="11.140625" style="525" customWidth="1"/>
    <col min="15124" max="15353" width="10.5703125" style="525"/>
    <col min="15354" max="15361" width="0" style="525" hidden="1" customWidth="1"/>
    <col min="15362" max="15362" width="3.7109375" style="525" customWidth="1"/>
    <col min="15363" max="15363" width="3.85546875" style="525" customWidth="1"/>
    <col min="15364" max="15364" width="3.7109375" style="525" customWidth="1"/>
    <col min="15365" max="15365" width="12.7109375" style="525" customWidth="1"/>
    <col min="15366" max="15366" width="52.7109375" style="525" customWidth="1"/>
    <col min="15367" max="15370" width="0" style="525" hidden="1" customWidth="1"/>
    <col min="15371" max="15371" width="12.28515625" style="525" customWidth="1"/>
    <col min="15372" max="15372" width="6.42578125" style="525" customWidth="1"/>
    <col min="15373" max="15373" width="12.28515625" style="525" customWidth="1"/>
    <col min="15374" max="15374" width="0" style="525" hidden="1" customWidth="1"/>
    <col min="15375" max="15375" width="3.7109375" style="525" customWidth="1"/>
    <col min="15376" max="15376" width="11.140625" style="525" bestFit="1" customWidth="1"/>
    <col min="15377" max="15378" width="10.5703125" style="525"/>
    <col min="15379" max="15379" width="11.140625" style="525" customWidth="1"/>
    <col min="15380" max="15609" width="10.5703125" style="525"/>
    <col min="15610" max="15617" width="0" style="525" hidden="1" customWidth="1"/>
    <col min="15618" max="15618" width="3.7109375" style="525" customWidth="1"/>
    <col min="15619" max="15619" width="3.85546875" style="525" customWidth="1"/>
    <col min="15620" max="15620" width="3.7109375" style="525" customWidth="1"/>
    <col min="15621" max="15621" width="12.7109375" style="525" customWidth="1"/>
    <col min="15622" max="15622" width="52.7109375" style="525" customWidth="1"/>
    <col min="15623" max="15626" width="0" style="525" hidden="1" customWidth="1"/>
    <col min="15627" max="15627" width="12.28515625" style="525" customWidth="1"/>
    <col min="15628" max="15628" width="6.42578125" style="525" customWidth="1"/>
    <col min="15629" max="15629" width="12.28515625" style="525" customWidth="1"/>
    <col min="15630" max="15630" width="0" style="525" hidden="1" customWidth="1"/>
    <col min="15631" max="15631" width="3.7109375" style="525" customWidth="1"/>
    <col min="15632" max="15632" width="11.140625" style="525" bestFit="1" customWidth="1"/>
    <col min="15633" max="15634" width="10.5703125" style="525"/>
    <col min="15635" max="15635" width="11.140625" style="525" customWidth="1"/>
    <col min="15636" max="15865" width="10.5703125" style="525"/>
    <col min="15866" max="15873" width="0" style="525" hidden="1" customWidth="1"/>
    <col min="15874" max="15874" width="3.7109375" style="525" customWidth="1"/>
    <col min="15875" max="15875" width="3.85546875" style="525" customWidth="1"/>
    <col min="15876" max="15876" width="3.7109375" style="525" customWidth="1"/>
    <col min="15877" max="15877" width="12.7109375" style="525" customWidth="1"/>
    <col min="15878" max="15878" width="52.7109375" style="525" customWidth="1"/>
    <col min="15879" max="15882" width="0" style="525" hidden="1" customWidth="1"/>
    <col min="15883" max="15883" width="12.28515625" style="525" customWidth="1"/>
    <col min="15884" max="15884" width="6.42578125" style="525" customWidth="1"/>
    <col min="15885" max="15885" width="12.28515625" style="525" customWidth="1"/>
    <col min="15886" max="15886" width="0" style="525" hidden="1" customWidth="1"/>
    <col min="15887" max="15887" width="3.7109375" style="525" customWidth="1"/>
    <col min="15888" max="15888" width="11.140625" style="525" bestFit="1" customWidth="1"/>
    <col min="15889" max="15890" width="10.5703125" style="525"/>
    <col min="15891" max="15891" width="11.140625" style="525" customWidth="1"/>
    <col min="15892" max="16121" width="10.5703125" style="525"/>
    <col min="16122" max="16129" width="0" style="525" hidden="1" customWidth="1"/>
    <col min="16130" max="16130" width="3.7109375" style="525" customWidth="1"/>
    <col min="16131" max="16131" width="3.85546875" style="525" customWidth="1"/>
    <col min="16132" max="16132" width="3.7109375" style="525" customWidth="1"/>
    <col min="16133" max="16133" width="12.7109375" style="525" customWidth="1"/>
    <col min="16134" max="16134" width="52.7109375" style="525" customWidth="1"/>
    <col min="16135" max="16138" width="0" style="525" hidden="1" customWidth="1"/>
    <col min="16139" max="16139" width="12.28515625" style="525" customWidth="1"/>
    <col min="16140" max="16140" width="6.42578125" style="525" customWidth="1"/>
    <col min="16141" max="16141" width="12.28515625" style="525" customWidth="1"/>
    <col min="16142" max="16142" width="0" style="525" hidden="1" customWidth="1"/>
    <col min="16143" max="16143" width="3.7109375" style="525" customWidth="1"/>
    <col min="16144" max="16144" width="11.140625" style="525" bestFit="1" customWidth="1"/>
    <col min="16145" max="16146" width="10.5703125" style="525"/>
    <col min="16147" max="16147" width="11.140625" style="525" customWidth="1"/>
    <col min="16148" max="16384" width="10.5703125" style="525"/>
  </cols>
  <sheetData>
    <row r="1" spans="1:29" hidden="1">
      <c r="Q1" s="585"/>
      <c r="R1" s="585"/>
    </row>
    <row r="2" spans="1:29" hidden="1">
      <c r="U2" s="585"/>
    </row>
    <row r="3" spans="1:29" hidden="1"/>
    <row r="4" spans="1:29" ht="3" customHeight="1">
      <c r="J4" s="531"/>
      <c r="K4" s="531"/>
      <c r="L4" s="526"/>
      <c r="M4" s="526"/>
      <c r="N4" s="526"/>
      <c r="O4" s="534"/>
      <c r="P4" s="534"/>
      <c r="Q4" s="534"/>
      <c r="R4" s="534"/>
      <c r="S4" s="534"/>
      <c r="T4" s="534"/>
      <c r="U4" s="534"/>
    </row>
    <row r="5" spans="1:29" ht="22.5" customHeight="1">
      <c r="J5" s="531"/>
      <c r="K5" s="531"/>
      <c r="L5" s="1287" t="s">
        <v>633</v>
      </c>
      <c r="M5" s="1287"/>
      <c r="N5" s="1287"/>
      <c r="O5" s="1287"/>
      <c r="P5" s="1287"/>
      <c r="Q5" s="1287"/>
      <c r="R5" s="1287"/>
      <c r="S5" s="1287"/>
      <c r="T5" s="1287"/>
      <c r="U5" s="666"/>
    </row>
    <row r="6" spans="1:29" ht="3" customHeight="1">
      <c r="J6" s="531"/>
      <c r="K6" s="531"/>
      <c r="L6" s="526"/>
      <c r="M6" s="526"/>
      <c r="N6" s="526"/>
      <c r="O6" s="530"/>
      <c r="P6" s="530"/>
      <c r="Q6" s="530"/>
      <c r="R6" s="530"/>
      <c r="S6" s="530"/>
      <c r="T6" s="530"/>
      <c r="U6" s="530"/>
      <c r="V6" s="534"/>
    </row>
    <row r="7" spans="1:29" s="572" customFormat="1" ht="22.5">
      <c r="A7" s="592"/>
      <c r="B7" s="592"/>
      <c r="C7" s="592"/>
      <c r="D7" s="592"/>
      <c r="E7" s="592"/>
      <c r="F7" s="592"/>
      <c r="G7" s="592"/>
      <c r="H7" s="592"/>
      <c r="L7" s="501"/>
      <c r="M7" s="619" t="s">
        <v>503</v>
      </c>
      <c r="N7" s="668"/>
      <c r="O7" s="1264" t="str">
        <f>IF(NameOrPr_ch="",IF(NameOrPr="","",NameOrPr),NameOrPr_ch)</f>
        <v>Региональная служба по тарифам Нижегородской области</v>
      </c>
      <c r="P7" s="1264"/>
      <c r="Q7" s="1264"/>
      <c r="R7" s="1264"/>
      <c r="S7" s="1264"/>
      <c r="T7" s="1264"/>
      <c r="U7" s="584"/>
      <c r="V7" s="584"/>
      <c r="W7" s="521"/>
      <c r="X7" s="592"/>
      <c r="Y7" s="592"/>
      <c r="Z7" s="592"/>
      <c r="AA7" s="592"/>
      <c r="AB7" s="592"/>
      <c r="AC7" s="592"/>
    </row>
    <row r="8" spans="1:29" s="572" customFormat="1" ht="18.75">
      <c r="A8" s="592"/>
      <c r="B8" s="592"/>
      <c r="C8" s="592"/>
      <c r="D8" s="592"/>
      <c r="E8" s="592"/>
      <c r="F8" s="592"/>
      <c r="G8" s="592"/>
      <c r="H8" s="592"/>
      <c r="L8" s="501"/>
      <c r="M8" s="619" t="s">
        <v>598</v>
      </c>
      <c r="N8" s="668"/>
      <c r="O8" s="1264" t="str">
        <f>IF(datePr_ch="",IF(datePr="","",datePr),datePr_ch)</f>
        <v>21.11.2018</v>
      </c>
      <c r="P8" s="1264"/>
      <c r="Q8" s="1264"/>
      <c r="R8" s="1264"/>
      <c r="S8" s="1264"/>
      <c r="T8" s="1264"/>
      <c r="U8" s="584"/>
      <c r="V8" s="584"/>
      <c r="W8" s="521"/>
      <c r="X8" s="592"/>
      <c r="Y8" s="592"/>
      <c r="Z8" s="592"/>
      <c r="AA8" s="592"/>
      <c r="AB8" s="592"/>
      <c r="AC8" s="592"/>
    </row>
    <row r="9" spans="1:29" s="572" customFormat="1" ht="18.75">
      <c r="A9" s="592"/>
      <c r="B9" s="592"/>
      <c r="C9" s="592"/>
      <c r="D9" s="592"/>
      <c r="E9" s="592"/>
      <c r="F9" s="592"/>
      <c r="G9" s="592"/>
      <c r="H9" s="592"/>
      <c r="L9" s="554"/>
      <c r="M9" s="619" t="s">
        <v>597</v>
      </c>
      <c r="N9" s="668"/>
      <c r="O9" s="1264" t="str">
        <f>IF(numberPr_ch="",IF(numberPr="","",numberPr),numberPr_ch)</f>
        <v>47/17</v>
      </c>
      <c r="P9" s="1264"/>
      <c r="Q9" s="1264"/>
      <c r="R9" s="1264"/>
      <c r="S9" s="1264"/>
      <c r="T9" s="1264"/>
      <c r="U9" s="584"/>
      <c r="V9" s="584"/>
      <c r="W9" s="521"/>
      <c r="X9" s="592"/>
      <c r="Y9" s="592"/>
      <c r="Z9" s="592"/>
      <c r="AA9" s="592"/>
      <c r="AB9" s="592"/>
      <c r="AC9" s="592"/>
    </row>
    <row r="10" spans="1:29" s="572" customFormat="1" ht="18.75">
      <c r="A10" s="592"/>
      <c r="B10" s="592"/>
      <c r="C10" s="592"/>
      <c r="D10" s="592"/>
      <c r="E10" s="592"/>
      <c r="F10" s="592"/>
      <c r="G10" s="592"/>
      <c r="H10" s="592"/>
      <c r="L10" s="554"/>
      <c r="M10" s="619" t="s">
        <v>502</v>
      </c>
      <c r="N10" s="668"/>
      <c r="O10" s="1264" t="str">
        <f>IF(IstPub_ch="",IF(IstPub="","",IstPub),IstPub_ch)</f>
        <v>официальный сайт РСТ НО</v>
      </c>
      <c r="P10" s="1264"/>
      <c r="Q10" s="1264"/>
      <c r="R10" s="1264"/>
      <c r="S10" s="1264"/>
      <c r="T10" s="1264"/>
      <c r="U10" s="584"/>
      <c r="V10" s="584"/>
      <c r="W10" s="521"/>
      <c r="X10" s="592"/>
      <c r="Y10" s="592"/>
      <c r="Z10" s="592"/>
      <c r="AA10" s="592"/>
      <c r="AB10" s="592"/>
      <c r="AC10" s="592"/>
    </row>
    <row r="11" spans="1:29" s="572" customFormat="1" ht="11.25" hidden="1">
      <c r="A11" s="592"/>
      <c r="B11" s="592"/>
      <c r="C11" s="592"/>
      <c r="D11" s="592"/>
      <c r="E11" s="592"/>
      <c r="F11" s="592"/>
      <c r="G11" s="592"/>
      <c r="H11" s="592"/>
      <c r="L11" s="1288"/>
      <c r="M11" s="1288"/>
      <c r="N11" s="568"/>
      <c r="O11" s="584"/>
      <c r="P11" s="584"/>
      <c r="Q11" s="584"/>
      <c r="R11" s="584"/>
      <c r="S11" s="584"/>
      <c r="T11" s="584"/>
      <c r="U11" s="590" t="s">
        <v>373</v>
      </c>
      <c r="X11" s="592"/>
      <c r="Y11" s="592"/>
      <c r="Z11" s="592"/>
      <c r="AA11" s="592"/>
      <c r="AB11" s="592"/>
      <c r="AC11" s="592"/>
    </row>
    <row r="12" spans="1:29">
      <c r="J12" s="531"/>
      <c r="K12" s="531"/>
      <c r="L12" s="526"/>
      <c r="M12" s="526"/>
      <c r="N12" s="504"/>
      <c r="O12" s="1265"/>
      <c r="P12" s="1265"/>
      <c r="Q12" s="1265"/>
      <c r="R12" s="1265"/>
      <c r="S12" s="1265"/>
      <c r="T12" s="1265"/>
      <c r="U12" s="1265"/>
    </row>
    <row r="13" spans="1:29">
      <c r="J13" s="531"/>
      <c r="K13" s="531"/>
      <c r="L13" s="1209" t="s">
        <v>454</v>
      </c>
      <c r="M13" s="1209"/>
      <c r="N13" s="1209"/>
      <c r="O13" s="1209"/>
      <c r="P13" s="1209"/>
      <c r="Q13" s="1209"/>
      <c r="R13" s="1209"/>
      <c r="S13" s="1209"/>
      <c r="T13" s="1209"/>
      <c r="U13" s="1209"/>
      <c r="V13" s="1209"/>
      <c r="W13" s="1209" t="s">
        <v>455</v>
      </c>
    </row>
    <row r="14" spans="1:29" ht="14.25" customHeight="1">
      <c r="J14" s="531"/>
      <c r="K14" s="531"/>
      <c r="L14" s="1271" t="s">
        <v>92</v>
      </c>
      <c r="M14" s="1271" t="s">
        <v>641</v>
      </c>
      <c r="N14" s="663"/>
      <c r="O14" s="1272" t="s">
        <v>643</v>
      </c>
      <c r="P14" s="1273"/>
      <c r="Q14" s="1273"/>
      <c r="R14" s="1273"/>
      <c r="S14" s="1273"/>
      <c r="T14" s="1274"/>
      <c r="U14" s="1282" t="s">
        <v>341</v>
      </c>
      <c r="V14" s="1268" t="s">
        <v>275</v>
      </c>
      <c r="W14" s="1209"/>
    </row>
    <row r="15" spans="1:29" ht="14.25" customHeight="1">
      <c r="J15" s="531"/>
      <c r="K15" s="531"/>
      <c r="L15" s="1271"/>
      <c r="M15" s="1271"/>
      <c r="N15" s="664"/>
      <c r="O15" s="1277" t="s">
        <v>607</v>
      </c>
      <c r="P15" s="1275" t="s">
        <v>271</v>
      </c>
      <c r="Q15" s="1276"/>
      <c r="R15" s="1279" t="s">
        <v>656</v>
      </c>
      <c r="S15" s="1280"/>
      <c r="T15" s="1281"/>
      <c r="U15" s="1283"/>
      <c r="V15" s="1269"/>
      <c r="W15" s="1209"/>
    </row>
    <row r="16" spans="1:29" ht="33.75" customHeight="1">
      <c r="J16" s="531"/>
      <c r="K16" s="531"/>
      <c r="L16" s="1271"/>
      <c r="M16" s="1271"/>
      <c r="N16" s="665"/>
      <c r="O16" s="1278"/>
      <c r="P16" s="537" t="s">
        <v>608</v>
      </c>
      <c r="Q16" s="537" t="s">
        <v>6</v>
      </c>
      <c r="R16" s="538" t="s">
        <v>274</v>
      </c>
      <c r="S16" s="1266" t="s">
        <v>273</v>
      </c>
      <c r="T16" s="1267"/>
      <c r="U16" s="1284"/>
      <c r="V16" s="1270"/>
      <c r="W16" s="1209"/>
    </row>
    <row r="17" spans="1:29">
      <c r="J17" s="531"/>
      <c r="K17" s="571">
        <v>1</v>
      </c>
      <c r="L17" s="649" t="s">
        <v>93</v>
      </c>
      <c r="M17" s="649" t="s">
        <v>49</v>
      </c>
      <c r="N17" s="651" t="str">
        <f ca="1">OFFSET(N17,0,-1)</f>
        <v>2</v>
      </c>
      <c r="O17" s="650">
        <f ca="1">OFFSET(O17,0,-1)+1</f>
        <v>3</v>
      </c>
      <c r="P17" s="650">
        <f ca="1">OFFSET(P17,0,-1)+1</f>
        <v>4</v>
      </c>
      <c r="Q17" s="650">
        <f ca="1">OFFSET(Q17,0,-1)+1</f>
        <v>5</v>
      </c>
      <c r="R17" s="650">
        <f ca="1">OFFSET(R17,0,-1)+1</f>
        <v>6</v>
      </c>
      <c r="S17" s="1289">
        <f ca="1">OFFSET(S17,0,-1)+1</f>
        <v>7</v>
      </c>
      <c r="T17" s="1289"/>
      <c r="U17" s="650">
        <f ca="1">OFFSET(U17,0,-2)+1</f>
        <v>8</v>
      </c>
      <c r="V17" s="651">
        <f ca="1">OFFSET(V17,0,-1)</f>
        <v>8</v>
      </c>
      <c r="W17" s="650">
        <f ca="1">OFFSET(W17,0,-1)+1</f>
        <v>9</v>
      </c>
    </row>
    <row r="18" spans="1:29" ht="22.5">
      <c r="A18" s="1290">
        <v>1</v>
      </c>
      <c r="B18" s="867"/>
      <c r="C18" s="867"/>
      <c r="D18" s="867"/>
      <c r="E18" s="868"/>
      <c r="F18" s="869"/>
      <c r="G18" s="869"/>
      <c r="H18" s="869"/>
      <c r="I18" s="870"/>
      <c r="J18" s="865"/>
      <c r="K18" s="872"/>
      <c r="L18" s="595">
        <f>mergeValue(A18)</f>
        <v>1</v>
      </c>
      <c r="M18" s="643" t="s">
        <v>20</v>
      </c>
      <c r="N18" s="648"/>
      <c r="O18" s="1291"/>
      <c r="P18" s="1291"/>
      <c r="Q18" s="1291"/>
      <c r="R18" s="1291"/>
      <c r="S18" s="1291"/>
      <c r="T18" s="1291"/>
      <c r="U18" s="1291"/>
      <c r="V18" s="1291"/>
      <c r="W18" s="632" t="s">
        <v>477</v>
      </c>
      <c r="Y18" s="591"/>
      <c r="Z18" s="591" t="str">
        <f t="shared" ref="Z18:Z31" si="0">IF(M18="","",M18 )</f>
        <v>Наименование тарифа</v>
      </c>
      <c r="AA18" s="591"/>
      <c r="AB18" s="591"/>
      <c r="AC18" s="591"/>
    </row>
    <row r="19" spans="1:29" ht="22.5">
      <c r="A19" s="1290"/>
      <c r="B19" s="1290">
        <v>1</v>
      </c>
      <c r="C19" s="867"/>
      <c r="D19" s="867"/>
      <c r="E19" s="869"/>
      <c r="F19" s="869"/>
      <c r="G19" s="869"/>
      <c r="H19" s="869"/>
      <c r="I19" s="864"/>
      <c r="J19" s="863"/>
      <c r="K19" s="866"/>
      <c r="L19" s="595" t="str">
        <f>mergeValue(A19) &amp;"."&amp; mergeValue(B19)</f>
        <v>1.1</v>
      </c>
      <c r="M19" s="548" t="s">
        <v>16</v>
      </c>
      <c r="N19" s="648"/>
      <c r="O19" s="1291"/>
      <c r="P19" s="1291"/>
      <c r="Q19" s="1291"/>
      <c r="R19" s="1291"/>
      <c r="S19" s="1291"/>
      <c r="T19" s="1291"/>
      <c r="U19" s="1291"/>
      <c r="V19" s="1291"/>
      <c r="W19" s="632" t="s">
        <v>478</v>
      </c>
      <c r="Y19" s="591"/>
      <c r="Z19" s="591" t="str">
        <f t="shared" si="0"/>
        <v>Территория действия тарифа</v>
      </c>
      <c r="AA19" s="591"/>
      <c r="AB19" s="591"/>
      <c r="AC19" s="591"/>
    </row>
    <row r="20" spans="1:29" ht="22.5">
      <c r="A20" s="1290"/>
      <c r="B20" s="1290"/>
      <c r="C20" s="1290">
        <v>1</v>
      </c>
      <c r="D20" s="867"/>
      <c r="E20" s="869"/>
      <c r="F20" s="869"/>
      <c r="G20" s="869"/>
      <c r="H20" s="869"/>
      <c r="I20" s="871"/>
      <c r="J20" s="863"/>
      <c r="K20" s="866"/>
      <c r="L20" s="595" t="str">
        <f>mergeValue(A20) &amp;"."&amp; mergeValue(B20)&amp;"."&amp; mergeValue(C20)</f>
        <v>1.1.1</v>
      </c>
      <c r="M20" s="549" t="s">
        <v>7</v>
      </c>
      <c r="N20" s="648"/>
      <c r="O20" s="1291"/>
      <c r="P20" s="1291"/>
      <c r="Q20" s="1291"/>
      <c r="R20" s="1291"/>
      <c r="S20" s="1291"/>
      <c r="T20" s="1291"/>
      <c r="U20" s="1291"/>
      <c r="V20" s="1291"/>
      <c r="W20" s="632" t="s">
        <v>635</v>
      </c>
      <c r="Y20" s="591"/>
      <c r="Z20" s="591" t="str">
        <f t="shared" si="0"/>
        <v xml:space="preserve">Наименование системы теплоснабжения </v>
      </c>
      <c r="AA20" s="591"/>
      <c r="AB20" s="591"/>
      <c r="AC20" s="591"/>
    </row>
    <row r="21" spans="1:29" ht="22.5">
      <c r="A21" s="1290"/>
      <c r="B21" s="1290"/>
      <c r="C21" s="1290"/>
      <c r="D21" s="1290">
        <v>1</v>
      </c>
      <c r="E21" s="869"/>
      <c r="F21" s="869"/>
      <c r="G21" s="869"/>
      <c r="H21" s="869"/>
      <c r="I21" s="871"/>
      <c r="J21" s="863"/>
      <c r="K21" s="866"/>
      <c r="L21" s="595" t="str">
        <f>mergeValue(A21) &amp;"."&amp; mergeValue(B21)&amp;"."&amp; mergeValue(C21)&amp;"."&amp; mergeValue(D21)</f>
        <v>1.1.1.1</v>
      </c>
      <c r="M21" s="550" t="s">
        <v>22</v>
      </c>
      <c r="N21" s="648"/>
      <c r="O21" s="1291"/>
      <c r="P21" s="1291"/>
      <c r="Q21" s="1291"/>
      <c r="R21" s="1291"/>
      <c r="S21" s="1291"/>
      <c r="T21" s="1291"/>
      <c r="U21" s="1291"/>
      <c r="V21" s="1291"/>
      <c r="W21" s="632" t="s">
        <v>636</v>
      </c>
      <c r="Y21" s="591"/>
      <c r="Z21" s="591" t="str">
        <f t="shared" si="0"/>
        <v xml:space="preserve">Источник тепловой энергии  </v>
      </c>
      <c r="AA21" s="591"/>
      <c r="AB21" s="591"/>
      <c r="AC21" s="591"/>
    </row>
    <row r="22" spans="1:29" ht="101.25">
      <c r="A22" s="1290"/>
      <c r="B22" s="1290"/>
      <c r="C22" s="1290"/>
      <c r="D22" s="1290"/>
      <c r="E22" s="1290">
        <v>1</v>
      </c>
      <c r="F22" s="869"/>
      <c r="G22" s="869"/>
      <c r="H22" s="867">
        <v>1</v>
      </c>
      <c r="I22" s="1290">
        <v>1</v>
      </c>
      <c r="J22" s="869"/>
      <c r="K22" s="874"/>
      <c r="L22" s="595" t="str">
        <f>mergeValue(A22) &amp;"."&amp; mergeValue(B22)&amp;"."&amp; mergeValue(C22)&amp;"."&amp; mergeValue(D22)&amp;"."&amp; mergeValue(E22)</f>
        <v>1.1.1.1.1</v>
      </c>
      <c r="M22" s="556" t="s">
        <v>9</v>
      </c>
      <c r="N22" s="648"/>
      <c r="O22" s="1292"/>
      <c r="P22" s="1292"/>
      <c r="Q22" s="1292"/>
      <c r="R22" s="1292"/>
      <c r="S22" s="1292"/>
      <c r="T22" s="1292"/>
      <c r="U22" s="1292"/>
      <c r="V22" s="1292"/>
      <c r="W22" s="632" t="s">
        <v>640</v>
      </c>
      <c r="Y22" s="591"/>
      <c r="Z22" s="591" t="str">
        <f t="shared" si="0"/>
        <v>Схема подключения теплопотребляющей установки к коллектору источника тепловой энергии</v>
      </c>
      <c r="AA22" s="591"/>
      <c r="AB22" s="591"/>
      <c r="AC22" s="591"/>
    </row>
    <row r="23" spans="1:29" ht="90">
      <c r="A23" s="1290"/>
      <c r="B23" s="1290"/>
      <c r="C23" s="1290"/>
      <c r="D23" s="1290"/>
      <c r="E23" s="1290"/>
      <c r="F23" s="1290">
        <v>1</v>
      </c>
      <c r="G23" s="867"/>
      <c r="H23" s="867"/>
      <c r="I23" s="1290"/>
      <c r="J23" s="1290">
        <v>1</v>
      </c>
      <c r="K23" s="875"/>
      <c r="L23" s="595" t="str">
        <f>mergeValue(A23) &amp;"."&amp; mergeValue(B23)&amp;"."&amp; mergeValue(C23)&amp;"."&amp; mergeValue(D23)&amp;"."&amp; mergeValue(E23)&amp;"."&amp; mergeValue(F23)</f>
        <v>1.1.1.1.1.1</v>
      </c>
      <c r="M23" s="557" t="s">
        <v>10</v>
      </c>
      <c r="N23" s="648"/>
      <c r="O23" s="1293"/>
      <c r="P23" s="1294"/>
      <c r="Q23" s="1294"/>
      <c r="R23" s="1294"/>
      <c r="S23" s="1294"/>
      <c r="T23" s="1294"/>
      <c r="U23" s="1294"/>
      <c r="V23" s="1295"/>
      <c r="W23" s="632" t="s">
        <v>638</v>
      </c>
      <c r="Y23" s="591"/>
      <c r="Z23" s="591" t="str">
        <f t="shared" si="0"/>
        <v>Группа потребителей</v>
      </c>
      <c r="AA23" s="591"/>
      <c r="AB23" s="591"/>
      <c r="AC23" s="591"/>
    </row>
    <row r="24" spans="1:29" ht="189" customHeight="1">
      <c r="A24" s="1290"/>
      <c r="B24" s="1290"/>
      <c r="C24" s="1290"/>
      <c r="D24" s="1290"/>
      <c r="E24" s="1290"/>
      <c r="F24" s="1290"/>
      <c r="G24" s="867">
        <v>1</v>
      </c>
      <c r="H24" s="867"/>
      <c r="I24" s="1290"/>
      <c r="J24" s="1290"/>
      <c r="K24" s="875">
        <v>1</v>
      </c>
      <c r="L24" s="595" t="str">
        <f>mergeValue(A24) &amp;"."&amp; mergeValue(B24)&amp;"."&amp; mergeValue(C24)&amp;"."&amp; mergeValue(D24)&amp;"."&amp; mergeValue(E24)&amp;"."&amp; mergeValue(F24)&amp;"."&amp; mergeValue(G24)</f>
        <v>1.1.1.1.1.1.1</v>
      </c>
      <c r="M24" s="1071"/>
      <c r="N24" s="648"/>
      <c r="O24" s="564"/>
      <c r="P24" s="564"/>
      <c r="Q24" s="1096"/>
      <c r="R24" s="1285"/>
      <c r="S24" s="1286" t="s">
        <v>84</v>
      </c>
      <c r="T24" s="1285"/>
      <c r="U24" s="1286" t="s">
        <v>85</v>
      </c>
      <c r="V24" s="564"/>
      <c r="W24" s="1261" t="s">
        <v>657</v>
      </c>
      <c r="X24" s="587" t="str">
        <f>strCheckDate(O25:V25)</f>
        <v/>
      </c>
      <c r="Y24" s="591"/>
      <c r="Z24" s="591" t="str">
        <f t="shared" si="0"/>
        <v/>
      </c>
      <c r="AA24" s="591"/>
      <c r="AB24" s="591"/>
      <c r="AC24" s="591"/>
    </row>
    <row r="25" spans="1:29" ht="11.25" hidden="1" customHeight="1">
      <c r="A25" s="1290"/>
      <c r="B25" s="1290"/>
      <c r="C25" s="1290"/>
      <c r="D25" s="1290"/>
      <c r="E25" s="1290"/>
      <c r="F25" s="1290"/>
      <c r="G25" s="867"/>
      <c r="H25" s="867"/>
      <c r="I25" s="1290"/>
      <c r="J25" s="1290"/>
      <c r="K25" s="875"/>
      <c r="L25" s="602"/>
      <c r="M25" s="648"/>
      <c r="N25" s="648"/>
      <c r="O25" s="564"/>
      <c r="P25" s="564"/>
      <c r="Q25" s="586" t="str">
        <f>R24 &amp; "-" &amp; T24</f>
        <v>-</v>
      </c>
      <c r="R25" s="1285"/>
      <c r="S25" s="1286"/>
      <c r="T25" s="1285"/>
      <c r="U25" s="1286"/>
      <c r="V25" s="564"/>
      <c r="W25" s="1262"/>
      <c r="Y25" s="591"/>
      <c r="Z25" s="591" t="str">
        <f t="shared" si="0"/>
        <v/>
      </c>
      <c r="AA25" s="591"/>
      <c r="AB25" s="591"/>
      <c r="AC25" s="591"/>
    </row>
    <row r="26" spans="1:29" ht="15" customHeight="1">
      <c r="A26" s="1290"/>
      <c r="B26" s="1290"/>
      <c r="C26" s="1290"/>
      <c r="D26" s="1290"/>
      <c r="E26" s="1290"/>
      <c r="F26" s="1290"/>
      <c r="G26" s="869"/>
      <c r="H26" s="867"/>
      <c r="I26" s="1290"/>
      <c r="J26" s="1290"/>
      <c r="K26" s="874"/>
      <c r="L26" s="540"/>
      <c r="M26" s="559" t="s">
        <v>25</v>
      </c>
      <c r="N26" s="566"/>
      <c r="O26" s="566"/>
      <c r="P26" s="566"/>
      <c r="Q26" s="566"/>
      <c r="R26" s="566"/>
      <c r="S26" s="566"/>
      <c r="T26" s="566"/>
      <c r="U26" s="566"/>
      <c r="V26" s="562"/>
      <c r="W26" s="1263"/>
      <c r="Y26" s="591"/>
      <c r="Z26" s="591" t="str">
        <f t="shared" si="0"/>
        <v>Добавить вид теплоносителя (параметры теплоносителя)</v>
      </c>
      <c r="AA26" s="591"/>
      <c r="AB26" s="591"/>
      <c r="AC26" s="591"/>
    </row>
    <row r="27" spans="1:29" ht="15" customHeight="1">
      <c r="A27" s="1290"/>
      <c r="B27" s="1290"/>
      <c r="C27" s="1290"/>
      <c r="D27" s="1290"/>
      <c r="E27" s="1290"/>
      <c r="F27" s="869"/>
      <c r="G27" s="869"/>
      <c r="H27" s="867"/>
      <c r="I27" s="1290"/>
      <c r="J27" s="869"/>
      <c r="K27" s="874"/>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c r="AC27" s="591"/>
    </row>
    <row r="28" spans="1:29" ht="15" customHeight="1">
      <c r="A28" s="1290"/>
      <c r="B28" s="1290"/>
      <c r="C28" s="1290"/>
      <c r="D28" s="1290"/>
      <c r="E28" s="873"/>
      <c r="F28" s="869"/>
      <c r="G28" s="869"/>
      <c r="H28" s="869"/>
      <c r="I28" s="865"/>
      <c r="J28" s="862"/>
      <c r="K28" s="872"/>
      <c r="L28" s="540"/>
      <c r="M28" s="553" t="s">
        <v>12</v>
      </c>
      <c r="N28" s="566"/>
      <c r="O28" s="566"/>
      <c r="P28" s="566"/>
      <c r="Q28" s="566"/>
      <c r="R28" s="566"/>
      <c r="S28" s="566"/>
      <c r="T28" s="566"/>
      <c r="U28" s="565"/>
      <c r="V28" s="566"/>
      <c r="W28" s="667"/>
      <c r="Y28" s="591"/>
      <c r="Z28" s="591" t="str">
        <f t="shared" si="0"/>
        <v>Добавить схему подключения</v>
      </c>
      <c r="AA28" s="591"/>
      <c r="AB28" s="591"/>
      <c r="AC28" s="591"/>
    </row>
    <row r="29" spans="1:29" ht="15" customHeight="1">
      <c r="A29" s="1290"/>
      <c r="B29" s="1290"/>
      <c r="C29" s="1290"/>
      <c r="D29" s="873"/>
      <c r="E29" s="873"/>
      <c r="F29" s="869"/>
      <c r="G29" s="869"/>
      <c r="H29" s="869"/>
      <c r="I29" s="865"/>
      <c r="J29" s="862"/>
      <c r="K29" s="872"/>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c r="AC29" s="591"/>
    </row>
    <row r="30" spans="1:29" ht="15" customHeight="1">
      <c r="A30" s="1290"/>
      <c r="B30" s="1290"/>
      <c r="C30" s="873"/>
      <c r="D30" s="873"/>
      <c r="E30" s="873"/>
      <c r="F30" s="873"/>
      <c r="G30" s="878"/>
      <c r="H30" s="865"/>
      <c r="I30" s="876"/>
      <c r="J30" s="862"/>
      <c r="K30" s="877"/>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c r="AC30" s="591"/>
    </row>
    <row r="31" spans="1:29" ht="15" customHeight="1">
      <c r="A31" s="1290"/>
      <c r="B31" s="873"/>
      <c r="C31" s="873"/>
      <c r="D31" s="873"/>
      <c r="E31" s="873"/>
      <c r="F31" s="873"/>
      <c r="G31" s="878"/>
      <c r="H31" s="865"/>
      <c r="I31" s="865"/>
      <c r="J31" s="862"/>
      <c r="K31" s="872"/>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c r="AC31" s="591"/>
    </row>
    <row r="32" spans="1:29" s="524" customFormat="1" ht="15" customHeight="1">
      <c r="A32" s="861"/>
      <c r="B32" s="861"/>
      <c r="C32" s="861"/>
      <c r="D32" s="861"/>
      <c r="E32" s="861"/>
      <c r="F32" s="861"/>
      <c r="G32" s="861"/>
      <c r="H32" s="861"/>
      <c r="I32" s="861"/>
      <c r="J32" s="861"/>
      <c r="K32" s="861"/>
      <c r="L32" s="494"/>
      <c r="M32" s="567" t="s">
        <v>309</v>
      </c>
      <c r="N32" s="566"/>
      <c r="O32" s="566"/>
      <c r="P32" s="566"/>
      <c r="Q32" s="566"/>
      <c r="R32" s="566"/>
      <c r="S32" s="566"/>
      <c r="T32" s="566"/>
      <c r="U32" s="565"/>
      <c r="V32" s="566"/>
      <c r="W32" s="667"/>
      <c r="X32" s="589"/>
      <c r="Y32" s="589"/>
      <c r="Z32" s="589"/>
      <c r="AA32" s="589"/>
      <c r="AB32" s="589"/>
      <c r="AC32" s="589"/>
    </row>
    <row r="33" spans="1:29" ht="11.25">
      <c r="A33" s="525"/>
      <c r="B33" s="525"/>
      <c r="C33" s="525"/>
      <c r="D33" s="525"/>
      <c r="E33" s="525"/>
      <c r="F33" s="525"/>
      <c r="G33" s="525"/>
      <c r="H33" s="525"/>
      <c r="I33" s="525"/>
      <c r="J33" s="525"/>
      <c r="K33" s="525"/>
      <c r="X33" s="525"/>
      <c r="Y33" s="525"/>
      <c r="Z33" s="525"/>
      <c r="AA33" s="525"/>
      <c r="AB33" s="525"/>
      <c r="AC33" s="525"/>
    </row>
    <row r="34" spans="1:29" ht="90" customHeight="1">
      <c r="L34" s="1">
        <v>1</v>
      </c>
      <c r="M34" s="1254" t="s">
        <v>634</v>
      </c>
      <c r="N34" s="1254"/>
      <c r="O34" s="1254"/>
      <c r="P34" s="1254"/>
      <c r="Q34" s="1254"/>
      <c r="R34" s="1254"/>
      <c r="S34" s="1254"/>
      <c r="T34" s="1254"/>
      <c r="U34" s="1254"/>
      <c r="V34" s="1254"/>
      <c r="W34" s="1254"/>
    </row>
  </sheetData>
  <sheetProtection password="FA9C" sheet="1" objects="1" scenarios="1" formatColumns="0" formatRows="0"/>
  <dataConsolidate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992" customWidth="1"/>
    <col min="7" max="7" width="37.7109375" style="992" customWidth="1"/>
    <col min="8" max="8" width="66.85546875" style="992" customWidth="1"/>
    <col min="9" max="9" width="115.7109375" style="992" customWidth="1"/>
    <col min="10" max="11" width="10.5703125" style="1010"/>
    <col min="12" max="12" width="11.140625" style="1010" customWidth="1"/>
    <col min="13" max="20" width="10.5703125" style="1010"/>
    <col min="21" max="16384" width="10.5703125" style="992"/>
  </cols>
  <sheetData>
    <row r="1" spans="1:20" ht="3" customHeight="1">
      <c r="A1" s="1016" t="s">
        <v>49</v>
      </c>
    </row>
    <row r="2" spans="1:20" ht="22.5">
      <c r="F2" s="1255" t="s">
        <v>492</v>
      </c>
      <c r="G2" s="1256"/>
      <c r="H2" s="1257"/>
      <c r="I2" s="808"/>
    </row>
    <row r="3" spans="1:20" ht="3" customHeight="1"/>
    <row r="4" spans="1:20" s="1009" customFormat="1" ht="11.25">
      <c r="A4" s="1015"/>
      <c r="B4" s="1015"/>
      <c r="C4" s="1015"/>
      <c r="D4" s="1015"/>
      <c r="F4" s="1209" t="s">
        <v>454</v>
      </c>
      <c r="G4" s="1209"/>
      <c r="H4" s="1209"/>
      <c r="I4" s="1258" t="s">
        <v>455</v>
      </c>
      <c r="J4" s="1015"/>
      <c r="K4" s="1015"/>
      <c r="L4" s="1015"/>
      <c r="M4" s="1015"/>
      <c r="N4" s="1015"/>
      <c r="O4" s="1015"/>
      <c r="P4" s="1015"/>
      <c r="Q4" s="1015"/>
      <c r="R4" s="1015"/>
      <c r="S4" s="1015"/>
      <c r="T4" s="1015"/>
    </row>
    <row r="5" spans="1:20" s="1009" customFormat="1" ht="11.25" customHeight="1">
      <c r="A5" s="1015"/>
      <c r="B5" s="1015"/>
      <c r="C5" s="1015"/>
      <c r="D5" s="1015"/>
      <c r="F5" s="1024" t="s">
        <v>92</v>
      </c>
      <c r="G5" s="812" t="s">
        <v>457</v>
      </c>
      <c r="H5" s="1033" t="s">
        <v>442</v>
      </c>
      <c r="I5" s="1258"/>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493</v>
      </c>
      <c r="H7" s="1029" t="str">
        <f>IF(dateCh="","",dateCh)</f>
        <v>19.12.2018</v>
      </c>
      <c r="I7" s="818" t="s">
        <v>494</v>
      </c>
      <c r="J7" s="617"/>
      <c r="K7" s="1015"/>
      <c r="L7" s="1015"/>
      <c r="M7" s="1015"/>
      <c r="N7" s="1015"/>
      <c r="O7" s="1015"/>
      <c r="P7" s="1015"/>
      <c r="Q7" s="1015"/>
      <c r="R7" s="1015"/>
      <c r="S7" s="1015"/>
      <c r="T7" s="1015"/>
    </row>
    <row r="8" spans="1:20" s="1009" customFormat="1" ht="45">
      <c r="A8" s="1259">
        <v>1</v>
      </c>
      <c r="B8" s="1015"/>
      <c r="C8" s="1015"/>
      <c r="D8" s="1015"/>
      <c r="F8" s="1031" t="str">
        <f>"2." &amp;mergeValue(A8)</f>
        <v>2.1</v>
      </c>
      <c r="G8" s="817" t="s">
        <v>495</v>
      </c>
      <c r="H8" s="1029" t="str">
        <f>IF('Перечень тарифов'!R21="","наименование отсутствует","" &amp; 'Перечень тарифов'!R21 &amp; "")</f>
        <v>наименование отсутствует</v>
      </c>
      <c r="I8" s="818" t="s">
        <v>592</v>
      </c>
      <c r="J8" s="617"/>
      <c r="K8" s="1015"/>
      <c r="L8" s="1015"/>
      <c r="M8" s="1015"/>
      <c r="N8" s="1015"/>
      <c r="O8" s="1015"/>
      <c r="P8" s="1015"/>
      <c r="Q8" s="1015"/>
      <c r="R8" s="1015"/>
      <c r="S8" s="1015"/>
      <c r="T8" s="1015"/>
    </row>
    <row r="9" spans="1:20" s="1009" customFormat="1" ht="22.5">
      <c r="A9" s="1259"/>
      <c r="B9" s="1015"/>
      <c r="C9" s="1015"/>
      <c r="D9" s="1015"/>
      <c r="F9" s="1031" t="str">
        <f>"3." &amp;mergeValue(A9)</f>
        <v>3.1</v>
      </c>
      <c r="G9" s="817" t="s">
        <v>496</v>
      </c>
      <c r="H9" s="1029" t="str">
        <f>IF('Перечень тарифов'!F21="","наименование отсутствует","" &amp; 'Перечень тарифов'!F21 &amp; "")</f>
        <v>Производство тепловой энергии. Некомбинированная выработка</v>
      </c>
      <c r="I9" s="818" t="s">
        <v>590</v>
      </c>
      <c r="J9" s="617"/>
      <c r="K9" s="1015"/>
      <c r="L9" s="1015"/>
      <c r="M9" s="1015"/>
      <c r="N9" s="1015"/>
      <c r="O9" s="1015"/>
      <c r="P9" s="1015"/>
      <c r="Q9" s="1015"/>
      <c r="R9" s="1015"/>
      <c r="S9" s="1015"/>
      <c r="T9" s="1015"/>
    </row>
    <row r="10" spans="1:20" s="1009" customFormat="1" ht="22.5">
      <c r="A10" s="1259"/>
      <c r="B10" s="1015"/>
      <c r="C10" s="1015"/>
      <c r="D10" s="1015"/>
      <c r="F10" s="1031" t="str">
        <f>"4."&amp;mergeValue(A10)</f>
        <v>4.1</v>
      </c>
      <c r="G10" s="817" t="s">
        <v>497</v>
      </c>
      <c r="H10" s="1033" t="s">
        <v>458</v>
      </c>
      <c r="I10" s="818"/>
      <c r="J10" s="617"/>
      <c r="K10" s="1015"/>
      <c r="L10" s="1015"/>
      <c r="M10" s="1015"/>
      <c r="N10" s="1015"/>
      <c r="O10" s="1015"/>
      <c r="P10" s="1015"/>
      <c r="Q10" s="1015"/>
      <c r="R10" s="1015"/>
      <c r="S10" s="1015"/>
      <c r="T10" s="1015"/>
    </row>
    <row r="11" spans="1:20" s="1009" customFormat="1" ht="18.75">
      <c r="A11" s="1259"/>
      <c r="B11" s="1259">
        <v>1</v>
      </c>
      <c r="C11" s="1025"/>
      <c r="D11" s="1025"/>
      <c r="F11" s="1031" t="str">
        <f>"4."&amp;mergeValue(A11) &amp;"."&amp;mergeValue(B11)</f>
        <v>4.1.1</v>
      </c>
      <c r="G11" s="832" t="s">
        <v>594</v>
      </c>
      <c r="H11" s="1029" t="str">
        <f>IF(region_name="","",region_name)</f>
        <v>Нижегородская область</v>
      </c>
      <c r="I11" s="818" t="s">
        <v>500</v>
      </c>
      <c r="J11" s="617"/>
      <c r="K11" s="1015"/>
      <c r="L11" s="1015"/>
      <c r="M11" s="1015"/>
      <c r="N11" s="1015"/>
      <c r="O11" s="1015"/>
      <c r="P11" s="1015"/>
      <c r="Q11" s="1015"/>
      <c r="R11" s="1015"/>
      <c r="S11" s="1015"/>
      <c r="T11" s="1015"/>
    </row>
    <row r="12" spans="1:20" s="1009" customFormat="1" ht="22.5">
      <c r="A12" s="1259"/>
      <c r="B12" s="1259"/>
      <c r="C12" s="1259">
        <v>1</v>
      </c>
      <c r="D12" s="1025"/>
      <c r="F12" s="1031" t="str">
        <f>"4."&amp;mergeValue(A12) &amp;"."&amp;mergeValue(B12)&amp;"."&amp;mergeValue(C12)</f>
        <v>4.1.1.1</v>
      </c>
      <c r="G12" s="819" t="s">
        <v>498</v>
      </c>
      <c r="H12" s="1029" t="str">
        <f>IF(Территории!H13="","","" &amp; Территории!H13 &amp; "")</f>
        <v>Кстовский муниципальный район</v>
      </c>
      <c r="I12" s="818" t="s">
        <v>501</v>
      </c>
      <c r="J12" s="617"/>
      <c r="K12" s="1015"/>
      <c r="L12" s="1015"/>
      <c r="M12" s="1015"/>
      <c r="N12" s="1015"/>
      <c r="O12" s="1015"/>
      <c r="P12" s="1015"/>
      <c r="Q12" s="1015"/>
      <c r="R12" s="1015"/>
      <c r="S12" s="1015"/>
      <c r="T12" s="1015"/>
    </row>
    <row r="13" spans="1:20" s="1009" customFormat="1" ht="56.25">
      <c r="A13" s="1259"/>
      <c r="B13" s="1259"/>
      <c r="C13" s="1259"/>
      <c r="D13" s="1025">
        <v>1</v>
      </c>
      <c r="F13" s="1031" t="str">
        <f>"4."&amp;mergeValue(A13) &amp;"."&amp;mergeValue(B13)&amp;"."&amp;mergeValue(C13)&amp;"."&amp;mergeValue(D13)</f>
        <v>4.1.1.1.1</v>
      </c>
      <c r="G13" s="820" t="s">
        <v>499</v>
      </c>
      <c r="H13" s="1029" t="str">
        <f>IF(Территории!R14="","","" &amp; Территории!R14 &amp; "")</f>
        <v>Афонинский сельсовет (22637404)</v>
      </c>
      <c r="I13" s="1182" t="s">
        <v>593</v>
      </c>
      <c r="J13" s="617"/>
      <c r="K13" s="1015"/>
      <c r="L13" s="1015"/>
      <c r="M13" s="1015"/>
      <c r="N13" s="1015"/>
      <c r="O13" s="1015"/>
      <c r="P13" s="1015"/>
      <c r="Q13" s="1015"/>
      <c r="R13" s="1015"/>
      <c r="S13" s="1015"/>
      <c r="T13" s="1015"/>
    </row>
    <row r="14" spans="1:20" s="774" customFormat="1" ht="3" customHeight="1">
      <c r="A14" s="775"/>
      <c r="B14" s="775"/>
      <c r="C14" s="775"/>
      <c r="D14" s="775"/>
      <c r="F14" s="627"/>
      <c r="G14" s="628"/>
      <c r="H14" s="629"/>
      <c r="I14" s="630"/>
      <c r="J14" s="775"/>
      <c r="K14" s="775"/>
      <c r="L14" s="775"/>
      <c r="M14" s="775"/>
      <c r="N14" s="775"/>
      <c r="O14" s="775"/>
      <c r="P14" s="775"/>
      <c r="Q14" s="775"/>
      <c r="R14" s="775"/>
      <c r="S14" s="775"/>
      <c r="T14" s="775"/>
    </row>
    <row r="15" spans="1:20" s="774" customFormat="1" ht="15" customHeight="1">
      <c r="A15" s="775"/>
      <c r="B15" s="775"/>
      <c r="C15" s="775"/>
      <c r="D15" s="775"/>
      <c r="F15" s="824"/>
      <c r="G15" s="1254" t="s">
        <v>595</v>
      </c>
      <c r="H15" s="1254"/>
      <c r="I15" s="985"/>
      <c r="J15" s="775"/>
      <c r="K15" s="775"/>
      <c r="L15" s="775"/>
      <c r="M15" s="775"/>
      <c r="N15" s="775"/>
      <c r="O15" s="775"/>
      <c r="P15" s="775"/>
      <c r="Q15" s="775"/>
      <c r="R15" s="775"/>
      <c r="S15" s="775"/>
      <c r="T15" s="775"/>
    </row>
  </sheetData>
  <sheetProtection algorithmName="SHA-512" hashValue="IJvNd3u9a2aMM0LkpAencozsT18bIUg6iP0TQpRiewM3wPqhE4nVeFcGi1mJ1S7gp/ySsoLouTvfNgk0GmZ78A==" saltValue="5mkWJqDg6JvETdzRPmHQ4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AQ34"/>
  <sheetViews>
    <sheetView showGridLines="0" topLeftCell="M4" zoomScaleNormal="100" workbookViewId="0">
      <selection activeCell="V30" sqref="V30"/>
    </sheetView>
  </sheetViews>
  <sheetFormatPr defaultColWidth="10.5703125" defaultRowHeight="14.25"/>
  <cols>
    <col min="1" max="6" width="10.5703125" style="1010" hidden="1" customWidth="1"/>
    <col min="7" max="8" width="9.140625" style="1016" hidden="1" customWidth="1"/>
    <col min="9" max="9" width="3.7109375" style="998" customWidth="1"/>
    <col min="10" max="11" width="3.7109375" style="811" customWidth="1"/>
    <col min="12" max="12" width="12.7109375" style="992" customWidth="1"/>
    <col min="13" max="13" width="44.7109375" style="992" customWidth="1"/>
    <col min="14" max="14" width="1.7109375" style="992" hidden="1" customWidth="1"/>
    <col min="15" max="15" width="29.7109375" style="992" customWidth="1"/>
    <col min="16" max="17" width="23.7109375" style="992" hidden="1" customWidth="1"/>
    <col min="18" max="18" width="11.7109375" style="992" customWidth="1"/>
    <col min="19" max="19" width="3.7109375" style="992" customWidth="1"/>
    <col min="20" max="20" width="11.7109375" style="992" customWidth="1"/>
    <col min="21" max="21" width="8.5703125" style="992" customWidth="1"/>
    <col min="22" max="22" width="29.7109375" style="1154" customWidth="1"/>
    <col min="23" max="24" width="23.7109375" style="1154" hidden="1" customWidth="1"/>
    <col min="25" max="25" width="11.7109375" style="1154" customWidth="1"/>
    <col min="26" max="26" width="3.7109375" style="1154" customWidth="1"/>
    <col min="27" max="27" width="11.7109375" style="1154" customWidth="1"/>
    <col min="28" max="28" width="8.5703125" style="1154" hidden="1" customWidth="1"/>
    <col min="29" max="29" width="4.7109375" style="992" customWidth="1"/>
    <col min="30" max="30" width="115.7109375" style="992" customWidth="1"/>
    <col min="31" max="32" width="10.5703125" style="1010"/>
    <col min="33" max="33" width="11.140625" style="1010" customWidth="1"/>
    <col min="34" max="41" width="10.5703125" style="1010"/>
    <col min="42" max="263" width="10.5703125" style="992"/>
    <col min="264" max="271" width="0" style="992" hidden="1" customWidth="1"/>
    <col min="272" max="272" width="3.7109375" style="992" customWidth="1"/>
    <col min="273" max="273" width="3.85546875" style="992" customWidth="1"/>
    <col min="274" max="274" width="3.7109375" style="992" customWidth="1"/>
    <col min="275" max="275" width="12.7109375" style="992" customWidth="1"/>
    <col min="276" max="276" width="52.7109375" style="992" customWidth="1"/>
    <col min="277" max="280" width="0" style="992" hidden="1" customWidth="1"/>
    <col min="281" max="281" width="12.28515625" style="992" customWidth="1"/>
    <col min="282" max="282" width="6.42578125" style="992" customWidth="1"/>
    <col min="283" max="283" width="12.28515625" style="992" customWidth="1"/>
    <col min="284" max="284" width="0" style="992" hidden="1" customWidth="1"/>
    <col min="285" max="285" width="3.7109375" style="992" customWidth="1"/>
    <col min="286" max="286" width="11.140625" style="992" bestFit="1" customWidth="1"/>
    <col min="287" max="288" width="10.5703125" style="992"/>
    <col min="289" max="289" width="11.140625" style="992" customWidth="1"/>
    <col min="290" max="519" width="10.5703125" style="992"/>
    <col min="520" max="527" width="0" style="992" hidden="1" customWidth="1"/>
    <col min="528" max="528" width="3.7109375" style="992" customWidth="1"/>
    <col min="529" max="529" width="3.85546875" style="992" customWidth="1"/>
    <col min="530" max="530" width="3.7109375" style="992" customWidth="1"/>
    <col min="531" max="531" width="12.7109375" style="992" customWidth="1"/>
    <col min="532" max="532" width="52.7109375" style="992" customWidth="1"/>
    <col min="533" max="536" width="0" style="992" hidden="1" customWidth="1"/>
    <col min="537" max="537" width="12.28515625" style="992" customWidth="1"/>
    <col min="538" max="538" width="6.42578125" style="992" customWidth="1"/>
    <col min="539" max="539" width="12.28515625" style="992" customWidth="1"/>
    <col min="540" max="540" width="0" style="992" hidden="1" customWidth="1"/>
    <col min="541" max="541" width="3.7109375" style="992" customWidth="1"/>
    <col min="542" max="542" width="11.140625" style="992" bestFit="1" customWidth="1"/>
    <col min="543" max="544" width="10.5703125" style="992"/>
    <col min="545" max="545" width="11.140625" style="992" customWidth="1"/>
    <col min="546" max="775" width="10.5703125" style="992"/>
    <col min="776" max="783" width="0" style="992" hidden="1" customWidth="1"/>
    <col min="784" max="784" width="3.7109375" style="992" customWidth="1"/>
    <col min="785" max="785" width="3.85546875" style="992" customWidth="1"/>
    <col min="786" max="786" width="3.7109375" style="992" customWidth="1"/>
    <col min="787" max="787" width="12.7109375" style="992" customWidth="1"/>
    <col min="788" max="788" width="52.7109375" style="992" customWidth="1"/>
    <col min="789" max="792" width="0" style="992" hidden="1" customWidth="1"/>
    <col min="793" max="793" width="12.28515625" style="992" customWidth="1"/>
    <col min="794" max="794" width="6.42578125" style="992" customWidth="1"/>
    <col min="795" max="795" width="12.28515625" style="992" customWidth="1"/>
    <col min="796" max="796" width="0" style="992" hidden="1" customWidth="1"/>
    <col min="797" max="797" width="3.7109375" style="992" customWidth="1"/>
    <col min="798" max="798" width="11.140625" style="992" bestFit="1" customWidth="1"/>
    <col min="799" max="800" width="10.5703125" style="992"/>
    <col min="801" max="801" width="11.140625" style="992" customWidth="1"/>
    <col min="802" max="1031" width="10.5703125" style="992"/>
    <col min="1032" max="1039" width="0" style="992" hidden="1" customWidth="1"/>
    <col min="1040" max="1040" width="3.7109375" style="992" customWidth="1"/>
    <col min="1041" max="1041" width="3.85546875" style="992" customWidth="1"/>
    <col min="1042" max="1042" width="3.7109375" style="992" customWidth="1"/>
    <col min="1043" max="1043" width="12.7109375" style="992" customWidth="1"/>
    <col min="1044" max="1044" width="52.7109375" style="992" customWidth="1"/>
    <col min="1045" max="1048" width="0" style="992" hidden="1" customWidth="1"/>
    <col min="1049" max="1049" width="12.28515625" style="992" customWidth="1"/>
    <col min="1050" max="1050" width="6.42578125" style="992" customWidth="1"/>
    <col min="1051" max="1051" width="12.28515625" style="992" customWidth="1"/>
    <col min="1052" max="1052" width="0" style="992" hidden="1" customWidth="1"/>
    <col min="1053" max="1053" width="3.7109375" style="992" customWidth="1"/>
    <col min="1054" max="1054" width="11.140625" style="992" bestFit="1" customWidth="1"/>
    <col min="1055" max="1056" width="10.5703125" style="992"/>
    <col min="1057" max="1057" width="11.140625" style="992" customWidth="1"/>
    <col min="1058" max="1287" width="10.5703125" style="992"/>
    <col min="1288" max="1295" width="0" style="992" hidden="1" customWidth="1"/>
    <col min="1296" max="1296" width="3.7109375" style="992" customWidth="1"/>
    <col min="1297" max="1297" width="3.85546875" style="992" customWidth="1"/>
    <col min="1298" max="1298" width="3.7109375" style="992" customWidth="1"/>
    <col min="1299" max="1299" width="12.7109375" style="992" customWidth="1"/>
    <col min="1300" max="1300" width="52.7109375" style="992" customWidth="1"/>
    <col min="1301" max="1304" width="0" style="992" hidden="1" customWidth="1"/>
    <col min="1305" max="1305" width="12.28515625" style="992" customWidth="1"/>
    <col min="1306" max="1306" width="6.42578125" style="992" customWidth="1"/>
    <col min="1307" max="1307" width="12.28515625" style="992" customWidth="1"/>
    <col min="1308" max="1308" width="0" style="992" hidden="1" customWidth="1"/>
    <col min="1309" max="1309" width="3.7109375" style="992" customWidth="1"/>
    <col min="1310" max="1310" width="11.140625" style="992" bestFit="1" customWidth="1"/>
    <col min="1311" max="1312" width="10.5703125" style="992"/>
    <col min="1313" max="1313" width="11.140625" style="992" customWidth="1"/>
    <col min="1314" max="1543" width="10.5703125" style="992"/>
    <col min="1544" max="1551" width="0" style="992" hidden="1" customWidth="1"/>
    <col min="1552" max="1552" width="3.7109375" style="992" customWidth="1"/>
    <col min="1553" max="1553" width="3.85546875" style="992" customWidth="1"/>
    <col min="1554" max="1554" width="3.7109375" style="992" customWidth="1"/>
    <col min="1555" max="1555" width="12.7109375" style="992" customWidth="1"/>
    <col min="1556" max="1556" width="52.7109375" style="992" customWidth="1"/>
    <col min="1557" max="1560" width="0" style="992" hidden="1" customWidth="1"/>
    <col min="1561" max="1561" width="12.28515625" style="992" customWidth="1"/>
    <col min="1562" max="1562" width="6.42578125" style="992" customWidth="1"/>
    <col min="1563" max="1563" width="12.28515625" style="992" customWidth="1"/>
    <col min="1564" max="1564" width="0" style="992" hidden="1" customWidth="1"/>
    <col min="1565" max="1565" width="3.7109375" style="992" customWidth="1"/>
    <col min="1566" max="1566" width="11.140625" style="992" bestFit="1" customWidth="1"/>
    <col min="1567" max="1568" width="10.5703125" style="992"/>
    <col min="1569" max="1569" width="11.140625" style="992" customWidth="1"/>
    <col min="1570" max="1799" width="10.5703125" style="992"/>
    <col min="1800" max="1807" width="0" style="992" hidden="1" customWidth="1"/>
    <col min="1808" max="1808" width="3.7109375" style="992" customWidth="1"/>
    <col min="1809" max="1809" width="3.85546875" style="992" customWidth="1"/>
    <col min="1810" max="1810" width="3.7109375" style="992" customWidth="1"/>
    <col min="1811" max="1811" width="12.7109375" style="992" customWidth="1"/>
    <col min="1812" max="1812" width="52.7109375" style="992" customWidth="1"/>
    <col min="1813" max="1816" width="0" style="992" hidden="1" customWidth="1"/>
    <col min="1817" max="1817" width="12.28515625" style="992" customWidth="1"/>
    <col min="1818" max="1818" width="6.42578125" style="992" customWidth="1"/>
    <col min="1819" max="1819" width="12.28515625" style="992" customWidth="1"/>
    <col min="1820" max="1820" width="0" style="992" hidden="1" customWidth="1"/>
    <col min="1821" max="1821" width="3.7109375" style="992" customWidth="1"/>
    <col min="1822" max="1822" width="11.140625" style="992" bestFit="1" customWidth="1"/>
    <col min="1823" max="1824" width="10.5703125" style="992"/>
    <col min="1825" max="1825" width="11.140625" style="992" customWidth="1"/>
    <col min="1826" max="2055" width="10.5703125" style="992"/>
    <col min="2056" max="2063" width="0" style="992" hidden="1" customWidth="1"/>
    <col min="2064" max="2064" width="3.7109375" style="992" customWidth="1"/>
    <col min="2065" max="2065" width="3.85546875" style="992" customWidth="1"/>
    <col min="2066" max="2066" width="3.7109375" style="992" customWidth="1"/>
    <col min="2067" max="2067" width="12.7109375" style="992" customWidth="1"/>
    <col min="2068" max="2068" width="52.7109375" style="992" customWidth="1"/>
    <col min="2069" max="2072" width="0" style="992" hidden="1" customWidth="1"/>
    <col min="2073" max="2073" width="12.28515625" style="992" customWidth="1"/>
    <col min="2074" max="2074" width="6.42578125" style="992" customWidth="1"/>
    <col min="2075" max="2075" width="12.28515625" style="992" customWidth="1"/>
    <col min="2076" max="2076" width="0" style="992" hidden="1" customWidth="1"/>
    <col min="2077" max="2077" width="3.7109375" style="992" customWidth="1"/>
    <col min="2078" max="2078" width="11.140625" style="992" bestFit="1" customWidth="1"/>
    <col min="2079" max="2080" width="10.5703125" style="992"/>
    <col min="2081" max="2081" width="11.140625" style="992" customWidth="1"/>
    <col min="2082" max="2311" width="10.5703125" style="992"/>
    <col min="2312" max="2319" width="0" style="992" hidden="1" customWidth="1"/>
    <col min="2320" max="2320" width="3.7109375" style="992" customWidth="1"/>
    <col min="2321" max="2321" width="3.85546875" style="992" customWidth="1"/>
    <col min="2322" max="2322" width="3.7109375" style="992" customWidth="1"/>
    <col min="2323" max="2323" width="12.7109375" style="992" customWidth="1"/>
    <col min="2324" max="2324" width="52.7109375" style="992" customWidth="1"/>
    <col min="2325" max="2328" width="0" style="992" hidden="1" customWidth="1"/>
    <col min="2329" max="2329" width="12.28515625" style="992" customWidth="1"/>
    <col min="2330" max="2330" width="6.42578125" style="992" customWidth="1"/>
    <col min="2331" max="2331" width="12.28515625" style="992" customWidth="1"/>
    <col min="2332" max="2332" width="0" style="992" hidden="1" customWidth="1"/>
    <col min="2333" max="2333" width="3.7109375" style="992" customWidth="1"/>
    <col min="2334" max="2334" width="11.140625" style="992" bestFit="1" customWidth="1"/>
    <col min="2335" max="2336" width="10.5703125" style="992"/>
    <col min="2337" max="2337" width="11.140625" style="992" customWidth="1"/>
    <col min="2338" max="2567" width="10.5703125" style="992"/>
    <col min="2568" max="2575" width="0" style="992" hidden="1" customWidth="1"/>
    <col min="2576" max="2576" width="3.7109375" style="992" customWidth="1"/>
    <col min="2577" max="2577" width="3.85546875" style="992" customWidth="1"/>
    <col min="2578" max="2578" width="3.7109375" style="992" customWidth="1"/>
    <col min="2579" max="2579" width="12.7109375" style="992" customWidth="1"/>
    <col min="2580" max="2580" width="52.7109375" style="992" customWidth="1"/>
    <col min="2581" max="2584" width="0" style="992" hidden="1" customWidth="1"/>
    <col min="2585" max="2585" width="12.28515625" style="992" customWidth="1"/>
    <col min="2586" max="2586" width="6.42578125" style="992" customWidth="1"/>
    <col min="2587" max="2587" width="12.28515625" style="992" customWidth="1"/>
    <col min="2588" max="2588" width="0" style="992" hidden="1" customWidth="1"/>
    <col min="2589" max="2589" width="3.7109375" style="992" customWidth="1"/>
    <col min="2590" max="2590" width="11.140625" style="992" bestFit="1" customWidth="1"/>
    <col min="2591" max="2592" width="10.5703125" style="992"/>
    <col min="2593" max="2593" width="11.140625" style="992" customWidth="1"/>
    <col min="2594" max="2823" width="10.5703125" style="992"/>
    <col min="2824" max="2831" width="0" style="992" hidden="1" customWidth="1"/>
    <col min="2832" max="2832" width="3.7109375" style="992" customWidth="1"/>
    <col min="2833" max="2833" width="3.85546875" style="992" customWidth="1"/>
    <col min="2834" max="2834" width="3.7109375" style="992" customWidth="1"/>
    <col min="2835" max="2835" width="12.7109375" style="992" customWidth="1"/>
    <col min="2836" max="2836" width="52.7109375" style="992" customWidth="1"/>
    <col min="2837" max="2840" width="0" style="992" hidden="1" customWidth="1"/>
    <col min="2841" max="2841" width="12.28515625" style="992" customWidth="1"/>
    <col min="2842" max="2842" width="6.42578125" style="992" customWidth="1"/>
    <col min="2843" max="2843" width="12.28515625" style="992" customWidth="1"/>
    <col min="2844" max="2844" width="0" style="992" hidden="1" customWidth="1"/>
    <col min="2845" max="2845" width="3.7109375" style="992" customWidth="1"/>
    <col min="2846" max="2846" width="11.140625" style="992" bestFit="1" customWidth="1"/>
    <col min="2847" max="2848" width="10.5703125" style="992"/>
    <col min="2849" max="2849" width="11.140625" style="992" customWidth="1"/>
    <col min="2850" max="3079" width="10.5703125" style="992"/>
    <col min="3080" max="3087" width="0" style="992" hidden="1" customWidth="1"/>
    <col min="3088" max="3088" width="3.7109375" style="992" customWidth="1"/>
    <col min="3089" max="3089" width="3.85546875" style="992" customWidth="1"/>
    <col min="3090" max="3090" width="3.7109375" style="992" customWidth="1"/>
    <col min="3091" max="3091" width="12.7109375" style="992" customWidth="1"/>
    <col min="3092" max="3092" width="52.7109375" style="992" customWidth="1"/>
    <col min="3093" max="3096" width="0" style="992" hidden="1" customWidth="1"/>
    <col min="3097" max="3097" width="12.28515625" style="992" customWidth="1"/>
    <col min="3098" max="3098" width="6.42578125" style="992" customWidth="1"/>
    <col min="3099" max="3099" width="12.28515625" style="992" customWidth="1"/>
    <col min="3100" max="3100" width="0" style="992" hidden="1" customWidth="1"/>
    <col min="3101" max="3101" width="3.7109375" style="992" customWidth="1"/>
    <col min="3102" max="3102" width="11.140625" style="992" bestFit="1" customWidth="1"/>
    <col min="3103" max="3104" width="10.5703125" style="992"/>
    <col min="3105" max="3105" width="11.140625" style="992" customWidth="1"/>
    <col min="3106" max="3335" width="10.5703125" style="992"/>
    <col min="3336" max="3343" width="0" style="992" hidden="1" customWidth="1"/>
    <col min="3344" max="3344" width="3.7109375" style="992" customWidth="1"/>
    <col min="3345" max="3345" width="3.85546875" style="992" customWidth="1"/>
    <col min="3346" max="3346" width="3.7109375" style="992" customWidth="1"/>
    <col min="3347" max="3347" width="12.7109375" style="992" customWidth="1"/>
    <col min="3348" max="3348" width="52.7109375" style="992" customWidth="1"/>
    <col min="3349" max="3352" width="0" style="992" hidden="1" customWidth="1"/>
    <col min="3353" max="3353" width="12.28515625" style="992" customWidth="1"/>
    <col min="3354" max="3354" width="6.42578125" style="992" customWidth="1"/>
    <col min="3355" max="3355" width="12.28515625" style="992" customWidth="1"/>
    <col min="3356" max="3356" width="0" style="992" hidden="1" customWidth="1"/>
    <col min="3357" max="3357" width="3.7109375" style="992" customWidth="1"/>
    <col min="3358" max="3358" width="11.140625" style="992" bestFit="1" customWidth="1"/>
    <col min="3359" max="3360" width="10.5703125" style="992"/>
    <col min="3361" max="3361" width="11.140625" style="992" customWidth="1"/>
    <col min="3362" max="3591" width="10.5703125" style="992"/>
    <col min="3592" max="3599" width="0" style="992" hidden="1" customWidth="1"/>
    <col min="3600" max="3600" width="3.7109375" style="992" customWidth="1"/>
    <col min="3601" max="3601" width="3.85546875" style="992" customWidth="1"/>
    <col min="3602" max="3602" width="3.7109375" style="992" customWidth="1"/>
    <col min="3603" max="3603" width="12.7109375" style="992" customWidth="1"/>
    <col min="3604" max="3604" width="52.7109375" style="992" customWidth="1"/>
    <col min="3605" max="3608" width="0" style="992" hidden="1" customWidth="1"/>
    <col min="3609" max="3609" width="12.28515625" style="992" customWidth="1"/>
    <col min="3610" max="3610" width="6.42578125" style="992" customWidth="1"/>
    <col min="3611" max="3611" width="12.28515625" style="992" customWidth="1"/>
    <col min="3612" max="3612" width="0" style="992" hidden="1" customWidth="1"/>
    <col min="3613" max="3613" width="3.7109375" style="992" customWidth="1"/>
    <col min="3614" max="3614" width="11.140625" style="992" bestFit="1" customWidth="1"/>
    <col min="3615" max="3616" width="10.5703125" style="992"/>
    <col min="3617" max="3617" width="11.140625" style="992" customWidth="1"/>
    <col min="3618" max="3847" width="10.5703125" style="992"/>
    <col min="3848" max="3855" width="0" style="992" hidden="1" customWidth="1"/>
    <col min="3856" max="3856" width="3.7109375" style="992" customWidth="1"/>
    <col min="3857" max="3857" width="3.85546875" style="992" customWidth="1"/>
    <col min="3858" max="3858" width="3.7109375" style="992" customWidth="1"/>
    <col min="3859" max="3859" width="12.7109375" style="992" customWidth="1"/>
    <col min="3860" max="3860" width="52.7109375" style="992" customWidth="1"/>
    <col min="3861" max="3864" width="0" style="992" hidden="1" customWidth="1"/>
    <col min="3865" max="3865" width="12.28515625" style="992" customWidth="1"/>
    <col min="3866" max="3866" width="6.42578125" style="992" customWidth="1"/>
    <col min="3867" max="3867" width="12.28515625" style="992" customWidth="1"/>
    <col min="3868" max="3868" width="0" style="992" hidden="1" customWidth="1"/>
    <col min="3869" max="3869" width="3.7109375" style="992" customWidth="1"/>
    <col min="3870" max="3870" width="11.140625" style="992" bestFit="1" customWidth="1"/>
    <col min="3871" max="3872" width="10.5703125" style="992"/>
    <col min="3873" max="3873" width="11.140625" style="992" customWidth="1"/>
    <col min="3874" max="4103" width="10.5703125" style="992"/>
    <col min="4104" max="4111" width="0" style="992" hidden="1" customWidth="1"/>
    <col min="4112" max="4112" width="3.7109375" style="992" customWidth="1"/>
    <col min="4113" max="4113" width="3.85546875" style="992" customWidth="1"/>
    <col min="4114" max="4114" width="3.7109375" style="992" customWidth="1"/>
    <col min="4115" max="4115" width="12.7109375" style="992" customWidth="1"/>
    <col min="4116" max="4116" width="52.7109375" style="992" customWidth="1"/>
    <col min="4117" max="4120" width="0" style="992" hidden="1" customWidth="1"/>
    <col min="4121" max="4121" width="12.28515625" style="992" customWidth="1"/>
    <col min="4122" max="4122" width="6.42578125" style="992" customWidth="1"/>
    <col min="4123" max="4123" width="12.28515625" style="992" customWidth="1"/>
    <col min="4124" max="4124" width="0" style="992" hidden="1" customWidth="1"/>
    <col min="4125" max="4125" width="3.7109375" style="992" customWidth="1"/>
    <col min="4126" max="4126" width="11.140625" style="992" bestFit="1" customWidth="1"/>
    <col min="4127" max="4128" width="10.5703125" style="992"/>
    <col min="4129" max="4129" width="11.140625" style="992" customWidth="1"/>
    <col min="4130" max="4359" width="10.5703125" style="992"/>
    <col min="4360" max="4367" width="0" style="992" hidden="1" customWidth="1"/>
    <col min="4368" max="4368" width="3.7109375" style="992" customWidth="1"/>
    <col min="4369" max="4369" width="3.85546875" style="992" customWidth="1"/>
    <col min="4370" max="4370" width="3.7109375" style="992" customWidth="1"/>
    <col min="4371" max="4371" width="12.7109375" style="992" customWidth="1"/>
    <col min="4372" max="4372" width="52.7109375" style="992" customWidth="1"/>
    <col min="4373" max="4376" width="0" style="992" hidden="1" customWidth="1"/>
    <col min="4377" max="4377" width="12.28515625" style="992" customWidth="1"/>
    <col min="4378" max="4378" width="6.42578125" style="992" customWidth="1"/>
    <col min="4379" max="4379" width="12.28515625" style="992" customWidth="1"/>
    <col min="4380" max="4380" width="0" style="992" hidden="1" customWidth="1"/>
    <col min="4381" max="4381" width="3.7109375" style="992" customWidth="1"/>
    <col min="4382" max="4382" width="11.140625" style="992" bestFit="1" customWidth="1"/>
    <col min="4383" max="4384" width="10.5703125" style="992"/>
    <col min="4385" max="4385" width="11.140625" style="992" customWidth="1"/>
    <col min="4386" max="4615" width="10.5703125" style="992"/>
    <col min="4616" max="4623" width="0" style="992" hidden="1" customWidth="1"/>
    <col min="4624" max="4624" width="3.7109375" style="992" customWidth="1"/>
    <col min="4625" max="4625" width="3.85546875" style="992" customWidth="1"/>
    <col min="4626" max="4626" width="3.7109375" style="992" customWidth="1"/>
    <col min="4627" max="4627" width="12.7109375" style="992" customWidth="1"/>
    <col min="4628" max="4628" width="52.7109375" style="992" customWidth="1"/>
    <col min="4629" max="4632" width="0" style="992" hidden="1" customWidth="1"/>
    <col min="4633" max="4633" width="12.28515625" style="992" customWidth="1"/>
    <col min="4634" max="4634" width="6.42578125" style="992" customWidth="1"/>
    <col min="4635" max="4635" width="12.28515625" style="992" customWidth="1"/>
    <col min="4636" max="4636" width="0" style="992" hidden="1" customWidth="1"/>
    <col min="4637" max="4637" width="3.7109375" style="992" customWidth="1"/>
    <col min="4638" max="4638" width="11.140625" style="992" bestFit="1" customWidth="1"/>
    <col min="4639" max="4640" width="10.5703125" style="992"/>
    <col min="4641" max="4641" width="11.140625" style="992" customWidth="1"/>
    <col min="4642" max="4871" width="10.5703125" style="992"/>
    <col min="4872" max="4879" width="0" style="992" hidden="1" customWidth="1"/>
    <col min="4880" max="4880" width="3.7109375" style="992" customWidth="1"/>
    <col min="4881" max="4881" width="3.85546875" style="992" customWidth="1"/>
    <col min="4882" max="4882" width="3.7109375" style="992" customWidth="1"/>
    <col min="4883" max="4883" width="12.7109375" style="992" customWidth="1"/>
    <col min="4884" max="4884" width="52.7109375" style="992" customWidth="1"/>
    <col min="4885" max="4888" width="0" style="992" hidden="1" customWidth="1"/>
    <col min="4889" max="4889" width="12.28515625" style="992" customWidth="1"/>
    <col min="4890" max="4890" width="6.42578125" style="992" customWidth="1"/>
    <col min="4891" max="4891" width="12.28515625" style="992" customWidth="1"/>
    <col min="4892" max="4892" width="0" style="992" hidden="1" customWidth="1"/>
    <col min="4893" max="4893" width="3.7109375" style="992" customWidth="1"/>
    <col min="4894" max="4894" width="11.140625" style="992" bestFit="1" customWidth="1"/>
    <col min="4895" max="4896" width="10.5703125" style="992"/>
    <col min="4897" max="4897" width="11.140625" style="992" customWidth="1"/>
    <col min="4898" max="5127" width="10.5703125" style="992"/>
    <col min="5128" max="5135" width="0" style="992" hidden="1" customWidth="1"/>
    <col min="5136" max="5136" width="3.7109375" style="992" customWidth="1"/>
    <col min="5137" max="5137" width="3.85546875" style="992" customWidth="1"/>
    <col min="5138" max="5138" width="3.7109375" style="992" customWidth="1"/>
    <col min="5139" max="5139" width="12.7109375" style="992" customWidth="1"/>
    <col min="5140" max="5140" width="52.7109375" style="992" customWidth="1"/>
    <col min="5141" max="5144" width="0" style="992" hidden="1" customWidth="1"/>
    <col min="5145" max="5145" width="12.28515625" style="992" customWidth="1"/>
    <col min="5146" max="5146" width="6.42578125" style="992" customWidth="1"/>
    <col min="5147" max="5147" width="12.28515625" style="992" customWidth="1"/>
    <col min="5148" max="5148" width="0" style="992" hidden="1" customWidth="1"/>
    <col min="5149" max="5149" width="3.7109375" style="992" customWidth="1"/>
    <col min="5150" max="5150" width="11.140625" style="992" bestFit="1" customWidth="1"/>
    <col min="5151" max="5152" width="10.5703125" style="992"/>
    <col min="5153" max="5153" width="11.140625" style="992" customWidth="1"/>
    <col min="5154" max="5383" width="10.5703125" style="992"/>
    <col min="5384" max="5391" width="0" style="992" hidden="1" customWidth="1"/>
    <col min="5392" max="5392" width="3.7109375" style="992" customWidth="1"/>
    <col min="5393" max="5393" width="3.85546875" style="992" customWidth="1"/>
    <col min="5394" max="5394" width="3.7109375" style="992" customWidth="1"/>
    <col min="5395" max="5395" width="12.7109375" style="992" customWidth="1"/>
    <col min="5396" max="5396" width="52.7109375" style="992" customWidth="1"/>
    <col min="5397" max="5400" width="0" style="992" hidden="1" customWidth="1"/>
    <col min="5401" max="5401" width="12.28515625" style="992" customWidth="1"/>
    <col min="5402" max="5402" width="6.42578125" style="992" customWidth="1"/>
    <col min="5403" max="5403" width="12.28515625" style="992" customWidth="1"/>
    <col min="5404" max="5404" width="0" style="992" hidden="1" customWidth="1"/>
    <col min="5405" max="5405" width="3.7109375" style="992" customWidth="1"/>
    <col min="5406" max="5406" width="11.140625" style="992" bestFit="1" customWidth="1"/>
    <col min="5407" max="5408" width="10.5703125" style="992"/>
    <col min="5409" max="5409" width="11.140625" style="992" customWidth="1"/>
    <col min="5410" max="5639" width="10.5703125" style="992"/>
    <col min="5640" max="5647" width="0" style="992" hidden="1" customWidth="1"/>
    <col min="5648" max="5648" width="3.7109375" style="992" customWidth="1"/>
    <col min="5649" max="5649" width="3.85546875" style="992" customWidth="1"/>
    <col min="5650" max="5650" width="3.7109375" style="992" customWidth="1"/>
    <col min="5651" max="5651" width="12.7109375" style="992" customWidth="1"/>
    <col min="5652" max="5652" width="52.7109375" style="992" customWidth="1"/>
    <col min="5653" max="5656" width="0" style="992" hidden="1" customWidth="1"/>
    <col min="5657" max="5657" width="12.28515625" style="992" customWidth="1"/>
    <col min="5658" max="5658" width="6.42578125" style="992" customWidth="1"/>
    <col min="5659" max="5659" width="12.28515625" style="992" customWidth="1"/>
    <col min="5660" max="5660" width="0" style="992" hidden="1" customWidth="1"/>
    <col min="5661" max="5661" width="3.7109375" style="992" customWidth="1"/>
    <col min="5662" max="5662" width="11.140625" style="992" bestFit="1" customWidth="1"/>
    <col min="5663" max="5664" width="10.5703125" style="992"/>
    <col min="5665" max="5665" width="11.140625" style="992" customWidth="1"/>
    <col min="5666" max="5895" width="10.5703125" style="992"/>
    <col min="5896" max="5903" width="0" style="992" hidden="1" customWidth="1"/>
    <col min="5904" max="5904" width="3.7109375" style="992" customWidth="1"/>
    <col min="5905" max="5905" width="3.85546875" style="992" customWidth="1"/>
    <col min="5906" max="5906" width="3.7109375" style="992" customWidth="1"/>
    <col min="5907" max="5907" width="12.7109375" style="992" customWidth="1"/>
    <col min="5908" max="5908" width="52.7109375" style="992" customWidth="1"/>
    <col min="5909" max="5912" width="0" style="992" hidden="1" customWidth="1"/>
    <col min="5913" max="5913" width="12.28515625" style="992" customWidth="1"/>
    <col min="5914" max="5914" width="6.42578125" style="992" customWidth="1"/>
    <col min="5915" max="5915" width="12.28515625" style="992" customWidth="1"/>
    <col min="5916" max="5916" width="0" style="992" hidden="1" customWidth="1"/>
    <col min="5917" max="5917" width="3.7109375" style="992" customWidth="1"/>
    <col min="5918" max="5918" width="11.140625" style="992" bestFit="1" customWidth="1"/>
    <col min="5919" max="5920" width="10.5703125" style="992"/>
    <col min="5921" max="5921" width="11.140625" style="992" customWidth="1"/>
    <col min="5922" max="6151" width="10.5703125" style="992"/>
    <col min="6152" max="6159" width="0" style="992" hidden="1" customWidth="1"/>
    <col min="6160" max="6160" width="3.7109375" style="992" customWidth="1"/>
    <col min="6161" max="6161" width="3.85546875" style="992" customWidth="1"/>
    <col min="6162" max="6162" width="3.7109375" style="992" customWidth="1"/>
    <col min="6163" max="6163" width="12.7109375" style="992" customWidth="1"/>
    <col min="6164" max="6164" width="52.7109375" style="992" customWidth="1"/>
    <col min="6165" max="6168" width="0" style="992" hidden="1" customWidth="1"/>
    <col min="6169" max="6169" width="12.28515625" style="992" customWidth="1"/>
    <col min="6170" max="6170" width="6.42578125" style="992" customWidth="1"/>
    <col min="6171" max="6171" width="12.28515625" style="992" customWidth="1"/>
    <col min="6172" max="6172" width="0" style="992" hidden="1" customWidth="1"/>
    <col min="6173" max="6173" width="3.7109375" style="992" customWidth="1"/>
    <col min="6174" max="6174" width="11.140625" style="992" bestFit="1" customWidth="1"/>
    <col min="6175" max="6176" width="10.5703125" style="992"/>
    <col min="6177" max="6177" width="11.140625" style="992" customWidth="1"/>
    <col min="6178" max="6407" width="10.5703125" style="992"/>
    <col min="6408" max="6415" width="0" style="992" hidden="1" customWidth="1"/>
    <col min="6416" max="6416" width="3.7109375" style="992" customWidth="1"/>
    <col min="6417" max="6417" width="3.85546875" style="992" customWidth="1"/>
    <col min="6418" max="6418" width="3.7109375" style="992" customWidth="1"/>
    <col min="6419" max="6419" width="12.7109375" style="992" customWidth="1"/>
    <col min="6420" max="6420" width="52.7109375" style="992" customWidth="1"/>
    <col min="6421" max="6424" width="0" style="992" hidden="1" customWidth="1"/>
    <col min="6425" max="6425" width="12.28515625" style="992" customWidth="1"/>
    <col min="6426" max="6426" width="6.42578125" style="992" customWidth="1"/>
    <col min="6427" max="6427" width="12.28515625" style="992" customWidth="1"/>
    <col min="6428" max="6428" width="0" style="992" hidden="1" customWidth="1"/>
    <col min="6429" max="6429" width="3.7109375" style="992" customWidth="1"/>
    <col min="6430" max="6430" width="11.140625" style="992" bestFit="1" customWidth="1"/>
    <col min="6431" max="6432" width="10.5703125" style="992"/>
    <col min="6433" max="6433" width="11.140625" style="992" customWidth="1"/>
    <col min="6434" max="6663" width="10.5703125" style="992"/>
    <col min="6664" max="6671" width="0" style="992" hidden="1" customWidth="1"/>
    <col min="6672" max="6672" width="3.7109375" style="992" customWidth="1"/>
    <col min="6673" max="6673" width="3.85546875" style="992" customWidth="1"/>
    <col min="6674" max="6674" width="3.7109375" style="992" customWidth="1"/>
    <col min="6675" max="6675" width="12.7109375" style="992" customWidth="1"/>
    <col min="6676" max="6676" width="52.7109375" style="992" customWidth="1"/>
    <col min="6677" max="6680" width="0" style="992" hidden="1" customWidth="1"/>
    <col min="6681" max="6681" width="12.28515625" style="992" customWidth="1"/>
    <col min="6682" max="6682" width="6.42578125" style="992" customWidth="1"/>
    <col min="6683" max="6683" width="12.28515625" style="992" customWidth="1"/>
    <col min="6684" max="6684" width="0" style="992" hidden="1" customWidth="1"/>
    <col min="6685" max="6685" width="3.7109375" style="992" customWidth="1"/>
    <col min="6686" max="6686" width="11.140625" style="992" bestFit="1" customWidth="1"/>
    <col min="6687" max="6688" width="10.5703125" style="992"/>
    <col min="6689" max="6689" width="11.140625" style="992" customWidth="1"/>
    <col min="6690" max="6919" width="10.5703125" style="992"/>
    <col min="6920" max="6927" width="0" style="992" hidden="1" customWidth="1"/>
    <col min="6928" max="6928" width="3.7109375" style="992" customWidth="1"/>
    <col min="6929" max="6929" width="3.85546875" style="992" customWidth="1"/>
    <col min="6930" max="6930" width="3.7109375" style="992" customWidth="1"/>
    <col min="6931" max="6931" width="12.7109375" style="992" customWidth="1"/>
    <col min="6932" max="6932" width="52.7109375" style="992" customWidth="1"/>
    <col min="6933" max="6936" width="0" style="992" hidden="1" customWidth="1"/>
    <col min="6937" max="6937" width="12.28515625" style="992" customWidth="1"/>
    <col min="6938" max="6938" width="6.42578125" style="992" customWidth="1"/>
    <col min="6939" max="6939" width="12.28515625" style="992" customWidth="1"/>
    <col min="6940" max="6940" width="0" style="992" hidden="1" customWidth="1"/>
    <col min="6941" max="6941" width="3.7109375" style="992" customWidth="1"/>
    <col min="6942" max="6942" width="11.140625" style="992" bestFit="1" customWidth="1"/>
    <col min="6943" max="6944" width="10.5703125" style="992"/>
    <col min="6945" max="6945" width="11.140625" style="992" customWidth="1"/>
    <col min="6946" max="7175" width="10.5703125" style="992"/>
    <col min="7176" max="7183" width="0" style="992" hidden="1" customWidth="1"/>
    <col min="7184" max="7184" width="3.7109375" style="992" customWidth="1"/>
    <col min="7185" max="7185" width="3.85546875" style="992" customWidth="1"/>
    <col min="7186" max="7186" width="3.7109375" style="992" customWidth="1"/>
    <col min="7187" max="7187" width="12.7109375" style="992" customWidth="1"/>
    <col min="7188" max="7188" width="52.7109375" style="992" customWidth="1"/>
    <col min="7189" max="7192" width="0" style="992" hidden="1" customWidth="1"/>
    <col min="7193" max="7193" width="12.28515625" style="992" customWidth="1"/>
    <col min="7194" max="7194" width="6.42578125" style="992" customWidth="1"/>
    <col min="7195" max="7195" width="12.28515625" style="992" customWidth="1"/>
    <col min="7196" max="7196" width="0" style="992" hidden="1" customWidth="1"/>
    <col min="7197" max="7197" width="3.7109375" style="992" customWidth="1"/>
    <col min="7198" max="7198" width="11.140625" style="992" bestFit="1" customWidth="1"/>
    <col min="7199" max="7200" width="10.5703125" style="992"/>
    <col min="7201" max="7201" width="11.140625" style="992" customWidth="1"/>
    <col min="7202" max="7431" width="10.5703125" style="992"/>
    <col min="7432" max="7439" width="0" style="992" hidden="1" customWidth="1"/>
    <col min="7440" max="7440" width="3.7109375" style="992" customWidth="1"/>
    <col min="7441" max="7441" width="3.85546875" style="992" customWidth="1"/>
    <col min="7442" max="7442" width="3.7109375" style="992" customWidth="1"/>
    <col min="7443" max="7443" width="12.7109375" style="992" customWidth="1"/>
    <col min="7444" max="7444" width="52.7109375" style="992" customWidth="1"/>
    <col min="7445" max="7448" width="0" style="992" hidden="1" customWidth="1"/>
    <col min="7449" max="7449" width="12.28515625" style="992" customWidth="1"/>
    <col min="7450" max="7450" width="6.42578125" style="992" customWidth="1"/>
    <col min="7451" max="7451" width="12.28515625" style="992" customWidth="1"/>
    <col min="7452" max="7452" width="0" style="992" hidden="1" customWidth="1"/>
    <col min="7453" max="7453" width="3.7109375" style="992" customWidth="1"/>
    <col min="7454" max="7454" width="11.140625" style="992" bestFit="1" customWidth="1"/>
    <col min="7455" max="7456" width="10.5703125" style="992"/>
    <col min="7457" max="7457" width="11.140625" style="992" customWidth="1"/>
    <col min="7458" max="7687" width="10.5703125" style="992"/>
    <col min="7688" max="7695" width="0" style="992" hidden="1" customWidth="1"/>
    <col min="7696" max="7696" width="3.7109375" style="992" customWidth="1"/>
    <col min="7697" max="7697" width="3.85546875" style="992" customWidth="1"/>
    <col min="7698" max="7698" width="3.7109375" style="992" customWidth="1"/>
    <col min="7699" max="7699" width="12.7109375" style="992" customWidth="1"/>
    <col min="7700" max="7700" width="52.7109375" style="992" customWidth="1"/>
    <col min="7701" max="7704" width="0" style="992" hidden="1" customWidth="1"/>
    <col min="7705" max="7705" width="12.28515625" style="992" customWidth="1"/>
    <col min="7706" max="7706" width="6.42578125" style="992" customWidth="1"/>
    <col min="7707" max="7707" width="12.28515625" style="992" customWidth="1"/>
    <col min="7708" max="7708" width="0" style="992" hidden="1" customWidth="1"/>
    <col min="7709" max="7709" width="3.7109375" style="992" customWidth="1"/>
    <col min="7710" max="7710" width="11.140625" style="992" bestFit="1" customWidth="1"/>
    <col min="7711" max="7712" width="10.5703125" style="992"/>
    <col min="7713" max="7713" width="11.140625" style="992" customWidth="1"/>
    <col min="7714" max="7943" width="10.5703125" style="992"/>
    <col min="7944" max="7951" width="0" style="992" hidden="1" customWidth="1"/>
    <col min="7952" max="7952" width="3.7109375" style="992" customWidth="1"/>
    <col min="7953" max="7953" width="3.85546875" style="992" customWidth="1"/>
    <col min="7954" max="7954" width="3.7109375" style="992" customWidth="1"/>
    <col min="7955" max="7955" width="12.7109375" style="992" customWidth="1"/>
    <col min="7956" max="7956" width="52.7109375" style="992" customWidth="1"/>
    <col min="7957" max="7960" width="0" style="992" hidden="1" customWidth="1"/>
    <col min="7961" max="7961" width="12.28515625" style="992" customWidth="1"/>
    <col min="7962" max="7962" width="6.42578125" style="992" customWidth="1"/>
    <col min="7963" max="7963" width="12.28515625" style="992" customWidth="1"/>
    <col min="7964" max="7964" width="0" style="992" hidden="1" customWidth="1"/>
    <col min="7965" max="7965" width="3.7109375" style="992" customWidth="1"/>
    <col min="7966" max="7966" width="11.140625" style="992" bestFit="1" customWidth="1"/>
    <col min="7967" max="7968" width="10.5703125" style="992"/>
    <col min="7969" max="7969" width="11.140625" style="992" customWidth="1"/>
    <col min="7970" max="8199" width="10.5703125" style="992"/>
    <col min="8200" max="8207" width="0" style="992" hidden="1" customWidth="1"/>
    <col min="8208" max="8208" width="3.7109375" style="992" customWidth="1"/>
    <col min="8209" max="8209" width="3.85546875" style="992" customWidth="1"/>
    <col min="8210" max="8210" width="3.7109375" style="992" customWidth="1"/>
    <col min="8211" max="8211" width="12.7109375" style="992" customWidth="1"/>
    <col min="8212" max="8212" width="52.7109375" style="992" customWidth="1"/>
    <col min="8213" max="8216" width="0" style="992" hidden="1" customWidth="1"/>
    <col min="8217" max="8217" width="12.28515625" style="992" customWidth="1"/>
    <col min="8218" max="8218" width="6.42578125" style="992" customWidth="1"/>
    <col min="8219" max="8219" width="12.28515625" style="992" customWidth="1"/>
    <col min="8220" max="8220" width="0" style="992" hidden="1" customWidth="1"/>
    <col min="8221" max="8221" width="3.7109375" style="992" customWidth="1"/>
    <col min="8222" max="8222" width="11.140625" style="992" bestFit="1" customWidth="1"/>
    <col min="8223" max="8224" width="10.5703125" style="992"/>
    <col min="8225" max="8225" width="11.140625" style="992" customWidth="1"/>
    <col min="8226" max="8455" width="10.5703125" style="992"/>
    <col min="8456" max="8463" width="0" style="992" hidden="1" customWidth="1"/>
    <col min="8464" max="8464" width="3.7109375" style="992" customWidth="1"/>
    <col min="8465" max="8465" width="3.85546875" style="992" customWidth="1"/>
    <col min="8466" max="8466" width="3.7109375" style="992" customWidth="1"/>
    <col min="8467" max="8467" width="12.7109375" style="992" customWidth="1"/>
    <col min="8468" max="8468" width="52.7109375" style="992" customWidth="1"/>
    <col min="8469" max="8472" width="0" style="992" hidden="1" customWidth="1"/>
    <col min="8473" max="8473" width="12.28515625" style="992" customWidth="1"/>
    <col min="8474" max="8474" width="6.42578125" style="992" customWidth="1"/>
    <col min="8475" max="8475" width="12.28515625" style="992" customWidth="1"/>
    <col min="8476" max="8476" width="0" style="992" hidden="1" customWidth="1"/>
    <col min="8477" max="8477" width="3.7109375" style="992" customWidth="1"/>
    <col min="8478" max="8478" width="11.140625" style="992" bestFit="1" customWidth="1"/>
    <col min="8479" max="8480" width="10.5703125" style="992"/>
    <col min="8481" max="8481" width="11.140625" style="992" customWidth="1"/>
    <col min="8482" max="8711" width="10.5703125" style="992"/>
    <col min="8712" max="8719" width="0" style="992" hidden="1" customWidth="1"/>
    <col min="8720" max="8720" width="3.7109375" style="992" customWidth="1"/>
    <col min="8721" max="8721" width="3.85546875" style="992" customWidth="1"/>
    <col min="8722" max="8722" width="3.7109375" style="992" customWidth="1"/>
    <col min="8723" max="8723" width="12.7109375" style="992" customWidth="1"/>
    <col min="8724" max="8724" width="52.7109375" style="992" customWidth="1"/>
    <col min="8725" max="8728" width="0" style="992" hidden="1" customWidth="1"/>
    <col min="8729" max="8729" width="12.28515625" style="992" customWidth="1"/>
    <col min="8730" max="8730" width="6.42578125" style="992" customWidth="1"/>
    <col min="8731" max="8731" width="12.28515625" style="992" customWidth="1"/>
    <col min="8732" max="8732" width="0" style="992" hidden="1" customWidth="1"/>
    <col min="8733" max="8733" width="3.7109375" style="992" customWidth="1"/>
    <col min="8734" max="8734" width="11.140625" style="992" bestFit="1" customWidth="1"/>
    <col min="8735" max="8736" width="10.5703125" style="992"/>
    <col min="8737" max="8737" width="11.140625" style="992" customWidth="1"/>
    <col min="8738" max="8967" width="10.5703125" style="992"/>
    <col min="8968" max="8975" width="0" style="992" hidden="1" customWidth="1"/>
    <col min="8976" max="8976" width="3.7109375" style="992" customWidth="1"/>
    <col min="8977" max="8977" width="3.85546875" style="992" customWidth="1"/>
    <col min="8978" max="8978" width="3.7109375" style="992" customWidth="1"/>
    <col min="8979" max="8979" width="12.7109375" style="992" customWidth="1"/>
    <col min="8980" max="8980" width="52.7109375" style="992" customWidth="1"/>
    <col min="8981" max="8984" width="0" style="992" hidden="1" customWidth="1"/>
    <col min="8985" max="8985" width="12.28515625" style="992" customWidth="1"/>
    <col min="8986" max="8986" width="6.42578125" style="992" customWidth="1"/>
    <col min="8987" max="8987" width="12.28515625" style="992" customWidth="1"/>
    <col min="8988" max="8988" width="0" style="992" hidden="1" customWidth="1"/>
    <col min="8989" max="8989" width="3.7109375" style="992" customWidth="1"/>
    <col min="8990" max="8990" width="11.140625" style="992" bestFit="1" customWidth="1"/>
    <col min="8991" max="8992" width="10.5703125" style="992"/>
    <col min="8993" max="8993" width="11.140625" style="992" customWidth="1"/>
    <col min="8994" max="9223" width="10.5703125" style="992"/>
    <col min="9224" max="9231" width="0" style="992" hidden="1" customWidth="1"/>
    <col min="9232" max="9232" width="3.7109375" style="992" customWidth="1"/>
    <col min="9233" max="9233" width="3.85546875" style="992" customWidth="1"/>
    <col min="9234" max="9234" width="3.7109375" style="992" customWidth="1"/>
    <col min="9235" max="9235" width="12.7109375" style="992" customWidth="1"/>
    <col min="9236" max="9236" width="52.7109375" style="992" customWidth="1"/>
    <col min="9237" max="9240" width="0" style="992" hidden="1" customWidth="1"/>
    <col min="9241" max="9241" width="12.28515625" style="992" customWidth="1"/>
    <col min="9242" max="9242" width="6.42578125" style="992" customWidth="1"/>
    <col min="9243" max="9243" width="12.28515625" style="992" customWidth="1"/>
    <col min="9244" max="9244" width="0" style="992" hidden="1" customWidth="1"/>
    <col min="9245" max="9245" width="3.7109375" style="992" customWidth="1"/>
    <col min="9246" max="9246" width="11.140625" style="992" bestFit="1" customWidth="1"/>
    <col min="9247" max="9248" width="10.5703125" style="992"/>
    <col min="9249" max="9249" width="11.140625" style="992" customWidth="1"/>
    <col min="9250" max="9479" width="10.5703125" style="992"/>
    <col min="9480" max="9487" width="0" style="992" hidden="1" customWidth="1"/>
    <col min="9488" max="9488" width="3.7109375" style="992" customWidth="1"/>
    <col min="9489" max="9489" width="3.85546875" style="992" customWidth="1"/>
    <col min="9490" max="9490" width="3.7109375" style="992" customWidth="1"/>
    <col min="9491" max="9491" width="12.7109375" style="992" customWidth="1"/>
    <col min="9492" max="9492" width="52.7109375" style="992" customWidth="1"/>
    <col min="9493" max="9496" width="0" style="992" hidden="1" customWidth="1"/>
    <col min="9497" max="9497" width="12.28515625" style="992" customWidth="1"/>
    <col min="9498" max="9498" width="6.42578125" style="992" customWidth="1"/>
    <col min="9499" max="9499" width="12.28515625" style="992" customWidth="1"/>
    <col min="9500" max="9500" width="0" style="992" hidden="1" customWidth="1"/>
    <col min="9501" max="9501" width="3.7109375" style="992" customWidth="1"/>
    <col min="9502" max="9502" width="11.140625" style="992" bestFit="1" customWidth="1"/>
    <col min="9503" max="9504" width="10.5703125" style="992"/>
    <col min="9505" max="9505" width="11.140625" style="992" customWidth="1"/>
    <col min="9506" max="9735" width="10.5703125" style="992"/>
    <col min="9736" max="9743" width="0" style="992" hidden="1" customWidth="1"/>
    <col min="9744" max="9744" width="3.7109375" style="992" customWidth="1"/>
    <col min="9745" max="9745" width="3.85546875" style="992" customWidth="1"/>
    <col min="9746" max="9746" width="3.7109375" style="992" customWidth="1"/>
    <col min="9747" max="9747" width="12.7109375" style="992" customWidth="1"/>
    <col min="9748" max="9748" width="52.7109375" style="992" customWidth="1"/>
    <col min="9749" max="9752" width="0" style="992" hidden="1" customWidth="1"/>
    <col min="9753" max="9753" width="12.28515625" style="992" customWidth="1"/>
    <col min="9754" max="9754" width="6.42578125" style="992" customWidth="1"/>
    <col min="9755" max="9755" width="12.28515625" style="992" customWidth="1"/>
    <col min="9756" max="9756" width="0" style="992" hidden="1" customWidth="1"/>
    <col min="9757" max="9757" width="3.7109375" style="992" customWidth="1"/>
    <col min="9758" max="9758" width="11.140625" style="992" bestFit="1" customWidth="1"/>
    <col min="9759" max="9760" width="10.5703125" style="992"/>
    <col min="9761" max="9761" width="11.140625" style="992" customWidth="1"/>
    <col min="9762" max="9991" width="10.5703125" style="992"/>
    <col min="9992" max="9999" width="0" style="992" hidden="1" customWidth="1"/>
    <col min="10000" max="10000" width="3.7109375" style="992" customWidth="1"/>
    <col min="10001" max="10001" width="3.85546875" style="992" customWidth="1"/>
    <col min="10002" max="10002" width="3.7109375" style="992" customWidth="1"/>
    <col min="10003" max="10003" width="12.7109375" style="992" customWidth="1"/>
    <col min="10004" max="10004" width="52.7109375" style="992" customWidth="1"/>
    <col min="10005" max="10008" width="0" style="992" hidden="1" customWidth="1"/>
    <col min="10009" max="10009" width="12.28515625" style="992" customWidth="1"/>
    <col min="10010" max="10010" width="6.42578125" style="992" customWidth="1"/>
    <col min="10011" max="10011" width="12.28515625" style="992" customWidth="1"/>
    <col min="10012" max="10012" width="0" style="992" hidden="1" customWidth="1"/>
    <col min="10013" max="10013" width="3.7109375" style="992" customWidth="1"/>
    <col min="10014" max="10014" width="11.140625" style="992" bestFit="1" customWidth="1"/>
    <col min="10015" max="10016" width="10.5703125" style="992"/>
    <col min="10017" max="10017" width="11.140625" style="992" customWidth="1"/>
    <col min="10018" max="10247" width="10.5703125" style="992"/>
    <col min="10248" max="10255" width="0" style="992" hidden="1" customWidth="1"/>
    <col min="10256" max="10256" width="3.7109375" style="992" customWidth="1"/>
    <col min="10257" max="10257" width="3.85546875" style="992" customWidth="1"/>
    <col min="10258" max="10258" width="3.7109375" style="992" customWidth="1"/>
    <col min="10259" max="10259" width="12.7109375" style="992" customWidth="1"/>
    <col min="10260" max="10260" width="52.7109375" style="992" customWidth="1"/>
    <col min="10261" max="10264" width="0" style="992" hidden="1" customWidth="1"/>
    <col min="10265" max="10265" width="12.28515625" style="992" customWidth="1"/>
    <col min="10266" max="10266" width="6.42578125" style="992" customWidth="1"/>
    <col min="10267" max="10267" width="12.28515625" style="992" customWidth="1"/>
    <col min="10268" max="10268" width="0" style="992" hidden="1" customWidth="1"/>
    <col min="10269" max="10269" width="3.7109375" style="992" customWidth="1"/>
    <col min="10270" max="10270" width="11.140625" style="992" bestFit="1" customWidth="1"/>
    <col min="10271" max="10272" width="10.5703125" style="992"/>
    <col min="10273" max="10273" width="11.140625" style="992" customWidth="1"/>
    <col min="10274" max="10503" width="10.5703125" style="992"/>
    <col min="10504" max="10511" width="0" style="992" hidden="1" customWidth="1"/>
    <col min="10512" max="10512" width="3.7109375" style="992" customWidth="1"/>
    <col min="10513" max="10513" width="3.85546875" style="992" customWidth="1"/>
    <col min="10514" max="10514" width="3.7109375" style="992" customWidth="1"/>
    <col min="10515" max="10515" width="12.7109375" style="992" customWidth="1"/>
    <col min="10516" max="10516" width="52.7109375" style="992" customWidth="1"/>
    <col min="10517" max="10520" width="0" style="992" hidden="1" customWidth="1"/>
    <col min="10521" max="10521" width="12.28515625" style="992" customWidth="1"/>
    <col min="10522" max="10522" width="6.42578125" style="992" customWidth="1"/>
    <col min="10523" max="10523" width="12.28515625" style="992" customWidth="1"/>
    <col min="10524" max="10524" width="0" style="992" hidden="1" customWidth="1"/>
    <col min="10525" max="10525" width="3.7109375" style="992" customWidth="1"/>
    <col min="10526" max="10526" width="11.140625" style="992" bestFit="1" customWidth="1"/>
    <col min="10527" max="10528" width="10.5703125" style="992"/>
    <col min="10529" max="10529" width="11.140625" style="992" customWidth="1"/>
    <col min="10530" max="10759" width="10.5703125" style="992"/>
    <col min="10760" max="10767" width="0" style="992" hidden="1" customWidth="1"/>
    <col min="10768" max="10768" width="3.7109375" style="992" customWidth="1"/>
    <col min="10769" max="10769" width="3.85546875" style="992" customWidth="1"/>
    <col min="10770" max="10770" width="3.7109375" style="992" customWidth="1"/>
    <col min="10771" max="10771" width="12.7109375" style="992" customWidth="1"/>
    <col min="10772" max="10772" width="52.7109375" style="992" customWidth="1"/>
    <col min="10773" max="10776" width="0" style="992" hidden="1" customWidth="1"/>
    <col min="10777" max="10777" width="12.28515625" style="992" customWidth="1"/>
    <col min="10778" max="10778" width="6.42578125" style="992" customWidth="1"/>
    <col min="10779" max="10779" width="12.28515625" style="992" customWidth="1"/>
    <col min="10780" max="10780" width="0" style="992" hidden="1" customWidth="1"/>
    <col min="10781" max="10781" width="3.7109375" style="992" customWidth="1"/>
    <col min="10782" max="10782" width="11.140625" style="992" bestFit="1" customWidth="1"/>
    <col min="10783" max="10784" width="10.5703125" style="992"/>
    <col min="10785" max="10785" width="11.140625" style="992" customWidth="1"/>
    <col min="10786" max="11015" width="10.5703125" style="992"/>
    <col min="11016" max="11023" width="0" style="992" hidden="1" customWidth="1"/>
    <col min="11024" max="11024" width="3.7109375" style="992" customWidth="1"/>
    <col min="11025" max="11025" width="3.85546875" style="992" customWidth="1"/>
    <col min="11026" max="11026" width="3.7109375" style="992" customWidth="1"/>
    <col min="11027" max="11027" width="12.7109375" style="992" customWidth="1"/>
    <col min="11028" max="11028" width="52.7109375" style="992" customWidth="1"/>
    <col min="11029" max="11032" width="0" style="992" hidden="1" customWidth="1"/>
    <col min="11033" max="11033" width="12.28515625" style="992" customWidth="1"/>
    <col min="11034" max="11034" width="6.42578125" style="992" customWidth="1"/>
    <col min="11035" max="11035" width="12.28515625" style="992" customWidth="1"/>
    <col min="11036" max="11036" width="0" style="992" hidden="1" customWidth="1"/>
    <col min="11037" max="11037" width="3.7109375" style="992" customWidth="1"/>
    <col min="11038" max="11038" width="11.140625" style="992" bestFit="1" customWidth="1"/>
    <col min="11039" max="11040" width="10.5703125" style="992"/>
    <col min="11041" max="11041" width="11.140625" style="992" customWidth="1"/>
    <col min="11042" max="11271" width="10.5703125" style="992"/>
    <col min="11272" max="11279" width="0" style="992" hidden="1" customWidth="1"/>
    <col min="11280" max="11280" width="3.7109375" style="992" customWidth="1"/>
    <col min="11281" max="11281" width="3.85546875" style="992" customWidth="1"/>
    <col min="11282" max="11282" width="3.7109375" style="992" customWidth="1"/>
    <col min="11283" max="11283" width="12.7109375" style="992" customWidth="1"/>
    <col min="11284" max="11284" width="52.7109375" style="992" customWidth="1"/>
    <col min="11285" max="11288" width="0" style="992" hidden="1" customWidth="1"/>
    <col min="11289" max="11289" width="12.28515625" style="992" customWidth="1"/>
    <col min="11290" max="11290" width="6.42578125" style="992" customWidth="1"/>
    <col min="11291" max="11291" width="12.28515625" style="992" customWidth="1"/>
    <col min="11292" max="11292" width="0" style="992" hidden="1" customWidth="1"/>
    <col min="11293" max="11293" width="3.7109375" style="992" customWidth="1"/>
    <col min="11294" max="11294" width="11.140625" style="992" bestFit="1" customWidth="1"/>
    <col min="11295" max="11296" width="10.5703125" style="992"/>
    <col min="11297" max="11297" width="11.140625" style="992" customWidth="1"/>
    <col min="11298" max="11527" width="10.5703125" style="992"/>
    <col min="11528" max="11535" width="0" style="992" hidden="1" customWidth="1"/>
    <col min="11536" max="11536" width="3.7109375" style="992" customWidth="1"/>
    <col min="11537" max="11537" width="3.85546875" style="992" customWidth="1"/>
    <col min="11538" max="11538" width="3.7109375" style="992" customWidth="1"/>
    <col min="11539" max="11539" width="12.7109375" style="992" customWidth="1"/>
    <col min="11540" max="11540" width="52.7109375" style="992" customWidth="1"/>
    <col min="11541" max="11544" width="0" style="992" hidden="1" customWidth="1"/>
    <col min="11545" max="11545" width="12.28515625" style="992" customWidth="1"/>
    <col min="11546" max="11546" width="6.42578125" style="992" customWidth="1"/>
    <col min="11547" max="11547" width="12.28515625" style="992" customWidth="1"/>
    <col min="11548" max="11548" width="0" style="992" hidden="1" customWidth="1"/>
    <col min="11549" max="11549" width="3.7109375" style="992" customWidth="1"/>
    <col min="11550" max="11550" width="11.140625" style="992" bestFit="1" customWidth="1"/>
    <col min="11551" max="11552" width="10.5703125" style="992"/>
    <col min="11553" max="11553" width="11.140625" style="992" customWidth="1"/>
    <col min="11554" max="11783" width="10.5703125" style="992"/>
    <col min="11784" max="11791" width="0" style="992" hidden="1" customWidth="1"/>
    <col min="11792" max="11792" width="3.7109375" style="992" customWidth="1"/>
    <col min="11793" max="11793" width="3.85546875" style="992" customWidth="1"/>
    <col min="11794" max="11794" width="3.7109375" style="992" customWidth="1"/>
    <col min="11795" max="11795" width="12.7109375" style="992" customWidth="1"/>
    <col min="11796" max="11796" width="52.7109375" style="992" customWidth="1"/>
    <col min="11797" max="11800" width="0" style="992" hidden="1" customWidth="1"/>
    <col min="11801" max="11801" width="12.28515625" style="992" customWidth="1"/>
    <col min="11802" max="11802" width="6.42578125" style="992" customWidth="1"/>
    <col min="11803" max="11803" width="12.28515625" style="992" customWidth="1"/>
    <col min="11804" max="11804" width="0" style="992" hidden="1" customWidth="1"/>
    <col min="11805" max="11805" width="3.7109375" style="992" customWidth="1"/>
    <col min="11806" max="11806" width="11.140625" style="992" bestFit="1" customWidth="1"/>
    <col min="11807" max="11808" width="10.5703125" style="992"/>
    <col min="11809" max="11809" width="11.140625" style="992" customWidth="1"/>
    <col min="11810" max="12039" width="10.5703125" style="992"/>
    <col min="12040" max="12047" width="0" style="992" hidden="1" customWidth="1"/>
    <col min="12048" max="12048" width="3.7109375" style="992" customWidth="1"/>
    <col min="12049" max="12049" width="3.85546875" style="992" customWidth="1"/>
    <col min="12050" max="12050" width="3.7109375" style="992" customWidth="1"/>
    <col min="12051" max="12051" width="12.7109375" style="992" customWidth="1"/>
    <col min="12052" max="12052" width="52.7109375" style="992" customWidth="1"/>
    <col min="12053" max="12056" width="0" style="992" hidden="1" customWidth="1"/>
    <col min="12057" max="12057" width="12.28515625" style="992" customWidth="1"/>
    <col min="12058" max="12058" width="6.42578125" style="992" customWidth="1"/>
    <col min="12059" max="12059" width="12.28515625" style="992" customWidth="1"/>
    <col min="12060" max="12060" width="0" style="992" hidden="1" customWidth="1"/>
    <col min="12061" max="12061" width="3.7109375" style="992" customWidth="1"/>
    <col min="12062" max="12062" width="11.140625" style="992" bestFit="1" customWidth="1"/>
    <col min="12063" max="12064" width="10.5703125" style="992"/>
    <col min="12065" max="12065" width="11.140625" style="992" customWidth="1"/>
    <col min="12066" max="12295" width="10.5703125" style="992"/>
    <col min="12296" max="12303" width="0" style="992" hidden="1" customWidth="1"/>
    <col min="12304" max="12304" width="3.7109375" style="992" customWidth="1"/>
    <col min="12305" max="12305" width="3.85546875" style="992" customWidth="1"/>
    <col min="12306" max="12306" width="3.7109375" style="992" customWidth="1"/>
    <col min="12307" max="12307" width="12.7109375" style="992" customWidth="1"/>
    <col min="12308" max="12308" width="52.7109375" style="992" customWidth="1"/>
    <col min="12309" max="12312" width="0" style="992" hidden="1" customWidth="1"/>
    <col min="12313" max="12313" width="12.28515625" style="992" customWidth="1"/>
    <col min="12314" max="12314" width="6.42578125" style="992" customWidth="1"/>
    <col min="12315" max="12315" width="12.28515625" style="992" customWidth="1"/>
    <col min="12316" max="12316" width="0" style="992" hidden="1" customWidth="1"/>
    <col min="12317" max="12317" width="3.7109375" style="992" customWidth="1"/>
    <col min="12318" max="12318" width="11.140625" style="992" bestFit="1" customWidth="1"/>
    <col min="12319" max="12320" width="10.5703125" style="992"/>
    <col min="12321" max="12321" width="11.140625" style="992" customWidth="1"/>
    <col min="12322" max="12551" width="10.5703125" style="992"/>
    <col min="12552" max="12559" width="0" style="992" hidden="1" customWidth="1"/>
    <col min="12560" max="12560" width="3.7109375" style="992" customWidth="1"/>
    <col min="12561" max="12561" width="3.85546875" style="992" customWidth="1"/>
    <col min="12562" max="12562" width="3.7109375" style="992" customWidth="1"/>
    <col min="12563" max="12563" width="12.7109375" style="992" customWidth="1"/>
    <col min="12564" max="12564" width="52.7109375" style="992" customWidth="1"/>
    <col min="12565" max="12568" width="0" style="992" hidden="1" customWidth="1"/>
    <col min="12569" max="12569" width="12.28515625" style="992" customWidth="1"/>
    <col min="12570" max="12570" width="6.42578125" style="992" customWidth="1"/>
    <col min="12571" max="12571" width="12.28515625" style="992" customWidth="1"/>
    <col min="12572" max="12572" width="0" style="992" hidden="1" customWidth="1"/>
    <col min="12573" max="12573" width="3.7109375" style="992" customWidth="1"/>
    <col min="12574" max="12574" width="11.140625" style="992" bestFit="1" customWidth="1"/>
    <col min="12575" max="12576" width="10.5703125" style="992"/>
    <col min="12577" max="12577" width="11.140625" style="992" customWidth="1"/>
    <col min="12578" max="12807" width="10.5703125" style="992"/>
    <col min="12808" max="12815" width="0" style="992" hidden="1" customWidth="1"/>
    <col min="12816" max="12816" width="3.7109375" style="992" customWidth="1"/>
    <col min="12817" max="12817" width="3.85546875" style="992" customWidth="1"/>
    <col min="12818" max="12818" width="3.7109375" style="992" customWidth="1"/>
    <col min="12819" max="12819" width="12.7109375" style="992" customWidth="1"/>
    <col min="12820" max="12820" width="52.7109375" style="992" customWidth="1"/>
    <col min="12821" max="12824" width="0" style="992" hidden="1" customWidth="1"/>
    <col min="12825" max="12825" width="12.28515625" style="992" customWidth="1"/>
    <col min="12826" max="12826" width="6.42578125" style="992" customWidth="1"/>
    <col min="12827" max="12827" width="12.28515625" style="992" customWidth="1"/>
    <col min="12828" max="12828" width="0" style="992" hidden="1" customWidth="1"/>
    <col min="12829" max="12829" width="3.7109375" style="992" customWidth="1"/>
    <col min="12830" max="12830" width="11.140625" style="992" bestFit="1" customWidth="1"/>
    <col min="12831" max="12832" width="10.5703125" style="992"/>
    <col min="12833" max="12833" width="11.140625" style="992" customWidth="1"/>
    <col min="12834" max="13063" width="10.5703125" style="992"/>
    <col min="13064" max="13071" width="0" style="992" hidden="1" customWidth="1"/>
    <col min="13072" max="13072" width="3.7109375" style="992" customWidth="1"/>
    <col min="13073" max="13073" width="3.85546875" style="992" customWidth="1"/>
    <col min="13074" max="13074" width="3.7109375" style="992" customWidth="1"/>
    <col min="13075" max="13075" width="12.7109375" style="992" customWidth="1"/>
    <col min="13076" max="13076" width="52.7109375" style="992" customWidth="1"/>
    <col min="13077" max="13080" width="0" style="992" hidden="1" customWidth="1"/>
    <col min="13081" max="13081" width="12.28515625" style="992" customWidth="1"/>
    <col min="13082" max="13082" width="6.42578125" style="992" customWidth="1"/>
    <col min="13083" max="13083" width="12.28515625" style="992" customWidth="1"/>
    <col min="13084" max="13084" width="0" style="992" hidden="1" customWidth="1"/>
    <col min="13085" max="13085" width="3.7109375" style="992" customWidth="1"/>
    <col min="13086" max="13086" width="11.140625" style="992" bestFit="1" customWidth="1"/>
    <col min="13087" max="13088" width="10.5703125" style="992"/>
    <col min="13089" max="13089" width="11.140625" style="992" customWidth="1"/>
    <col min="13090" max="13319" width="10.5703125" style="992"/>
    <col min="13320" max="13327" width="0" style="992" hidden="1" customWidth="1"/>
    <col min="13328" max="13328" width="3.7109375" style="992" customWidth="1"/>
    <col min="13329" max="13329" width="3.85546875" style="992" customWidth="1"/>
    <col min="13330" max="13330" width="3.7109375" style="992" customWidth="1"/>
    <col min="13331" max="13331" width="12.7109375" style="992" customWidth="1"/>
    <col min="13332" max="13332" width="52.7109375" style="992" customWidth="1"/>
    <col min="13333" max="13336" width="0" style="992" hidden="1" customWidth="1"/>
    <col min="13337" max="13337" width="12.28515625" style="992" customWidth="1"/>
    <col min="13338" max="13338" width="6.42578125" style="992" customWidth="1"/>
    <col min="13339" max="13339" width="12.28515625" style="992" customWidth="1"/>
    <col min="13340" max="13340" width="0" style="992" hidden="1" customWidth="1"/>
    <col min="13341" max="13341" width="3.7109375" style="992" customWidth="1"/>
    <col min="13342" max="13342" width="11.140625" style="992" bestFit="1" customWidth="1"/>
    <col min="13343" max="13344" width="10.5703125" style="992"/>
    <col min="13345" max="13345" width="11.140625" style="992" customWidth="1"/>
    <col min="13346" max="13575" width="10.5703125" style="992"/>
    <col min="13576" max="13583" width="0" style="992" hidden="1" customWidth="1"/>
    <col min="13584" max="13584" width="3.7109375" style="992" customWidth="1"/>
    <col min="13585" max="13585" width="3.85546875" style="992" customWidth="1"/>
    <col min="13586" max="13586" width="3.7109375" style="992" customWidth="1"/>
    <col min="13587" max="13587" width="12.7109375" style="992" customWidth="1"/>
    <col min="13588" max="13588" width="52.7109375" style="992" customWidth="1"/>
    <col min="13589" max="13592" width="0" style="992" hidden="1" customWidth="1"/>
    <col min="13593" max="13593" width="12.28515625" style="992" customWidth="1"/>
    <col min="13594" max="13594" width="6.42578125" style="992" customWidth="1"/>
    <col min="13595" max="13595" width="12.28515625" style="992" customWidth="1"/>
    <col min="13596" max="13596" width="0" style="992" hidden="1" customWidth="1"/>
    <col min="13597" max="13597" width="3.7109375" style="992" customWidth="1"/>
    <col min="13598" max="13598" width="11.140625" style="992" bestFit="1" customWidth="1"/>
    <col min="13599" max="13600" width="10.5703125" style="992"/>
    <col min="13601" max="13601" width="11.140625" style="992" customWidth="1"/>
    <col min="13602" max="13831" width="10.5703125" style="992"/>
    <col min="13832" max="13839" width="0" style="992" hidden="1" customWidth="1"/>
    <col min="13840" max="13840" width="3.7109375" style="992" customWidth="1"/>
    <col min="13841" max="13841" width="3.85546875" style="992" customWidth="1"/>
    <col min="13842" max="13842" width="3.7109375" style="992" customWidth="1"/>
    <col min="13843" max="13843" width="12.7109375" style="992" customWidth="1"/>
    <col min="13844" max="13844" width="52.7109375" style="992" customWidth="1"/>
    <col min="13845" max="13848" width="0" style="992" hidden="1" customWidth="1"/>
    <col min="13849" max="13849" width="12.28515625" style="992" customWidth="1"/>
    <col min="13850" max="13850" width="6.42578125" style="992" customWidth="1"/>
    <col min="13851" max="13851" width="12.28515625" style="992" customWidth="1"/>
    <col min="13852" max="13852" width="0" style="992" hidden="1" customWidth="1"/>
    <col min="13853" max="13853" width="3.7109375" style="992" customWidth="1"/>
    <col min="13854" max="13854" width="11.140625" style="992" bestFit="1" customWidth="1"/>
    <col min="13855" max="13856" width="10.5703125" style="992"/>
    <col min="13857" max="13857" width="11.140625" style="992" customWidth="1"/>
    <col min="13858" max="14087" width="10.5703125" style="992"/>
    <col min="14088" max="14095" width="0" style="992" hidden="1" customWidth="1"/>
    <col min="14096" max="14096" width="3.7109375" style="992" customWidth="1"/>
    <col min="14097" max="14097" width="3.85546875" style="992" customWidth="1"/>
    <col min="14098" max="14098" width="3.7109375" style="992" customWidth="1"/>
    <col min="14099" max="14099" width="12.7109375" style="992" customWidth="1"/>
    <col min="14100" max="14100" width="52.7109375" style="992" customWidth="1"/>
    <col min="14101" max="14104" width="0" style="992" hidden="1" customWidth="1"/>
    <col min="14105" max="14105" width="12.28515625" style="992" customWidth="1"/>
    <col min="14106" max="14106" width="6.42578125" style="992" customWidth="1"/>
    <col min="14107" max="14107" width="12.28515625" style="992" customWidth="1"/>
    <col min="14108" max="14108" width="0" style="992" hidden="1" customWidth="1"/>
    <col min="14109" max="14109" width="3.7109375" style="992" customWidth="1"/>
    <col min="14110" max="14110" width="11.140625" style="992" bestFit="1" customWidth="1"/>
    <col min="14111" max="14112" width="10.5703125" style="992"/>
    <col min="14113" max="14113" width="11.140625" style="992" customWidth="1"/>
    <col min="14114" max="14343" width="10.5703125" style="992"/>
    <col min="14344" max="14351" width="0" style="992" hidden="1" customWidth="1"/>
    <col min="14352" max="14352" width="3.7109375" style="992" customWidth="1"/>
    <col min="14353" max="14353" width="3.85546875" style="992" customWidth="1"/>
    <col min="14354" max="14354" width="3.7109375" style="992" customWidth="1"/>
    <col min="14355" max="14355" width="12.7109375" style="992" customWidth="1"/>
    <col min="14356" max="14356" width="52.7109375" style="992" customWidth="1"/>
    <col min="14357" max="14360" width="0" style="992" hidden="1" customWidth="1"/>
    <col min="14361" max="14361" width="12.28515625" style="992" customWidth="1"/>
    <col min="14362" max="14362" width="6.42578125" style="992" customWidth="1"/>
    <col min="14363" max="14363" width="12.28515625" style="992" customWidth="1"/>
    <col min="14364" max="14364" width="0" style="992" hidden="1" customWidth="1"/>
    <col min="14365" max="14365" width="3.7109375" style="992" customWidth="1"/>
    <col min="14366" max="14366" width="11.140625" style="992" bestFit="1" customWidth="1"/>
    <col min="14367" max="14368" width="10.5703125" style="992"/>
    <col min="14369" max="14369" width="11.140625" style="992" customWidth="1"/>
    <col min="14370" max="14599" width="10.5703125" style="992"/>
    <col min="14600" max="14607" width="0" style="992" hidden="1" customWidth="1"/>
    <col min="14608" max="14608" width="3.7109375" style="992" customWidth="1"/>
    <col min="14609" max="14609" width="3.85546875" style="992" customWidth="1"/>
    <col min="14610" max="14610" width="3.7109375" style="992" customWidth="1"/>
    <col min="14611" max="14611" width="12.7109375" style="992" customWidth="1"/>
    <col min="14612" max="14612" width="52.7109375" style="992" customWidth="1"/>
    <col min="14613" max="14616" width="0" style="992" hidden="1" customWidth="1"/>
    <col min="14617" max="14617" width="12.28515625" style="992" customWidth="1"/>
    <col min="14618" max="14618" width="6.42578125" style="992" customWidth="1"/>
    <col min="14619" max="14619" width="12.28515625" style="992" customWidth="1"/>
    <col min="14620" max="14620" width="0" style="992" hidden="1" customWidth="1"/>
    <col min="14621" max="14621" width="3.7109375" style="992" customWidth="1"/>
    <col min="14622" max="14622" width="11.140625" style="992" bestFit="1" customWidth="1"/>
    <col min="14623" max="14624" width="10.5703125" style="992"/>
    <col min="14625" max="14625" width="11.140625" style="992" customWidth="1"/>
    <col min="14626" max="14855" width="10.5703125" style="992"/>
    <col min="14856" max="14863" width="0" style="992" hidden="1" customWidth="1"/>
    <col min="14864" max="14864" width="3.7109375" style="992" customWidth="1"/>
    <col min="14865" max="14865" width="3.85546875" style="992" customWidth="1"/>
    <col min="14866" max="14866" width="3.7109375" style="992" customWidth="1"/>
    <col min="14867" max="14867" width="12.7109375" style="992" customWidth="1"/>
    <col min="14868" max="14868" width="52.7109375" style="992" customWidth="1"/>
    <col min="14869" max="14872" width="0" style="992" hidden="1" customWidth="1"/>
    <col min="14873" max="14873" width="12.28515625" style="992" customWidth="1"/>
    <col min="14874" max="14874" width="6.42578125" style="992" customWidth="1"/>
    <col min="14875" max="14875" width="12.28515625" style="992" customWidth="1"/>
    <col min="14876" max="14876" width="0" style="992" hidden="1" customWidth="1"/>
    <col min="14877" max="14877" width="3.7109375" style="992" customWidth="1"/>
    <col min="14878" max="14878" width="11.140625" style="992" bestFit="1" customWidth="1"/>
    <col min="14879" max="14880" width="10.5703125" style="992"/>
    <col min="14881" max="14881" width="11.140625" style="992" customWidth="1"/>
    <col min="14882" max="15111" width="10.5703125" style="992"/>
    <col min="15112" max="15119" width="0" style="992" hidden="1" customWidth="1"/>
    <col min="15120" max="15120" width="3.7109375" style="992" customWidth="1"/>
    <col min="15121" max="15121" width="3.85546875" style="992" customWidth="1"/>
    <col min="15122" max="15122" width="3.7109375" style="992" customWidth="1"/>
    <col min="15123" max="15123" width="12.7109375" style="992" customWidth="1"/>
    <col min="15124" max="15124" width="52.7109375" style="992" customWidth="1"/>
    <col min="15125" max="15128" width="0" style="992" hidden="1" customWidth="1"/>
    <col min="15129" max="15129" width="12.28515625" style="992" customWidth="1"/>
    <col min="15130" max="15130" width="6.42578125" style="992" customWidth="1"/>
    <col min="15131" max="15131" width="12.28515625" style="992" customWidth="1"/>
    <col min="15132" max="15132" width="0" style="992" hidden="1" customWidth="1"/>
    <col min="15133" max="15133" width="3.7109375" style="992" customWidth="1"/>
    <col min="15134" max="15134" width="11.140625" style="992" bestFit="1" customWidth="1"/>
    <col min="15135" max="15136" width="10.5703125" style="992"/>
    <col min="15137" max="15137" width="11.140625" style="992" customWidth="1"/>
    <col min="15138" max="15367" width="10.5703125" style="992"/>
    <col min="15368" max="15375" width="0" style="992" hidden="1" customWidth="1"/>
    <col min="15376" max="15376" width="3.7109375" style="992" customWidth="1"/>
    <col min="15377" max="15377" width="3.85546875" style="992" customWidth="1"/>
    <col min="15378" max="15378" width="3.7109375" style="992" customWidth="1"/>
    <col min="15379" max="15379" width="12.7109375" style="992" customWidth="1"/>
    <col min="15380" max="15380" width="52.7109375" style="992" customWidth="1"/>
    <col min="15381" max="15384" width="0" style="992" hidden="1" customWidth="1"/>
    <col min="15385" max="15385" width="12.28515625" style="992" customWidth="1"/>
    <col min="15386" max="15386" width="6.42578125" style="992" customWidth="1"/>
    <col min="15387" max="15387" width="12.28515625" style="992" customWidth="1"/>
    <col min="15388" max="15388" width="0" style="992" hidden="1" customWidth="1"/>
    <col min="15389" max="15389" width="3.7109375" style="992" customWidth="1"/>
    <col min="15390" max="15390" width="11.140625" style="992" bestFit="1" customWidth="1"/>
    <col min="15391" max="15392" width="10.5703125" style="992"/>
    <col min="15393" max="15393" width="11.140625" style="992" customWidth="1"/>
    <col min="15394" max="15623" width="10.5703125" style="992"/>
    <col min="15624" max="15631" width="0" style="992" hidden="1" customWidth="1"/>
    <col min="15632" max="15632" width="3.7109375" style="992" customWidth="1"/>
    <col min="15633" max="15633" width="3.85546875" style="992" customWidth="1"/>
    <col min="15634" max="15634" width="3.7109375" style="992" customWidth="1"/>
    <col min="15635" max="15635" width="12.7109375" style="992" customWidth="1"/>
    <col min="15636" max="15636" width="52.7109375" style="992" customWidth="1"/>
    <col min="15637" max="15640" width="0" style="992" hidden="1" customWidth="1"/>
    <col min="15641" max="15641" width="12.28515625" style="992" customWidth="1"/>
    <col min="15642" max="15642" width="6.42578125" style="992" customWidth="1"/>
    <col min="15643" max="15643" width="12.28515625" style="992" customWidth="1"/>
    <col min="15644" max="15644" width="0" style="992" hidden="1" customWidth="1"/>
    <col min="15645" max="15645" width="3.7109375" style="992" customWidth="1"/>
    <col min="15646" max="15646" width="11.140625" style="992" bestFit="1" customWidth="1"/>
    <col min="15647" max="15648" width="10.5703125" style="992"/>
    <col min="15649" max="15649" width="11.140625" style="992" customWidth="1"/>
    <col min="15650" max="15879" width="10.5703125" style="992"/>
    <col min="15880" max="15887" width="0" style="992" hidden="1" customWidth="1"/>
    <col min="15888" max="15888" width="3.7109375" style="992" customWidth="1"/>
    <col min="15889" max="15889" width="3.85546875" style="992" customWidth="1"/>
    <col min="15890" max="15890" width="3.7109375" style="992" customWidth="1"/>
    <col min="15891" max="15891" width="12.7109375" style="992" customWidth="1"/>
    <col min="15892" max="15892" width="52.7109375" style="992" customWidth="1"/>
    <col min="15893" max="15896" width="0" style="992" hidden="1" customWidth="1"/>
    <col min="15897" max="15897" width="12.28515625" style="992" customWidth="1"/>
    <col min="15898" max="15898" width="6.42578125" style="992" customWidth="1"/>
    <col min="15899" max="15899" width="12.28515625" style="992" customWidth="1"/>
    <col min="15900" max="15900" width="0" style="992" hidden="1" customWidth="1"/>
    <col min="15901" max="15901" width="3.7109375" style="992" customWidth="1"/>
    <col min="15902" max="15902" width="11.140625" style="992" bestFit="1" customWidth="1"/>
    <col min="15903" max="15904" width="10.5703125" style="992"/>
    <col min="15905" max="15905" width="11.140625" style="992" customWidth="1"/>
    <col min="15906" max="16135" width="10.5703125" style="992"/>
    <col min="16136" max="16143" width="0" style="992" hidden="1" customWidth="1"/>
    <col min="16144" max="16144" width="3.7109375" style="992" customWidth="1"/>
    <col min="16145" max="16145" width="3.85546875" style="992" customWidth="1"/>
    <col min="16146" max="16146" width="3.7109375" style="992" customWidth="1"/>
    <col min="16147" max="16147" width="12.7109375" style="992" customWidth="1"/>
    <col min="16148" max="16148" width="52.7109375" style="992" customWidth="1"/>
    <col min="16149" max="16152" width="0" style="992" hidden="1" customWidth="1"/>
    <col min="16153" max="16153" width="12.28515625" style="992" customWidth="1"/>
    <col min="16154" max="16154" width="6.42578125" style="992" customWidth="1"/>
    <col min="16155" max="16155" width="12.28515625" style="992" customWidth="1"/>
    <col min="16156" max="16156" width="0" style="992" hidden="1" customWidth="1"/>
    <col min="16157" max="16157" width="3.7109375" style="992" customWidth="1"/>
    <col min="16158" max="16158" width="11.140625" style="992" bestFit="1" customWidth="1"/>
    <col min="16159" max="16160" width="10.5703125" style="992"/>
    <col min="16161" max="16161" width="11.140625" style="992" customWidth="1"/>
    <col min="16162" max="16384" width="10.5703125" style="992"/>
  </cols>
  <sheetData>
    <row r="1" spans="1:41" hidden="1">
      <c r="Q1" s="770"/>
      <c r="R1" s="770"/>
      <c r="X1" s="770"/>
      <c r="Y1" s="770"/>
    </row>
    <row r="2" spans="1:41" hidden="1">
      <c r="U2" s="770"/>
      <c r="AB2" s="770"/>
    </row>
    <row r="3" spans="1:41" hidden="1"/>
    <row r="4" spans="1:41" ht="3" customHeight="1">
      <c r="J4" s="997"/>
      <c r="K4" s="997"/>
      <c r="L4" s="993"/>
      <c r="M4" s="993"/>
      <c r="N4" s="993"/>
      <c r="O4" s="1000"/>
      <c r="P4" s="1000"/>
      <c r="Q4" s="1000"/>
      <c r="R4" s="1000"/>
      <c r="S4" s="1000"/>
      <c r="T4" s="1000"/>
      <c r="U4" s="1000"/>
      <c r="V4" s="1157"/>
      <c r="W4" s="1157"/>
      <c r="X4" s="1157"/>
      <c r="Y4" s="1157"/>
      <c r="Z4" s="1157"/>
      <c r="AA4" s="1157"/>
      <c r="AB4" s="1157"/>
    </row>
    <row r="5" spans="1:41" ht="22.5" customHeight="1">
      <c r="J5" s="997"/>
      <c r="K5" s="997"/>
      <c r="L5" s="1287" t="s">
        <v>633</v>
      </c>
      <c r="M5" s="1287"/>
      <c r="N5" s="1287"/>
      <c r="O5" s="1287"/>
      <c r="P5" s="1287"/>
      <c r="Q5" s="1287"/>
      <c r="R5" s="1287"/>
      <c r="S5" s="1287"/>
      <c r="T5" s="1287"/>
      <c r="U5" s="666"/>
      <c r="V5" s="666"/>
      <c r="W5" s="666"/>
      <c r="X5" s="666"/>
      <c r="Y5" s="666"/>
      <c r="Z5" s="666"/>
      <c r="AA5" s="666"/>
      <c r="AB5" s="666"/>
    </row>
    <row r="6" spans="1:41" ht="3" customHeight="1">
      <c r="J6" s="997"/>
      <c r="K6" s="997"/>
      <c r="L6" s="993"/>
      <c r="M6" s="993"/>
      <c r="N6" s="993"/>
      <c r="O6" s="757"/>
      <c r="P6" s="757"/>
      <c r="Q6" s="757"/>
      <c r="R6" s="757"/>
      <c r="S6" s="757"/>
      <c r="T6" s="757"/>
      <c r="U6" s="757"/>
      <c r="V6" s="1117"/>
      <c r="W6" s="1117"/>
      <c r="X6" s="1117"/>
      <c r="Y6" s="1117"/>
      <c r="Z6" s="1117"/>
      <c r="AA6" s="1117"/>
      <c r="AB6" s="1117"/>
      <c r="AC6" s="1000"/>
    </row>
    <row r="7" spans="1:41" s="1009" customFormat="1" ht="22.5">
      <c r="A7" s="1015"/>
      <c r="B7" s="1015"/>
      <c r="C7" s="1015"/>
      <c r="D7" s="1015"/>
      <c r="E7" s="1015"/>
      <c r="F7" s="1015"/>
      <c r="G7" s="1015"/>
      <c r="H7" s="1015"/>
      <c r="L7" s="501"/>
      <c r="M7" s="619" t="s">
        <v>503</v>
      </c>
      <c r="N7" s="668"/>
      <c r="O7" s="1264" t="str">
        <f>IF(NameOrPr_ch="",IF(NameOrPr="","",NameOrPr),NameOrPr_ch)</f>
        <v>Региональная служба по тарифам Нижегородской области</v>
      </c>
      <c r="P7" s="1264"/>
      <c r="Q7" s="1264"/>
      <c r="R7" s="1264"/>
      <c r="S7" s="1264"/>
      <c r="T7" s="1264"/>
      <c r="U7" s="769"/>
      <c r="V7"/>
      <c r="W7"/>
      <c r="X7"/>
      <c r="Y7"/>
      <c r="Z7"/>
      <c r="AA7"/>
      <c r="AB7"/>
      <c r="AC7" s="769"/>
      <c r="AD7" s="521"/>
      <c r="AE7" s="1015"/>
      <c r="AF7" s="1015"/>
      <c r="AG7" s="1015"/>
      <c r="AH7" s="1015"/>
      <c r="AI7" s="1015"/>
      <c r="AJ7" s="1015"/>
      <c r="AK7" s="1015"/>
      <c r="AL7" s="1015"/>
      <c r="AM7" s="1015"/>
      <c r="AN7" s="1015"/>
      <c r="AO7" s="1015"/>
    </row>
    <row r="8" spans="1:41" s="1009" customFormat="1" ht="18.75">
      <c r="A8" s="1015"/>
      <c r="B8" s="1015"/>
      <c r="C8" s="1015"/>
      <c r="D8" s="1015"/>
      <c r="E8" s="1015"/>
      <c r="F8" s="1015"/>
      <c r="G8" s="1015"/>
      <c r="H8" s="1015"/>
      <c r="L8" s="501"/>
      <c r="M8" s="619" t="s">
        <v>598</v>
      </c>
      <c r="N8" s="668"/>
      <c r="O8" s="1264" t="str">
        <f>IF(datePr_ch="",IF(datePr="","",datePr),datePr_ch)</f>
        <v>21.11.2018</v>
      </c>
      <c r="P8" s="1264"/>
      <c r="Q8" s="1264"/>
      <c r="R8" s="1264"/>
      <c r="S8" s="1264"/>
      <c r="T8" s="1264"/>
      <c r="U8" s="769"/>
      <c r="V8"/>
      <c r="W8"/>
      <c r="X8"/>
      <c r="Y8"/>
      <c r="Z8"/>
      <c r="AA8"/>
      <c r="AB8"/>
      <c r="AC8" s="769"/>
      <c r="AD8" s="521"/>
      <c r="AE8" s="1015"/>
      <c r="AF8" s="1015"/>
      <c r="AG8" s="1015"/>
      <c r="AH8" s="1015"/>
      <c r="AI8" s="1015"/>
      <c r="AJ8" s="1015"/>
      <c r="AK8" s="1015"/>
      <c r="AL8" s="1015"/>
      <c r="AM8" s="1015"/>
      <c r="AN8" s="1015"/>
      <c r="AO8" s="1015"/>
    </row>
    <row r="9" spans="1:41" s="1009" customFormat="1" ht="18.75">
      <c r="A9" s="1015"/>
      <c r="B9" s="1015"/>
      <c r="C9" s="1015"/>
      <c r="D9" s="1015"/>
      <c r="E9" s="1015"/>
      <c r="F9" s="1015"/>
      <c r="G9" s="1015"/>
      <c r="H9" s="1015"/>
      <c r="L9" s="763"/>
      <c r="M9" s="619" t="s">
        <v>597</v>
      </c>
      <c r="N9" s="668"/>
      <c r="O9" s="1264" t="str">
        <f>IF(numberPr_ch="",IF(numberPr="","",numberPr),numberPr_ch)</f>
        <v>47/17</v>
      </c>
      <c r="P9" s="1264"/>
      <c r="Q9" s="1264"/>
      <c r="R9" s="1264"/>
      <c r="S9" s="1264"/>
      <c r="T9" s="1264"/>
      <c r="U9" s="769"/>
      <c r="V9"/>
      <c r="W9"/>
      <c r="X9"/>
      <c r="Y9"/>
      <c r="Z9"/>
      <c r="AA9"/>
      <c r="AB9"/>
      <c r="AC9" s="769"/>
      <c r="AD9" s="521"/>
      <c r="AE9" s="1015"/>
      <c r="AF9" s="1015"/>
      <c r="AG9" s="1015"/>
      <c r="AH9" s="1015"/>
      <c r="AI9" s="1015"/>
      <c r="AJ9" s="1015"/>
      <c r="AK9" s="1015"/>
      <c r="AL9" s="1015"/>
      <c r="AM9" s="1015"/>
      <c r="AN9" s="1015"/>
      <c r="AO9" s="1015"/>
    </row>
    <row r="10" spans="1:41" s="1009" customFormat="1" ht="18.75">
      <c r="A10" s="1015"/>
      <c r="B10" s="1015"/>
      <c r="C10" s="1015"/>
      <c r="D10" s="1015"/>
      <c r="E10" s="1015"/>
      <c r="F10" s="1015"/>
      <c r="G10" s="1015"/>
      <c r="H10" s="1015"/>
      <c r="L10" s="763"/>
      <c r="M10" s="619" t="s">
        <v>502</v>
      </c>
      <c r="N10" s="668"/>
      <c r="O10" s="1264" t="str">
        <f>IF(IstPub_ch="",IF(IstPub="","",IstPub),IstPub_ch)</f>
        <v>официальный сайт РСТ НО</v>
      </c>
      <c r="P10" s="1264"/>
      <c r="Q10" s="1264"/>
      <c r="R10" s="1264"/>
      <c r="S10" s="1264"/>
      <c r="T10" s="1264"/>
      <c r="U10" s="769"/>
      <c r="V10"/>
      <c r="W10"/>
      <c r="X10"/>
      <c r="Y10"/>
      <c r="Z10"/>
      <c r="AA10"/>
      <c r="AB10"/>
      <c r="AC10" s="769"/>
      <c r="AD10" s="521"/>
      <c r="AE10" s="1015"/>
      <c r="AF10" s="1015"/>
      <c r="AG10" s="1015"/>
      <c r="AH10" s="1015"/>
      <c r="AI10" s="1015"/>
      <c r="AJ10" s="1015"/>
      <c r="AK10" s="1015"/>
      <c r="AL10" s="1015"/>
      <c r="AM10" s="1015"/>
      <c r="AN10" s="1015"/>
      <c r="AO10" s="1015"/>
    </row>
    <row r="11" spans="1:41" s="1009" customFormat="1" ht="11.25" hidden="1">
      <c r="A11" s="1015"/>
      <c r="B11" s="1015"/>
      <c r="C11" s="1015"/>
      <c r="D11" s="1015"/>
      <c r="E11" s="1015"/>
      <c r="F11" s="1015"/>
      <c r="G11" s="1015"/>
      <c r="H11" s="1015"/>
      <c r="L11" s="1288"/>
      <c r="M11" s="1288"/>
      <c r="N11" s="1026"/>
      <c r="O11" s="769"/>
      <c r="P11" s="769"/>
      <c r="Q11" s="769"/>
      <c r="R11" s="769"/>
      <c r="S11" s="769"/>
      <c r="T11" s="769"/>
      <c r="U11" s="1013" t="s">
        <v>373</v>
      </c>
      <c r="V11" s="1138"/>
      <c r="W11" s="1138"/>
      <c r="X11" s="1138"/>
      <c r="Y11" s="1138"/>
      <c r="Z11" s="1138"/>
      <c r="AA11" s="1138"/>
      <c r="AB11" s="1013" t="s">
        <v>373</v>
      </c>
      <c r="AE11" s="1015"/>
      <c r="AF11" s="1015"/>
      <c r="AG11" s="1015"/>
      <c r="AH11" s="1015"/>
      <c r="AI11" s="1015"/>
      <c r="AJ11" s="1015"/>
      <c r="AK11" s="1015"/>
      <c r="AL11" s="1015"/>
      <c r="AM11" s="1015"/>
      <c r="AN11" s="1015"/>
      <c r="AO11" s="1015"/>
    </row>
    <row r="12" spans="1:41">
      <c r="J12" s="997"/>
      <c r="K12" s="997"/>
      <c r="L12" s="993"/>
      <c r="M12" s="993"/>
      <c r="N12" s="504"/>
      <c r="O12" s="1265"/>
      <c r="P12" s="1265"/>
      <c r="Q12" s="1265"/>
      <c r="R12" s="1265"/>
      <c r="S12" s="1265"/>
      <c r="T12" s="1265"/>
      <c r="U12" s="1265"/>
      <c r="V12" s="1265" t="s">
        <v>3191</v>
      </c>
      <c r="W12" s="1265"/>
      <c r="X12" s="1265"/>
      <c r="Y12" s="1265"/>
      <c r="Z12" s="1265"/>
      <c r="AA12" s="1265"/>
      <c r="AB12" s="1265"/>
    </row>
    <row r="13" spans="1:41">
      <c r="J13" s="997"/>
      <c r="K13" s="997"/>
      <c r="L13" s="1209" t="s">
        <v>454</v>
      </c>
      <c r="M13" s="1209"/>
      <c r="N13" s="1209"/>
      <c r="O13" s="1209"/>
      <c r="P13" s="1209"/>
      <c r="Q13" s="1209"/>
      <c r="R13" s="1209"/>
      <c r="S13" s="1209"/>
      <c r="T13" s="1209"/>
      <c r="U13" s="1209"/>
      <c r="V13" s="1209"/>
      <c r="W13" s="1209"/>
      <c r="X13" s="1209"/>
      <c r="Y13" s="1209"/>
      <c r="Z13" s="1209"/>
      <c r="AA13" s="1209"/>
      <c r="AB13" s="1209"/>
      <c r="AC13" s="1209"/>
      <c r="AD13" s="1209" t="s">
        <v>455</v>
      </c>
    </row>
    <row r="14" spans="1:41" ht="14.25" customHeight="1">
      <c r="J14" s="997"/>
      <c r="K14" s="997"/>
      <c r="L14" s="1271" t="s">
        <v>92</v>
      </c>
      <c r="M14" s="1271" t="s">
        <v>641</v>
      </c>
      <c r="N14" s="663"/>
      <c r="O14" s="1272" t="s">
        <v>643</v>
      </c>
      <c r="P14" s="1273"/>
      <c r="Q14" s="1273"/>
      <c r="R14" s="1273"/>
      <c r="S14" s="1273"/>
      <c r="T14" s="1274"/>
      <c r="U14" s="1282" t="s">
        <v>341</v>
      </c>
      <c r="V14" s="1272" t="s">
        <v>643</v>
      </c>
      <c r="W14" s="1273"/>
      <c r="X14" s="1273"/>
      <c r="Y14" s="1273"/>
      <c r="Z14" s="1273"/>
      <c r="AA14" s="1274"/>
      <c r="AB14" s="1282" t="s">
        <v>341</v>
      </c>
      <c r="AC14" s="1268" t="s">
        <v>275</v>
      </c>
      <c r="AD14" s="1209"/>
    </row>
    <row r="15" spans="1:41" ht="14.25" customHeight="1">
      <c r="J15" s="997"/>
      <c r="K15" s="997"/>
      <c r="L15" s="1271"/>
      <c r="M15" s="1271"/>
      <c r="N15" s="664"/>
      <c r="O15" s="1277" t="s">
        <v>607</v>
      </c>
      <c r="P15" s="1275" t="s">
        <v>271</v>
      </c>
      <c r="Q15" s="1276"/>
      <c r="R15" s="1279" t="s">
        <v>656</v>
      </c>
      <c r="S15" s="1280"/>
      <c r="T15" s="1281"/>
      <c r="U15" s="1283"/>
      <c r="V15" s="1277" t="s">
        <v>607</v>
      </c>
      <c r="W15" s="1275" t="s">
        <v>271</v>
      </c>
      <c r="X15" s="1276"/>
      <c r="Y15" s="1279" t="s">
        <v>656</v>
      </c>
      <c r="Z15" s="1280"/>
      <c r="AA15" s="1281"/>
      <c r="AB15" s="1283"/>
      <c r="AC15" s="1269"/>
      <c r="AD15" s="1209"/>
    </row>
    <row r="16" spans="1:41" ht="33.75" customHeight="1">
      <c r="J16" s="997"/>
      <c r="K16" s="997"/>
      <c r="L16" s="1271"/>
      <c r="M16" s="1271"/>
      <c r="N16" s="665"/>
      <c r="O16" s="1278"/>
      <c r="P16" s="758" t="s">
        <v>608</v>
      </c>
      <c r="Q16" s="758" t="s">
        <v>6</v>
      </c>
      <c r="R16" s="1030" t="s">
        <v>274</v>
      </c>
      <c r="S16" s="1266" t="s">
        <v>273</v>
      </c>
      <c r="T16" s="1267"/>
      <c r="U16" s="1284"/>
      <c r="V16" s="1278"/>
      <c r="W16" s="1120" t="s">
        <v>608</v>
      </c>
      <c r="X16" s="1120" t="s">
        <v>6</v>
      </c>
      <c r="Y16" s="1121" t="s">
        <v>274</v>
      </c>
      <c r="Z16" s="1266" t="s">
        <v>273</v>
      </c>
      <c r="AA16" s="1267"/>
      <c r="AB16" s="1284"/>
      <c r="AC16" s="1270"/>
      <c r="AD16" s="1209"/>
    </row>
    <row r="17" spans="1:43">
      <c r="J17" s="997"/>
      <c r="K17" s="571">
        <v>1</v>
      </c>
      <c r="L17" s="649" t="s">
        <v>93</v>
      </c>
      <c r="M17" s="649" t="s">
        <v>49</v>
      </c>
      <c r="N17" s="651" t="str">
        <f ca="1">OFFSET(N17,0,-1)</f>
        <v>2</v>
      </c>
      <c r="O17" s="1027">
        <f ca="1">OFFSET(O17,0,-1)+1</f>
        <v>3</v>
      </c>
      <c r="P17" s="1027">
        <f ca="1">OFFSET(P17,0,-1)+1</f>
        <v>4</v>
      </c>
      <c r="Q17" s="1027">
        <f ca="1">OFFSET(Q17,0,-1)+1</f>
        <v>5</v>
      </c>
      <c r="R17" s="1027">
        <f ca="1">OFFSET(R17,0,-1)+1</f>
        <v>6</v>
      </c>
      <c r="S17" s="1289">
        <f ca="1">OFFSET(S17,0,-1)+1</f>
        <v>7</v>
      </c>
      <c r="T17" s="1289"/>
      <c r="U17" s="1027">
        <f ca="1">OFFSET(U17,0,-2)+1</f>
        <v>8</v>
      </c>
      <c r="V17" s="1104">
        <f ca="1">OFFSET(V17,0,-1)+1</f>
        <v>9</v>
      </c>
      <c r="W17" s="1104">
        <f ca="1">OFFSET(W17,0,-1)+1</f>
        <v>10</v>
      </c>
      <c r="X17" s="1104">
        <f ca="1">OFFSET(X17,0,-1)+1</f>
        <v>11</v>
      </c>
      <c r="Y17" s="1104">
        <f ca="1">OFFSET(Y17,0,-1)+1</f>
        <v>12</v>
      </c>
      <c r="Z17" s="1289">
        <f ca="1">OFFSET(Z17,0,-1)+1</f>
        <v>13</v>
      </c>
      <c r="AA17" s="1289"/>
      <c r="AB17" s="1104">
        <f ca="1">OFFSET(AB17,0,-2)+1</f>
        <v>14</v>
      </c>
      <c r="AC17" s="651">
        <f ca="1">OFFSET(AC17,0,-1)</f>
        <v>14</v>
      </c>
      <c r="AD17" s="1027">
        <f ca="1">OFFSET(AD17,0,-1)+1</f>
        <v>15</v>
      </c>
    </row>
    <row r="18" spans="1:43" ht="22.5">
      <c r="A18" s="1290">
        <v>1</v>
      </c>
      <c r="B18" s="1017"/>
      <c r="C18" s="1017"/>
      <c r="D18" s="1017"/>
      <c r="E18" s="983"/>
      <c r="F18" s="1028"/>
      <c r="G18" s="1028"/>
      <c r="H18" s="1028"/>
      <c r="I18" s="985"/>
      <c r="J18" s="981"/>
      <c r="K18" s="965"/>
      <c r="L18" s="1032">
        <f>mergeValue(A18)</f>
        <v>1</v>
      </c>
      <c r="M18" s="643" t="s">
        <v>20</v>
      </c>
      <c r="N18" s="648"/>
      <c r="O18" s="1291" t="str">
        <f>IF('Перечень тарифов'!J21="","","" &amp; 'Перечень тарифов'!J21 &amp; "")</f>
        <v>На тепловую энергию (мощность), поставляемую потребителям д.Анкудиновка Кстовского муниципального района Нижегородской области</v>
      </c>
      <c r="P18" s="1291"/>
      <c r="Q18" s="1291"/>
      <c r="R18" s="1291"/>
      <c r="S18" s="1291"/>
      <c r="T18" s="1291"/>
      <c r="U18" s="1291"/>
      <c r="V18" s="1291"/>
      <c r="W18" s="1291"/>
      <c r="X18" s="1291"/>
      <c r="Y18" s="1291"/>
      <c r="Z18" s="1291"/>
      <c r="AA18" s="1291"/>
      <c r="AB18" s="1291"/>
      <c r="AC18" s="1291"/>
      <c r="AD18" s="632" t="s">
        <v>477</v>
      </c>
      <c r="AF18" s="831"/>
      <c r="AG18" s="831" t="str">
        <f t="shared" ref="AG18:AG32" si="0">IF(M18="","",M18 )</f>
        <v>Наименование тарифа</v>
      </c>
      <c r="AH18" s="831"/>
      <c r="AI18" s="831"/>
      <c r="AJ18" s="831"/>
      <c r="AP18" s="1010"/>
      <c r="AQ18" s="1010"/>
    </row>
    <row r="19" spans="1:43" hidden="1">
      <c r="A19" s="1290"/>
      <c r="B19" s="1290">
        <v>1</v>
      </c>
      <c r="C19" s="1017"/>
      <c r="D19" s="1017"/>
      <c r="E19" s="1028"/>
      <c r="F19" s="1028"/>
      <c r="G19" s="1028"/>
      <c r="H19" s="1028"/>
      <c r="I19" s="1023"/>
      <c r="J19" s="956"/>
      <c r="K19" s="959"/>
      <c r="L19" s="1032" t="str">
        <f>mergeValue(A19) &amp;"."&amp; mergeValue(B19)</f>
        <v>1.1</v>
      </c>
      <c r="M19" s="694"/>
      <c r="N19" s="648"/>
      <c r="O19" s="1291"/>
      <c r="P19" s="1291"/>
      <c r="Q19" s="1291"/>
      <c r="R19" s="1291"/>
      <c r="S19" s="1291"/>
      <c r="T19" s="1291"/>
      <c r="U19" s="1291"/>
      <c r="V19" s="1291"/>
      <c r="W19" s="1291"/>
      <c r="X19" s="1291"/>
      <c r="Y19" s="1291"/>
      <c r="Z19" s="1291"/>
      <c r="AA19" s="1291"/>
      <c r="AB19" s="1291"/>
      <c r="AC19" s="1291"/>
      <c r="AD19" s="632"/>
      <c r="AF19" s="831"/>
      <c r="AG19" s="831" t="str">
        <f t="shared" si="0"/>
        <v/>
      </c>
      <c r="AH19" s="831"/>
      <c r="AI19" s="831"/>
      <c r="AJ19" s="831"/>
      <c r="AP19" s="1010"/>
      <c r="AQ19" s="1010"/>
    </row>
    <row r="20" spans="1:43" hidden="1">
      <c r="A20" s="1290"/>
      <c r="B20" s="1290"/>
      <c r="C20" s="1290">
        <v>1</v>
      </c>
      <c r="D20" s="1017"/>
      <c r="E20" s="1028"/>
      <c r="F20" s="1028"/>
      <c r="G20" s="1028"/>
      <c r="H20" s="1028"/>
      <c r="I20" s="964"/>
      <c r="J20" s="956"/>
      <c r="K20" s="959"/>
      <c r="L20" s="1032" t="str">
        <f>mergeValue(A20) &amp;"."&amp; mergeValue(B20)&amp;"."&amp; mergeValue(C20)</f>
        <v>1.1.1</v>
      </c>
      <c r="M20" s="695"/>
      <c r="N20" s="648"/>
      <c r="O20" s="1291"/>
      <c r="P20" s="1291"/>
      <c r="Q20" s="1291"/>
      <c r="R20" s="1291"/>
      <c r="S20" s="1291"/>
      <c r="T20" s="1291"/>
      <c r="U20" s="1291"/>
      <c r="V20" s="1291"/>
      <c r="W20" s="1291"/>
      <c r="X20" s="1291"/>
      <c r="Y20" s="1291"/>
      <c r="Z20" s="1291"/>
      <c r="AA20" s="1291"/>
      <c r="AB20" s="1291"/>
      <c r="AC20" s="1291"/>
      <c r="AD20" s="632"/>
      <c r="AF20" s="831"/>
      <c r="AG20" s="831" t="str">
        <f t="shared" si="0"/>
        <v/>
      </c>
      <c r="AH20" s="831"/>
      <c r="AI20" s="831"/>
      <c r="AJ20" s="831"/>
      <c r="AP20" s="1010"/>
      <c r="AQ20" s="1010"/>
    </row>
    <row r="21" spans="1:43" hidden="1">
      <c r="A21" s="1290"/>
      <c r="B21" s="1290"/>
      <c r="C21" s="1290"/>
      <c r="D21" s="1290">
        <v>1</v>
      </c>
      <c r="E21" s="1028"/>
      <c r="F21" s="1028"/>
      <c r="G21" s="1028"/>
      <c r="H21" s="1028"/>
      <c r="I21" s="964"/>
      <c r="J21" s="956"/>
      <c r="K21" s="959"/>
      <c r="L21" s="1032" t="str">
        <f>mergeValue(A21) &amp;"."&amp; mergeValue(B21)&amp;"."&amp; mergeValue(C21)&amp;"."&amp; mergeValue(D21)</f>
        <v>1.1.1.1</v>
      </c>
      <c r="M21" s="696"/>
      <c r="N21" s="648"/>
      <c r="O21" s="1291"/>
      <c r="P21" s="1291"/>
      <c r="Q21" s="1291"/>
      <c r="R21" s="1291"/>
      <c r="S21" s="1291"/>
      <c r="T21" s="1291"/>
      <c r="U21" s="1291"/>
      <c r="V21" s="1291"/>
      <c r="W21" s="1291"/>
      <c r="X21" s="1291"/>
      <c r="Y21" s="1291"/>
      <c r="Z21" s="1291"/>
      <c r="AA21" s="1291"/>
      <c r="AB21" s="1291"/>
      <c r="AC21" s="1291"/>
      <c r="AD21" s="632"/>
      <c r="AF21" s="831"/>
      <c r="AG21" s="831" t="str">
        <f t="shared" si="0"/>
        <v/>
      </c>
      <c r="AH21" s="831"/>
      <c r="AI21" s="831"/>
      <c r="AJ21" s="831"/>
      <c r="AP21" s="1010"/>
      <c r="AQ21" s="1010"/>
    </row>
    <row r="22" spans="1:43" ht="101.25">
      <c r="A22" s="1290"/>
      <c r="B22" s="1290"/>
      <c r="C22" s="1290"/>
      <c r="D22" s="1290"/>
      <c r="E22" s="1290">
        <v>1</v>
      </c>
      <c r="F22" s="1028"/>
      <c r="G22" s="1028"/>
      <c r="H22" s="1017">
        <v>1</v>
      </c>
      <c r="I22" s="1290">
        <v>1</v>
      </c>
      <c r="J22" s="1028"/>
      <c r="K22" s="967"/>
      <c r="L22" s="1032" t="str">
        <f>mergeValue(A22) &amp;"."&amp; mergeValue(B22)&amp;"."&amp; mergeValue(C22)&amp;"."&amp; mergeValue(D22)&amp;"."&amp; mergeValue(E22)</f>
        <v>1.1.1.1.1</v>
      </c>
      <c r="M22" s="556" t="s">
        <v>9</v>
      </c>
      <c r="N22" s="648"/>
      <c r="O22" s="1293" t="s">
        <v>3</v>
      </c>
      <c r="P22" s="1294"/>
      <c r="Q22" s="1294"/>
      <c r="R22" s="1294"/>
      <c r="S22" s="1294"/>
      <c r="T22" s="1294"/>
      <c r="U22" s="1294"/>
      <c r="V22" s="1294"/>
      <c r="W22" s="1294"/>
      <c r="X22" s="1294"/>
      <c r="Y22" s="1294"/>
      <c r="Z22" s="1294"/>
      <c r="AA22" s="1294"/>
      <c r="AB22" s="1294"/>
      <c r="AC22" s="1295"/>
      <c r="AD22" s="632" t="s">
        <v>640</v>
      </c>
      <c r="AF22" s="831"/>
      <c r="AG22" s="831" t="str">
        <f t="shared" si="0"/>
        <v>Схема подключения теплопотребляющей установки к коллектору источника тепловой энергии</v>
      </c>
      <c r="AH22" s="831"/>
      <c r="AI22" s="831"/>
      <c r="AJ22" s="831"/>
      <c r="AP22" s="1010"/>
      <c r="AQ22" s="1010"/>
    </row>
    <row r="23" spans="1:43" ht="90">
      <c r="A23" s="1290"/>
      <c r="B23" s="1290"/>
      <c r="C23" s="1290"/>
      <c r="D23" s="1290"/>
      <c r="E23" s="1290"/>
      <c r="F23" s="1290">
        <v>1</v>
      </c>
      <c r="G23" s="1017"/>
      <c r="H23" s="1017"/>
      <c r="I23" s="1290"/>
      <c r="J23" s="1290">
        <v>1</v>
      </c>
      <c r="K23" s="968"/>
      <c r="L23" s="1032" t="str">
        <f>mergeValue(A23) &amp;"."&amp; mergeValue(B23)&amp;"."&amp; mergeValue(C23)&amp;"."&amp; mergeValue(D23)&amp;"."&amp; mergeValue(E23)&amp;"."&amp; mergeValue(F23)</f>
        <v>1.1.1.1.1.1</v>
      </c>
      <c r="M23" s="557" t="s">
        <v>10</v>
      </c>
      <c r="N23" s="648"/>
      <c r="O23" s="1293" t="s">
        <v>304</v>
      </c>
      <c r="P23" s="1294"/>
      <c r="Q23" s="1294"/>
      <c r="R23" s="1294"/>
      <c r="S23" s="1294"/>
      <c r="T23" s="1294"/>
      <c r="U23" s="1294"/>
      <c r="V23" s="1294"/>
      <c r="W23" s="1294"/>
      <c r="X23" s="1294"/>
      <c r="Y23" s="1294"/>
      <c r="Z23" s="1294"/>
      <c r="AA23" s="1294"/>
      <c r="AB23" s="1294"/>
      <c r="AC23" s="1295"/>
      <c r="AD23" s="632" t="s">
        <v>638</v>
      </c>
      <c r="AF23" s="831"/>
      <c r="AG23" s="831" t="str">
        <f t="shared" si="0"/>
        <v>Группа потребителей</v>
      </c>
      <c r="AH23" s="831"/>
      <c r="AI23" s="831"/>
      <c r="AJ23" s="831"/>
      <c r="AP23" s="1010"/>
      <c r="AQ23" s="1010"/>
    </row>
    <row r="24" spans="1:43" ht="17.100000000000001" customHeight="1">
      <c r="A24" s="1290"/>
      <c r="B24" s="1290"/>
      <c r="C24" s="1290"/>
      <c r="D24" s="1290"/>
      <c r="E24" s="1290"/>
      <c r="F24" s="1290"/>
      <c r="G24" s="1017">
        <v>1</v>
      </c>
      <c r="H24" s="1017"/>
      <c r="I24" s="1290"/>
      <c r="J24" s="1290"/>
      <c r="K24" s="968">
        <v>1</v>
      </c>
      <c r="L24" s="1032" t="str">
        <f>mergeValue(A24) &amp;"."&amp; mergeValue(B24)&amp;"."&amp; mergeValue(C24)&amp;"."&amp; mergeValue(D24)&amp;"."&amp; mergeValue(E24)&amp;"."&amp; mergeValue(F24)&amp;"."&amp; mergeValue(G24)</f>
        <v>1.1.1.1.1.1.1</v>
      </c>
      <c r="M24" s="1071" t="s">
        <v>644</v>
      </c>
      <c r="N24" s="648"/>
      <c r="O24" s="1123">
        <v>2080.63</v>
      </c>
      <c r="P24" s="765"/>
      <c r="Q24" s="1096"/>
      <c r="R24" s="1285" t="s">
        <v>1517</v>
      </c>
      <c r="S24" s="1286" t="s">
        <v>84</v>
      </c>
      <c r="T24" s="1285" t="s">
        <v>3194</v>
      </c>
      <c r="U24" s="1286" t="s">
        <v>84</v>
      </c>
      <c r="V24" s="1123">
        <v>2122.15</v>
      </c>
      <c r="W24" s="1133"/>
      <c r="X24" s="1096"/>
      <c r="Y24" s="1285" t="s">
        <v>3195</v>
      </c>
      <c r="Z24" s="1286" t="s">
        <v>84</v>
      </c>
      <c r="AA24" s="1285" t="s">
        <v>1518</v>
      </c>
      <c r="AB24" s="1286" t="s">
        <v>85</v>
      </c>
      <c r="AC24" s="765"/>
      <c r="AD24" s="1261" t="s">
        <v>657</v>
      </c>
      <c r="AE24" s="1010" t="str">
        <f>strCheckDate(O25:AC25)</f>
        <v/>
      </c>
      <c r="AF24" s="831"/>
      <c r="AG24" s="831" t="str">
        <f t="shared" si="0"/>
        <v>вода</v>
      </c>
      <c r="AH24" s="831"/>
      <c r="AI24" s="831"/>
      <c r="AJ24" s="831"/>
      <c r="AP24" s="1010"/>
      <c r="AQ24" s="1010"/>
    </row>
    <row r="25" spans="1:43" ht="11.25" hidden="1" customHeight="1">
      <c r="A25" s="1290"/>
      <c r="B25" s="1290"/>
      <c r="C25" s="1290"/>
      <c r="D25" s="1290"/>
      <c r="E25" s="1290"/>
      <c r="F25" s="1290"/>
      <c r="G25" s="1017"/>
      <c r="H25" s="1017"/>
      <c r="I25" s="1290"/>
      <c r="J25" s="1290"/>
      <c r="K25" s="968"/>
      <c r="L25" s="802"/>
      <c r="M25" s="648"/>
      <c r="N25" s="648"/>
      <c r="O25" s="765"/>
      <c r="P25" s="765"/>
      <c r="Q25" s="771" t="str">
        <f>R24 &amp; "-" &amp; T24</f>
        <v>01.01.2019-30.06.2019</v>
      </c>
      <c r="R25" s="1285"/>
      <c r="S25" s="1286"/>
      <c r="T25" s="1285"/>
      <c r="U25" s="1286"/>
      <c r="V25" s="1133"/>
      <c r="W25" s="1133"/>
      <c r="X25" s="1139" t="str">
        <f>Y24 &amp; "-" &amp; AA24</f>
        <v>01.07.2019-31.12.2019</v>
      </c>
      <c r="Y25" s="1285"/>
      <c r="Z25" s="1286"/>
      <c r="AA25" s="1285"/>
      <c r="AB25" s="1286"/>
      <c r="AC25" s="765"/>
      <c r="AD25" s="1262"/>
      <c r="AF25" s="831"/>
      <c r="AG25" s="831" t="str">
        <f t="shared" si="0"/>
        <v/>
      </c>
      <c r="AH25" s="831"/>
      <c r="AI25" s="831"/>
      <c r="AJ25" s="831"/>
      <c r="AP25" s="1010"/>
      <c r="AQ25" s="1010"/>
    </row>
    <row r="26" spans="1:43" ht="15" customHeight="1">
      <c r="A26" s="1290"/>
      <c r="B26" s="1290"/>
      <c r="C26" s="1290"/>
      <c r="D26" s="1290"/>
      <c r="E26" s="1290"/>
      <c r="F26" s="1290"/>
      <c r="G26" s="1028"/>
      <c r="H26" s="1017"/>
      <c r="I26" s="1290"/>
      <c r="J26" s="1290"/>
      <c r="K26" s="967"/>
      <c r="L26" s="690"/>
      <c r="M26" s="559" t="s">
        <v>25</v>
      </c>
      <c r="N26" s="1008"/>
      <c r="O26" s="1008"/>
      <c r="P26" s="1008"/>
      <c r="Q26" s="1008"/>
      <c r="R26" s="1008"/>
      <c r="S26" s="1008"/>
      <c r="T26" s="1008"/>
      <c r="U26" s="1008"/>
      <c r="V26" s="1135"/>
      <c r="W26" s="1135"/>
      <c r="X26" s="1135"/>
      <c r="Y26" s="1135"/>
      <c r="Z26" s="1135"/>
      <c r="AA26" s="1135"/>
      <c r="AB26" s="1135"/>
      <c r="AC26" s="764"/>
      <c r="AD26" s="1263"/>
      <c r="AF26" s="831"/>
      <c r="AG26" s="831" t="str">
        <f t="shared" si="0"/>
        <v>Добавить вид теплоносителя (параметры теплоносителя)</v>
      </c>
      <c r="AH26" s="831"/>
      <c r="AI26" s="831"/>
      <c r="AJ26" s="831"/>
      <c r="AP26" s="1010"/>
      <c r="AQ26" s="1010"/>
    </row>
    <row r="27" spans="1:43" s="1154" customFormat="1" ht="90">
      <c r="A27" s="1290"/>
      <c r="B27" s="1290"/>
      <c r="C27" s="1290"/>
      <c r="D27" s="1290"/>
      <c r="E27" s="1290"/>
      <c r="F27" s="1290">
        <v>2</v>
      </c>
      <c r="G27" s="1178"/>
      <c r="H27" s="1178"/>
      <c r="I27" s="1290"/>
      <c r="J27" s="1296" t="s">
        <v>3191</v>
      </c>
      <c r="K27" s="968"/>
      <c r="L27" s="1137" t="str">
        <f>mergeValue(A27) &amp;"."&amp; mergeValue(B27)&amp;"."&amp; mergeValue(C27)&amp;"."&amp; mergeValue(D27)&amp;"."&amp; mergeValue(E27)&amp;"."&amp; mergeValue(F27)</f>
        <v>1.1.1.1.1.2</v>
      </c>
      <c r="M27" s="1127" t="s">
        <v>10</v>
      </c>
      <c r="N27" s="648"/>
      <c r="O27" s="1293" t="s">
        <v>472</v>
      </c>
      <c r="P27" s="1294"/>
      <c r="Q27" s="1294"/>
      <c r="R27" s="1294"/>
      <c r="S27" s="1294"/>
      <c r="T27" s="1294"/>
      <c r="U27" s="1294"/>
      <c r="V27" s="1294"/>
      <c r="W27" s="1294"/>
      <c r="X27" s="1294"/>
      <c r="Y27" s="1294"/>
      <c r="Z27" s="1294"/>
      <c r="AA27" s="1294"/>
      <c r="AB27" s="1294"/>
      <c r="AC27" s="1295"/>
      <c r="AD27" s="632" t="s">
        <v>638</v>
      </c>
      <c r="AE27" s="1161"/>
      <c r="AF27" s="1177"/>
      <c r="AG27" s="1177" t="str">
        <f t="shared" si="0"/>
        <v>Группа потребителей</v>
      </c>
      <c r="AH27" s="1177"/>
      <c r="AI27" s="1177"/>
      <c r="AJ27" s="1177"/>
      <c r="AK27" s="1161"/>
      <c r="AL27" s="1161"/>
      <c r="AM27" s="1161"/>
      <c r="AN27" s="1161"/>
      <c r="AO27" s="1161"/>
      <c r="AP27" s="1161"/>
      <c r="AQ27" s="1161"/>
    </row>
    <row r="28" spans="1:43" s="1154" customFormat="1" ht="17.100000000000001" customHeight="1">
      <c r="A28" s="1290"/>
      <c r="B28" s="1290"/>
      <c r="C28" s="1290"/>
      <c r="D28" s="1290"/>
      <c r="E28" s="1290"/>
      <c r="F28" s="1290"/>
      <c r="G28" s="1178">
        <v>1</v>
      </c>
      <c r="H28" s="1178"/>
      <c r="I28" s="1290"/>
      <c r="J28" s="1290"/>
      <c r="K28" s="968">
        <v>1</v>
      </c>
      <c r="L28" s="1137" t="str">
        <f>mergeValue(A28) &amp;"."&amp; mergeValue(B28)&amp;"."&amp; mergeValue(C28)&amp;"."&amp; mergeValue(D28)&amp;"."&amp; mergeValue(E28)&amp;"."&amp; mergeValue(F28)&amp;"."&amp; mergeValue(G28)</f>
        <v>1.1.1.1.1.2.1</v>
      </c>
      <c r="M28" s="1128" t="s">
        <v>644</v>
      </c>
      <c r="N28" s="648"/>
      <c r="O28" s="1123">
        <v>2496.7600000000002</v>
      </c>
      <c r="P28" s="1133"/>
      <c r="Q28" s="1096"/>
      <c r="R28" s="1285" t="s">
        <v>1517</v>
      </c>
      <c r="S28" s="1286" t="s">
        <v>84</v>
      </c>
      <c r="T28" s="1285" t="s">
        <v>3194</v>
      </c>
      <c r="U28" s="1286" t="s">
        <v>84</v>
      </c>
      <c r="V28" s="1123">
        <v>2546.58</v>
      </c>
      <c r="W28" s="1133"/>
      <c r="X28" s="1096"/>
      <c r="Y28" s="1285" t="s">
        <v>3195</v>
      </c>
      <c r="Z28" s="1286" t="s">
        <v>84</v>
      </c>
      <c r="AA28" s="1285" t="s">
        <v>1518</v>
      </c>
      <c r="AB28" s="1286" t="s">
        <v>85</v>
      </c>
      <c r="AC28" s="1133"/>
      <c r="AD28" s="1261" t="s">
        <v>657</v>
      </c>
      <c r="AE28" s="1161" t="str">
        <f>strCheckDate(O29:AC29)</f>
        <v/>
      </c>
      <c r="AF28" s="1177"/>
      <c r="AG28" s="1177" t="str">
        <f t="shared" si="0"/>
        <v>вода</v>
      </c>
      <c r="AH28" s="1177"/>
      <c r="AI28" s="1177"/>
      <c r="AJ28" s="1177"/>
      <c r="AK28" s="1161"/>
      <c r="AL28" s="1161"/>
      <c r="AM28" s="1161"/>
      <c r="AN28" s="1161"/>
      <c r="AO28" s="1161"/>
      <c r="AP28" s="1161"/>
      <c r="AQ28" s="1161"/>
    </row>
    <row r="29" spans="1:43" s="1154" customFormat="1" ht="11.25" hidden="1" customHeight="1">
      <c r="A29" s="1290"/>
      <c r="B29" s="1290"/>
      <c r="C29" s="1290"/>
      <c r="D29" s="1290"/>
      <c r="E29" s="1290"/>
      <c r="F29" s="1290"/>
      <c r="G29" s="1178"/>
      <c r="H29" s="1178"/>
      <c r="I29" s="1290"/>
      <c r="J29" s="1290"/>
      <c r="K29" s="968"/>
      <c r="L29" s="1155"/>
      <c r="M29" s="648"/>
      <c r="N29" s="648"/>
      <c r="O29" s="1133"/>
      <c r="P29" s="1133"/>
      <c r="Q29" s="1139" t="str">
        <f>R28 &amp; "-" &amp; T28</f>
        <v>01.01.2019-30.06.2019</v>
      </c>
      <c r="R29" s="1285"/>
      <c r="S29" s="1286"/>
      <c r="T29" s="1285"/>
      <c r="U29" s="1286"/>
      <c r="V29" s="1133"/>
      <c r="W29" s="1133"/>
      <c r="X29" s="1139" t="str">
        <f>Y28 &amp; "-" &amp; AA28</f>
        <v>01.07.2019-31.12.2019</v>
      </c>
      <c r="Y29" s="1285"/>
      <c r="Z29" s="1286"/>
      <c r="AA29" s="1285"/>
      <c r="AB29" s="1286"/>
      <c r="AC29" s="1133"/>
      <c r="AD29" s="1262"/>
      <c r="AE29" s="1161"/>
      <c r="AF29" s="1177"/>
      <c r="AG29" s="1177" t="str">
        <f t="shared" si="0"/>
        <v/>
      </c>
      <c r="AH29" s="1177"/>
      <c r="AI29" s="1177"/>
      <c r="AJ29" s="1177"/>
      <c r="AK29" s="1161"/>
      <c r="AL29" s="1161"/>
      <c r="AM29" s="1161"/>
      <c r="AN29" s="1161"/>
      <c r="AO29" s="1161"/>
      <c r="AP29" s="1161"/>
      <c r="AQ29" s="1161"/>
    </row>
    <row r="30" spans="1:43" s="1154" customFormat="1" ht="15" customHeight="1">
      <c r="A30" s="1290"/>
      <c r="B30" s="1290"/>
      <c r="C30" s="1290"/>
      <c r="D30" s="1290"/>
      <c r="E30" s="1290"/>
      <c r="F30" s="1290"/>
      <c r="G30" s="1140"/>
      <c r="H30" s="1178"/>
      <c r="I30" s="1290"/>
      <c r="J30" s="1290"/>
      <c r="K30" s="967"/>
      <c r="L30" s="1122"/>
      <c r="M30" s="1129" t="s">
        <v>25</v>
      </c>
      <c r="N30" s="1135"/>
      <c r="O30" s="1135"/>
      <c r="P30" s="1135"/>
      <c r="Q30" s="1135"/>
      <c r="R30" s="1135"/>
      <c r="S30" s="1135"/>
      <c r="T30" s="1135"/>
      <c r="U30" s="1135"/>
      <c r="V30" s="1135"/>
      <c r="W30" s="1135"/>
      <c r="X30" s="1135"/>
      <c r="Y30" s="1135"/>
      <c r="Z30" s="1135"/>
      <c r="AA30" s="1135"/>
      <c r="AB30" s="1135"/>
      <c r="AC30" s="1132"/>
      <c r="AD30" s="1263"/>
      <c r="AE30" s="1161"/>
      <c r="AF30" s="1177"/>
      <c r="AG30" s="1177" t="str">
        <f t="shared" si="0"/>
        <v>Добавить вид теплоносителя (параметры теплоносителя)</v>
      </c>
      <c r="AH30" s="1177"/>
      <c r="AI30" s="1177"/>
      <c r="AJ30" s="1177"/>
      <c r="AK30" s="1161"/>
      <c r="AL30" s="1161"/>
      <c r="AM30" s="1161"/>
      <c r="AN30" s="1161"/>
      <c r="AO30" s="1161"/>
      <c r="AP30" s="1161"/>
      <c r="AQ30" s="1161"/>
    </row>
    <row r="31" spans="1:43" ht="15" customHeight="1">
      <c r="A31" s="1290"/>
      <c r="B31" s="1290"/>
      <c r="C31" s="1290"/>
      <c r="D31" s="1290"/>
      <c r="E31" s="1290"/>
      <c r="F31" s="1028"/>
      <c r="G31" s="1028"/>
      <c r="H31" s="1017"/>
      <c r="I31" s="1290"/>
      <c r="J31" s="1028"/>
      <c r="K31" s="967"/>
      <c r="L31" s="690"/>
      <c r="M31" s="558" t="s">
        <v>11</v>
      </c>
      <c r="N31" s="1008"/>
      <c r="O31" s="1008"/>
      <c r="P31" s="1008"/>
      <c r="Q31" s="1008"/>
      <c r="R31" s="1008"/>
      <c r="S31" s="1008"/>
      <c r="T31" s="1008"/>
      <c r="U31" s="1007"/>
      <c r="V31" s="1135"/>
      <c r="W31" s="1135"/>
      <c r="X31" s="1135"/>
      <c r="Y31" s="1135"/>
      <c r="Z31" s="1135"/>
      <c r="AA31" s="1135"/>
      <c r="AB31" s="1134"/>
      <c r="AC31" s="1008"/>
      <c r="AD31" s="667"/>
      <c r="AF31" s="831"/>
      <c r="AG31" s="831" t="str">
        <f t="shared" si="0"/>
        <v>Добавить группу потребителей</v>
      </c>
      <c r="AH31" s="831"/>
      <c r="AI31" s="831"/>
      <c r="AJ31" s="831"/>
      <c r="AP31" s="1010"/>
      <c r="AQ31" s="1010"/>
    </row>
    <row r="32" spans="1:43" ht="15" customHeight="1">
      <c r="A32" s="1290"/>
      <c r="B32" s="1290"/>
      <c r="C32" s="1290"/>
      <c r="D32" s="1290"/>
      <c r="E32" s="966"/>
      <c r="F32" s="1028"/>
      <c r="G32" s="1028"/>
      <c r="H32" s="1028"/>
      <c r="I32" s="981"/>
      <c r="J32" s="996"/>
      <c r="K32" s="965"/>
      <c r="L32" s="690"/>
      <c r="M32" s="1003" t="s">
        <v>12</v>
      </c>
      <c r="N32" s="1008"/>
      <c r="O32" s="1008"/>
      <c r="P32" s="1008"/>
      <c r="Q32" s="1008"/>
      <c r="R32" s="1008"/>
      <c r="S32" s="1008"/>
      <c r="T32" s="1008"/>
      <c r="U32" s="1007"/>
      <c r="V32" s="1135"/>
      <c r="W32" s="1135"/>
      <c r="X32" s="1135"/>
      <c r="Y32" s="1135"/>
      <c r="Z32" s="1135"/>
      <c r="AA32" s="1135"/>
      <c r="AB32" s="1134"/>
      <c r="AC32" s="1008"/>
      <c r="AD32" s="667"/>
      <c r="AF32" s="831"/>
      <c r="AG32" s="831" t="str">
        <f t="shared" si="0"/>
        <v>Добавить схему подключения</v>
      </c>
      <c r="AH32" s="831"/>
      <c r="AI32" s="831"/>
      <c r="AJ32" s="831"/>
      <c r="AP32" s="1010"/>
      <c r="AQ32" s="1010"/>
    </row>
    <row r="33" spans="1:41" ht="11.25">
      <c r="A33" s="992"/>
      <c r="B33" s="992"/>
      <c r="C33" s="992"/>
      <c r="D33" s="992"/>
      <c r="E33" s="992"/>
      <c r="F33" s="992"/>
      <c r="G33" s="992"/>
      <c r="H33" s="992"/>
      <c r="I33" s="992"/>
      <c r="J33" s="992"/>
      <c r="K33" s="992"/>
      <c r="AE33" s="992"/>
      <c r="AF33" s="992"/>
      <c r="AG33" s="992"/>
      <c r="AH33" s="992"/>
      <c r="AI33" s="992"/>
      <c r="AJ33" s="992"/>
      <c r="AK33" s="992"/>
      <c r="AL33" s="992"/>
      <c r="AM33" s="992"/>
      <c r="AN33" s="992"/>
      <c r="AO33" s="992"/>
    </row>
    <row r="34" spans="1:41" ht="90" customHeight="1">
      <c r="L34" s="1">
        <v>1</v>
      </c>
      <c r="M34" s="1254" t="s">
        <v>634</v>
      </c>
      <c r="N34" s="1254"/>
      <c r="O34" s="1254"/>
      <c r="P34" s="1254"/>
      <c r="Q34" s="1254"/>
      <c r="R34" s="1254"/>
      <c r="S34" s="1254"/>
      <c r="T34" s="1254"/>
      <c r="U34" s="1254"/>
      <c r="V34" s="1254"/>
      <c r="W34" s="1254"/>
      <c r="X34" s="1254"/>
      <c r="Y34" s="1254"/>
      <c r="Z34" s="1254"/>
      <c r="AA34" s="1254"/>
      <c r="AB34" s="1254"/>
      <c r="AC34" s="1254"/>
      <c r="AD34" s="1254"/>
    </row>
  </sheetData>
  <sheetProtection algorithmName="SHA-512" hashValue="Q0PawMEhTrnsIsngmNzj7S28bgEi+g1/KOdT6KXKlKiJEsmkDuJLytGSu+5IAWUoLRe95l4J86UyMh97776okA==" saltValue="PNc6624xNgUdeFiN4bfYlw==" spinCount="100000" sheet="1" objects="1" scenarios="1" formatColumns="0" formatRows="0"/>
  <dataConsolidate link="1"/>
  <mergeCells count="63">
    <mergeCell ref="L11:M11"/>
    <mergeCell ref="L5:T5"/>
    <mergeCell ref="O7:T7"/>
    <mergeCell ref="O8:T8"/>
    <mergeCell ref="O9:T9"/>
    <mergeCell ref="O10:T10"/>
    <mergeCell ref="O12:U12"/>
    <mergeCell ref="L13:AC13"/>
    <mergeCell ref="AD13:AD16"/>
    <mergeCell ref="L14:L16"/>
    <mergeCell ref="M14:M16"/>
    <mergeCell ref="O14:T14"/>
    <mergeCell ref="U14:U16"/>
    <mergeCell ref="AC14:AC16"/>
    <mergeCell ref="O15:O16"/>
    <mergeCell ref="P15:Q15"/>
    <mergeCell ref="R15:T15"/>
    <mergeCell ref="S16:T16"/>
    <mergeCell ref="V14:AA14"/>
    <mergeCell ref="AB14:AB16"/>
    <mergeCell ref="V15:V16"/>
    <mergeCell ref="W15:X15"/>
    <mergeCell ref="A18:A32"/>
    <mergeCell ref="O18:AC18"/>
    <mergeCell ref="B19:B32"/>
    <mergeCell ref="O19:AC19"/>
    <mergeCell ref="C20:C32"/>
    <mergeCell ref="O20:AC20"/>
    <mergeCell ref="D21:D32"/>
    <mergeCell ref="U24:U25"/>
    <mergeCell ref="R28:R29"/>
    <mergeCell ref="S28:S29"/>
    <mergeCell ref="T28:T29"/>
    <mergeCell ref="U28:U29"/>
    <mergeCell ref="Y28:Y29"/>
    <mergeCell ref="Z28:Z29"/>
    <mergeCell ref="AA28:AA29"/>
    <mergeCell ref="V12:AB12"/>
    <mergeCell ref="AD24:AD26"/>
    <mergeCell ref="M34:AD34"/>
    <mergeCell ref="O21:AC21"/>
    <mergeCell ref="E22:E31"/>
    <mergeCell ref="I22:I31"/>
    <mergeCell ref="O22:AC22"/>
    <mergeCell ref="F23:F26"/>
    <mergeCell ref="J23:J26"/>
    <mergeCell ref="O23:AC23"/>
    <mergeCell ref="R24:R25"/>
    <mergeCell ref="S24:S25"/>
    <mergeCell ref="T24:T25"/>
    <mergeCell ref="AB24:AB25"/>
    <mergeCell ref="F27:F30"/>
    <mergeCell ref="J27:J30"/>
    <mergeCell ref="AB28:AB29"/>
    <mergeCell ref="AD28:AD30"/>
    <mergeCell ref="Y15:AA15"/>
    <mergeCell ref="Z16:AA16"/>
    <mergeCell ref="Z17:AA17"/>
    <mergeCell ref="Y24:Y25"/>
    <mergeCell ref="Z24:Z25"/>
    <mergeCell ref="AA24:AA25"/>
    <mergeCell ref="O27:AC27"/>
    <mergeCell ref="S17:T17"/>
  </mergeCells>
  <dataValidations count="11">
    <dataValidation allowBlank="1" sqref="WWA983066:WWL983072 JO65562:JZ65568 TK65562:TV65568 ADG65562:ADR65568 ANC65562:ANN65568 AWY65562:AXJ65568 BGU65562:BHF65568 BQQ65562:BRB65568 CAM65562:CAX65568 CKI65562:CKT65568 CUE65562:CUP65568 DEA65562:DEL65568 DNW65562:DOH65568 DXS65562:DYD65568 EHO65562:EHZ65568 ERK65562:ERV65568 FBG65562:FBR65568 FLC65562:FLN65568 FUY65562:FVJ65568 GEU65562:GFF65568 GOQ65562:GPB65568 GYM65562:GYX65568 HII65562:HIT65568 HSE65562:HSP65568 ICA65562:ICL65568 ILW65562:IMH65568 IVS65562:IWD65568 JFO65562:JFZ65568 JPK65562:JPV65568 JZG65562:JZR65568 KJC65562:KJN65568 KSY65562:KTJ65568 LCU65562:LDF65568 LMQ65562:LNB65568 LWM65562:LWX65568 MGI65562:MGT65568 MQE65562:MQP65568 NAA65562:NAL65568 NJW65562:NKH65568 NTS65562:NUD65568 ODO65562:ODZ65568 ONK65562:ONV65568 OXG65562:OXR65568 PHC65562:PHN65568 PQY65562:PRJ65568 QAU65562:QBF65568 QKQ65562:QLB65568 QUM65562:QUX65568 REI65562:RET65568 ROE65562:ROP65568 RYA65562:RYL65568 SHW65562:SIH65568 SRS65562:SSD65568 TBO65562:TBZ65568 TLK65562:TLV65568 TVG65562:TVR65568 UFC65562:UFN65568 UOY65562:UPJ65568 UYU65562:UZF65568 VIQ65562:VJB65568 VSM65562:VSX65568 WCI65562:WCT65568 WME65562:WMP65568 WWA65562:WWL65568 JO131098:JZ131104 TK131098:TV131104 ADG131098:ADR131104 ANC131098:ANN131104 AWY131098:AXJ131104 BGU131098:BHF131104 BQQ131098:BRB131104 CAM131098:CAX131104 CKI131098:CKT131104 CUE131098:CUP131104 DEA131098:DEL131104 DNW131098:DOH131104 DXS131098:DYD131104 EHO131098:EHZ131104 ERK131098:ERV131104 FBG131098:FBR131104 FLC131098:FLN131104 FUY131098:FVJ131104 GEU131098:GFF131104 GOQ131098:GPB131104 GYM131098:GYX131104 HII131098:HIT131104 HSE131098:HSP131104 ICA131098:ICL131104 ILW131098:IMH131104 IVS131098:IWD131104 JFO131098:JFZ131104 JPK131098:JPV131104 JZG131098:JZR131104 KJC131098:KJN131104 KSY131098:KTJ131104 LCU131098:LDF131104 LMQ131098:LNB131104 LWM131098:LWX131104 MGI131098:MGT131104 MQE131098:MQP131104 NAA131098:NAL131104 NJW131098:NKH131104 NTS131098:NUD131104 ODO131098:ODZ131104 ONK131098:ONV131104 OXG131098:OXR131104 PHC131098:PHN131104 PQY131098:PRJ131104 QAU131098:QBF131104 QKQ131098:QLB131104 QUM131098:QUX131104 REI131098:RET131104 ROE131098:ROP131104 RYA131098:RYL131104 SHW131098:SIH131104 SRS131098:SSD131104 TBO131098:TBZ131104 TLK131098:TLV131104 TVG131098:TVR131104 UFC131098:UFN131104 UOY131098:UPJ131104 UYU131098:UZF131104 VIQ131098:VJB131104 VSM131098:VSX131104 WCI131098:WCT131104 WME131098:WMP131104 WWA131098:WWL131104 JO196634:JZ196640 TK196634:TV196640 ADG196634:ADR196640 ANC196634:ANN196640 AWY196634:AXJ196640 BGU196634:BHF196640 BQQ196634:BRB196640 CAM196634:CAX196640 CKI196634:CKT196640 CUE196634:CUP196640 DEA196634:DEL196640 DNW196634:DOH196640 DXS196634:DYD196640 EHO196634:EHZ196640 ERK196634:ERV196640 FBG196634:FBR196640 FLC196634:FLN196640 FUY196634:FVJ196640 GEU196634:GFF196640 GOQ196634:GPB196640 GYM196634:GYX196640 HII196634:HIT196640 HSE196634:HSP196640 ICA196634:ICL196640 ILW196634:IMH196640 IVS196634:IWD196640 JFO196634:JFZ196640 JPK196634:JPV196640 JZG196634:JZR196640 KJC196634:KJN196640 KSY196634:KTJ196640 LCU196634:LDF196640 LMQ196634:LNB196640 LWM196634:LWX196640 MGI196634:MGT196640 MQE196634:MQP196640 NAA196634:NAL196640 NJW196634:NKH196640 NTS196634:NUD196640 ODO196634:ODZ196640 ONK196634:ONV196640 OXG196634:OXR196640 PHC196634:PHN196640 PQY196634:PRJ196640 QAU196634:QBF196640 QKQ196634:QLB196640 QUM196634:QUX196640 REI196634:RET196640 ROE196634:ROP196640 RYA196634:RYL196640 SHW196634:SIH196640 SRS196634:SSD196640 TBO196634:TBZ196640 TLK196634:TLV196640 TVG196634:TVR196640 UFC196634:UFN196640 UOY196634:UPJ196640 UYU196634:UZF196640 VIQ196634:VJB196640 VSM196634:VSX196640 WCI196634:WCT196640 WME196634:WMP196640 WWA196634:WWL196640 JO262170:JZ262176 TK262170:TV262176 ADG262170:ADR262176 ANC262170:ANN262176 AWY262170:AXJ262176 BGU262170:BHF262176 BQQ262170:BRB262176 CAM262170:CAX262176 CKI262170:CKT262176 CUE262170:CUP262176 DEA262170:DEL262176 DNW262170:DOH262176 DXS262170:DYD262176 EHO262170:EHZ262176 ERK262170:ERV262176 FBG262170:FBR262176 FLC262170:FLN262176 FUY262170:FVJ262176 GEU262170:GFF262176 GOQ262170:GPB262176 GYM262170:GYX262176 HII262170:HIT262176 HSE262170:HSP262176 ICA262170:ICL262176 ILW262170:IMH262176 IVS262170:IWD262176 JFO262170:JFZ262176 JPK262170:JPV262176 JZG262170:JZR262176 KJC262170:KJN262176 KSY262170:KTJ262176 LCU262170:LDF262176 LMQ262170:LNB262176 LWM262170:LWX262176 MGI262170:MGT262176 MQE262170:MQP262176 NAA262170:NAL262176 NJW262170:NKH262176 NTS262170:NUD262176 ODO262170:ODZ262176 ONK262170:ONV262176 OXG262170:OXR262176 PHC262170:PHN262176 PQY262170:PRJ262176 QAU262170:QBF262176 QKQ262170:QLB262176 QUM262170:QUX262176 REI262170:RET262176 ROE262170:ROP262176 RYA262170:RYL262176 SHW262170:SIH262176 SRS262170:SSD262176 TBO262170:TBZ262176 TLK262170:TLV262176 TVG262170:TVR262176 UFC262170:UFN262176 UOY262170:UPJ262176 UYU262170:UZF262176 VIQ262170:VJB262176 VSM262170:VSX262176 WCI262170:WCT262176 WME262170:WMP262176 WWA262170:WWL262176 JO327706:JZ327712 TK327706:TV327712 ADG327706:ADR327712 ANC327706:ANN327712 AWY327706:AXJ327712 BGU327706:BHF327712 BQQ327706:BRB327712 CAM327706:CAX327712 CKI327706:CKT327712 CUE327706:CUP327712 DEA327706:DEL327712 DNW327706:DOH327712 DXS327706:DYD327712 EHO327706:EHZ327712 ERK327706:ERV327712 FBG327706:FBR327712 FLC327706:FLN327712 FUY327706:FVJ327712 GEU327706:GFF327712 GOQ327706:GPB327712 GYM327706:GYX327712 HII327706:HIT327712 HSE327706:HSP327712 ICA327706:ICL327712 ILW327706:IMH327712 IVS327706:IWD327712 JFO327706:JFZ327712 JPK327706:JPV327712 JZG327706:JZR327712 KJC327706:KJN327712 KSY327706:KTJ327712 LCU327706:LDF327712 LMQ327706:LNB327712 LWM327706:LWX327712 MGI327706:MGT327712 MQE327706:MQP327712 NAA327706:NAL327712 NJW327706:NKH327712 NTS327706:NUD327712 ODO327706:ODZ327712 ONK327706:ONV327712 OXG327706:OXR327712 PHC327706:PHN327712 PQY327706:PRJ327712 QAU327706:QBF327712 QKQ327706:QLB327712 QUM327706:QUX327712 REI327706:RET327712 ROE327706:ROP327712 RYA327706:RYL327712 SHW327706:SIH327712 SRS327706:SSD327712 TBO327706:TBZ327712 TLK327706:TLV327712 TVG327706:TVR327712 UFC327706:UFN327712 UOY327706:UPJ327712 UYU327706:UZF327712 VIQ327706:VJB327712 VSM327706:VSX327712 WCI327706:WCT327712 WME327706:WMP327712 WWA327706:WWL327712 JO393242:JZ393248 TK393242:TV393248 ADG393242:ADR393248 ANC393242:ANN393248 AWY393242:AXJ393248 BGU393242:BHF393248 BQQ393242:BRB393248 CAM393242:CAX393248 CKI393242:CKT393248 CUE393242:CUP393248 DEA393242:DEL393248 DNW393242:DOH393248 DXS393242:DYD393248 EHO393242:EHZ393248 ERK393242:ERV393248 FBG393242:FBR393248 FLC393242:FLN393248 FUY393242:FVJ393248 GEU393242:GFF393248 GOQ393242:GPB393248 GYM393242:GYX393248 HII393242:HIT393248 HSE393242:HSP393248 ICA393242:ICL393248 ILW393242:IMH393248 IVS393242:IWD393248 JFO393242:JFZ393248 JPK393242:JPV393248 JZG393242:JZR393248 KJC393242:KJN393248 KSY393242:KTJ393248 LCU393242:LDF393248 LMQ393242:LNB393248 LWM393242:LWX393248 MGI393242:MGT393248 MQE393242:MQP393248 NAA393242:NAL393248 NJW393242:NKH393248 NTS393242:NUD393248 ODO393242:ODZ393248 ONK393242:ONV393248 OXG393242:OXR393248 PHC393242:PHN393248 PQY393242:PRJ393248 QAU393242:QBF393248 QKQ393242:QLB393248 QUM393242:QUX393248 REI393242:RET393248 ROE393242:ROP393248 RYA393242:RYL393248 SHW393242:SIH393248 SRS393242:SSD393248 TBO393242:TBZ393248 TLK393242:TLV393248 TVG393242:TVR393248 UFC393242:UFN393248 UOY393242:UPJ393248 UYU393242:UZF393248 VIQ393242:VJB393248 VSM393242:VSX393248 WCI393242:WCT393248 WME393242:WMP393248 WWA393242:WWL393248 JO458778:JZ458784 TK458778:TV458784 ADG458778:ADR458784 ANC458778:ANN458784 AWY458778:AXJ458784 BGU458778:BHF458784 BQQ458778:BRB458784 CAM458778:CAX458784 CKI458778:CKT458784 CUE458778:CUP458784 DEA458778:DEL458784 DNW458778:DOH458784 DXS458778:DYD458784 EHO458778:EHZ458784 ERK458778:ERV458784 FBG458778:FBR458784 FLC458778:FLN458784 FUY458778:FVJ458784 GEU458778:GFF458784 GOQ458778:GPB458784 GYM458778:GYX458784 HII458778:HIT458784 HSE458778:HSP458784 ICA458778:ICL458784 ILW458778:IMH458784 IVS458778:IWD458784 JFO458778:JFZ458784 JPK458778:JPV458784 JZG458778:JZR458784 KJC458778:KJN458784 KSY458778:KTJ458784 LCU458778:LDF458784 LMQ458778:LNB458784 LWM458778:LWX458784 MGI458778:MGT458784 MQE458778:MQP458784 NAA458778:NAL458784 NJW458778:NKH458784 NTS458778:NUD458784 ODO458778:ODZ458784 ONK458778:ONV458784 OXG458778:OXR458784 PHC458778:PHN458784 PQY458778:PRJ458784 QAU458778:QBF458784 QKQ458778:QLB458784 QUM458778:QUX458784 REI458778:RET458784 ROE458778:ROP458784 RYA458778:RYL458784 SHW458778:SIH458784 SRS458778:SSD458784 TBO458778:TBZ458784 TLK458778:TLV458784 TVG458778:TVR458784 UFC458778:UFN458784 UOY458778:UPJ458784 UYU458778:UZF458784 VIQ458778:VJB458784 VSM458778:VSX458784 WCI458778:WCT458784 WME458778:WMP458784 WWA458778:WWL458784 JO524314:JZ524320 TK524314:TV524320 ADG524314:ADR524320 ANC524314:ANN524320 AWY524314:AXJ524320 BGU524314:BHF524320 BQQ524314:BRB524320 CAM524314:CAX524320 CKI524314:CKT524320 CUE524314:CUP524320 DEA524314:DEL524320 DNW524314:DOH524320 DXS524314:DYD524320 EHO524314:EHZ524320 ERK524314:ERV524320 FBG524314:FBR524320 FLC524314:FLN524320 FUY524314:FVJ524320 GEU524314:GFF524320 GOQ524314:GPB524320 GYM524314:GYX524320 HII524314:HIT524320 HSE524314:HSP524320 ICA524314:ICL524320 ILW524314:IMH524320 IVS524314:IWD524320 JFO524314:JFZ524320 JPK524314:JPV524320 JZG524314:JZR524320 KJC524314:KJN524320 KSY524314:KTJ524320 LCU524314:LDF524320 LMQ524314:LNB524320 LWM524314:LWX524320 MGI524314:MGT524320 MQE524314:MQP524320 NAA524314:NAL524320 NJW524314:NKH524320 NTS524314:NUD524320 ODO524314:ODZ524320 ONK524314:ONV524320 OXG524314:OXR524320 PHC524314:PHN524320 PQY524314:PRJ524320 QAU524314:QBF524320 QKQ524314:QLB524320 QUM524314:QUX524320 REI524314:RET524320 ROE524314:ROP524320 RYA524314:RYL524320 SHW524314:SIH524320 SRS524314:SSD524320 TBO524314:TBZ524320 TLK524314:TLV524320 TVG524314:TVR524320 UFC524314:UFN524320 UOY524314:UPJ524320 UYU524314:UZF524320 VIQ524314:VJB524320 VSM524314:VSX524320 WCI524314:WCT524320 WME524314:WMP524320 WWA524314:WWL524320 JO589850:JZ589856 TK589850:TV589856 ADG589850:ADR589856 ANC589850:ANN589856 AWY589850:AXJ589856 BGU589850:BHF589856 BQQ589850:BRB589856 CAM589850:CAX589856 CKI589850:CKT589856 CUE589850:CUP589856 DEA589850:DEL589856 DNW589850:DOH589856 DXS589850:DYD589856 EHO589850:EHZ589856 ERK589850:ERV589856 FBG589850:FBR589856 FLC589850:FLN589856 FUY589850:FVJ589856 GEU589850:GFF589856 GOQ589850:GPB589856 GYM589850:GYX589856 HII589850:HIT589856 HSE589850:HSP589856 ICA589850:ICL589856 ILW589850:IMH589856 IVS589850:IWD589856 JFO589850:JFZ589856 JPK589850:JPV589856 JZG589850:JZR589856 KJC589850:KJN589856 KSY589850:KTJ589856 LCU589850:LDF589856 LMQ589850:LNB589856 LWM589850:LWX589856 MGI589850:MGT589856 MQE589850:MQP589856 NAA589850:NAL589856 NJW589850:NKH589856 NTS589850:NUD589856 ODO589850:ODZ589856 ONK589850:ONV589856 OXG589850:OXR589856 PHC589850:PHN589856 PQY589850:PRJ589856 QAU589850:QBF589856 QKQ589850:QLB589856 QUM589850:QUX589856 REI589850:RET589856 ROE589850:ROP589856 RYA589850:RYL589856 SHW589850:SIH589856 SRS589850:SSD589856 TBO589850:TBZ589856 TLK589850:TLV589856 TVG589850:TVR589856 UFC589850:UFN589856 UOY589850:UPJ589856 UYU589850:UZF589856 VIQ589850:VJB589856 VSM589850:VSX589856 WCI589850:WCT589856 WME589850:WMP589856 WWA589850:WWL589856 JO655386:JZ655392 TK655386:TV655392 ADG655386:ADR655392 ANC655386:ANN655392 AWY655386:AXJ655392 BGU655386:BHF655392 BQQ655386:BRB655392 CAM655386:CAX655392 CKI655386:CKT655392 CUE655386:CUP655392 DEA655386:DEL655392 DNW655386:DOH655392 DXS655386:DYD655392 EHO655386:EHZ655392 ERK655386:ERV655392 FBG655386:FBR655392 FLC655386:FLN655392 FUY655386:FVJ655392 GEU655386:GFF655392 GOQ655386:GPB655392 GYM655386:GYX655392 HII655386:HIT655392 HSE655386:HSP655392 ICA655386:ICL655392 ILW655386:IMH655392 IVS655386:IWD655392 JFO655386:JFZ655392 JPK655386:JPV655392 JZG655386:JZR655392 KJC655386:KJN655392 KSY655386:KTJ655392 LCU655386:LDF655392 LMQ655386:LNB655392 LWM655386:LWX655392 MGI655386:MGT655392 MQE655386:MQP655392 NAA655386:NAL655392 NJW655386:NKH655392 NTS655386:NUD655392 ODO655386:ODZ655392 ONK655386:ONV655392 OXG655386:OXR655392 PHC655386:PHN655392 PQY655386:PRJ655392 QAU655386:QBF655392 QKQ655386:QLB655392 QUM655386:QUX655392 REI655386:RET655392 ROE655386:ROP655392 RYA655386:RYL655392 SHW655386:SIH655392 SRS655386:SSD655392 TBO655386:TBZ655392 TLK655386:TLV655392 TVG655386:TVR655392 UFC655386:UFN655392 UOY655386:UPJ655392 UYU655386:UZF655392 VIQ655386:VJB655392 VSM655386:VSX655392 WCI655386:WCT655392 WME655386:WMP655392 WWA655386:WWL655392 JO720922:JZ720928 TK720922:TV720928 ADG720922:ADR720928 ANC720922:ANN720928 AWY720922:AXJ720928 BGU720922:BHF720928 BQQ720922:BRB720928 CAM720922:CAX720928 CKI720922:CKT720928 CUE720922:CUP720928 DEA720922:DEL720928 DNW720922:DOH720928 DXS720922:DYD720928 EHO720922:EHZ720928 ERK720922:ERV720928 FBG720922:FBR720928 FLC720922:FLN720928 FUY720922:FVJ720928 GEU720922:GFF720928 GOQ720922:GPB720928 GYM720922:GYX720928 HII720922:HIT720928 HSE720922:HSP720928 ICA720922:ICL720928 ILW720922:IMH720928 IVS720922:IWD720928 JFO720922:JFZ720928 JPK720922:JPV720928 JZG720922:JZR720928 KJC720922:KJN720928 KSY720922:KTJ720928 LCU720922:LDF720928 LMQ720922:LNB720928 LWM720922:LWX720928 MGI720922:MGT720928 MQE720922:MQP720928 NAA720922:NAL720928 NJW720922:NKH720928 NTS720922:NUD720928 ODO720922:ODZ720928 ONK720922:ONV720928 OXG720922:OXR720928 PHC720922:PHN720928 PQY720922:PRJ720928 QAU720922:QBF720928 QKQ720922:QLB720928 QUM720922:QUX720928 REI720922:RET720928 ROE720922:ROP720928 RYA720922:RYL720928 SHW720922:SIH720928 SRS720922:SSD720928 TBO720922:TBZ720928 TLK720922:TLV720928 TVG720922:TVR720928 UFC720922:UFN720928 UOY720922:UPJ720928 UYU720922:UZF720928 VIQ720922:VJB720928 VSM720922:VSX720928 WCI720922:WCT720928 WME720922:WMP720928 WWA720922:WWL720928 JO786458:JZ786464 TK786458:TV786464 ADG786458:ADR786464 ANC786458:ANN786464 AWY786458:AXJ786464 BGU786458:BHF786464 BQQ786458:BRB786464 CAM786458:CAX786464 CKI786458:CKT786464 CUE786458:CUP786464 DEA786458:DEL786464 DNW786458:DOH786464 DXS786458:DYD786464 EHO786458:EHZ786464 ERK786458:ERV786464 FBG786458:FBR786464 FLC786458:FLN786464 FUY786458:FVJ786464 GEU786458:GFF786464 GOQ786458:GPB786464 GYM786458:GYX786464 HII786458:HIT786464 HSE786458:HSP786464 ICA786458:ICL786464 ILW786458:IMH786464 IVS786458:IWD786464 JFO786458:JFZ786464 JPK786458:JPV786464 JZG786458:JZR786464 KJC786458:KJN786464 KSY786458:KTJ786464 LCU786458:LDF786464 LMQ786458:LNB786464 LWM786458:LWX786464 MGI786458:MGT786464 MQE786458:MQP786464 NAA786458:NAL786464 NJW786458:NKH786464 NTS786458:NUD786464 ODO786458:ODZ786464 ONK786458:ONV786464 OXG786458:OXR786464 PHC786458:PHN786464 PQY786458:PRJ786464 QAU786458:QBF786464 QKQ786458:QLB786464 QUM786458:QUX786464 REI786458:RET786464 ROE786458:ROP786464 RYA786458:RYL786464 SHW786458:SIH786464 SRS786458:SSD786464 TBO786458:TBZ786464 TLK786458:TLV786464 TVG786458:TVR786464 UFC786458:UFN786464 UOY786458:UPJ786464 UYU786458:UZF786464 VIQ786458:VJB786464 VSM786458:VSX786464 WCI786458:WCT786464 WME786458:WMP786464 WWA786458:WWL786464 JO851994:JZ852000 TK851994:TV852000 ADG851994:ADR852000 ANC851994:ANN852000 AWY851994:AXJ852000 BGU851994:BHF852000 BQQ851994:BRB852000 CAM851994:CAX852000 CKI851994:CKT852000 CUE851994:CUP852000 DEA851994:DEL852000 DNW851994:DOH852000 DXS851994:DYD852000 EHO851994:EHZ852000 ERK851994:ERV852000 FBG851994:FBR852000 FLC851994:FLN852000 FUY851994:FVJ852000 GEU851994:GFF852000 GOQ851994:GPB852000 GYM851994:GYX852000 HII851994:HIT852000 HSE851994:HSP852000 ICA851994:ICL852000 ILW851994:IMH852000 IVS851994:IWD852000 JFO851994:JFZ852000 JPK851994:JPV852000 JZG851994:JZR852000 KJC851994:KJN852000 KSY851994:KTJ852000 LCU851994:LDF852000 LMQ851994:LNB852000 LWM851994:LWX852000 MGI851994:MGT852000 MQE851994:MQP852000 NAA851994:NAL852000 NJW851994:NKH852000 NTS851994:NUD852000 ODO851994:ODZ852000 ONK851994:ONV852000 OXG851994:OXR852000 PHC851994:PHN852000 PQY851994:PRJ852000 QAU851994:QBF852000 QKQ851994:QLB852000 QUM851994:QUX852000 REI851994:RET852000 ROE851994:ROP852000 RYA851994:RYL852000 SHW851994:SIH852000 SRS851994:SSD852000 TBO851994:TBZ852000 TLK851994:TLV852000 TVG851994:TVR852000 UFC851994:UFN852000 UOY851994:UPJ852000 UYU851994:UZF852000 VIQ851994:VJB852000 VSM851994:VSX852000 WCI851994:WCT852000 WME851994:WMP852000 WWA851994:WWL852000 JO917530:JZ917536 TK917530:TV917536 ADG917530:ADR917536 ANC917530:ANN917536 AWY917530:AXJ917536 BGU917530:BHF917536 BQQ917530:BRB917536 CAM917530:CAX917536 CKI917530:CKT917536 CUE917530:CUP917536 DEA917530:DEL917536 DNW917530:DOH917536 DXS917530:DYD917536 EHO917530:EHZ917536 ERK917530:ERV917536 FBG917530:FBR917536 FLC917530:FLN917536 FUY917530:FVJ917536 GEU917530:GFF917536 GOQ917530:GPB917536 GYM917530:GYX917536 HII917530:HIT917536 HSE917530:HSP917536 ICA917530:ICL917536 ILW917530:IMH917536 IVS917530:IWD917536 JFO917530:JFZ917536 JPK917530:JPV917536 JZG917530:JZR917536 KJC917530:KJN917536 KSY917530:KTJ917536 LCU917530:LDF917536 LMQ917530:LNB917536 LWM917530:LWX917536 MGI917530:MGT917536 MQE917530:MQP917536 NAA917530:NAL917536 NJW917530:NKH917536 NTS917530:NUD917536 ODO917530:ODZ917536 ONK917530:ONV917536 OXG917530:OXR917536 PHC917530:PHN917536 PQY917530:PRJ917536 QAU917530:QBF917536 QKQ917530:QLB917536 QUM917530:QUX917536 REI917530:RET917536 ROE917530:ROP917536 RYA917530:RYL917536 SHW917530:SIH917536 SRS917530:SSD917536 TBO917530:TBZ917536 TLK917530:TLV917536 TVG917530:TVR917536 UFC917530:UFN917536 UOY917530:UPJ917536 UYU917530:UZF917536 VIQ917530:VJB917536 VSM917530:VSX917536 WCI917530:WCT917536 WME917530:WMP917536 WWA917530:WWL917536 JO983066:JZ983072 TK983066:TV983072 ADG983066:ADR983072 ANC983066:ANN983072 AWY983066:AXJ983072 BGU983066:BHF983072 BQQ983066:BRB983072 CAM983066:CAX983072 CKI983066:CKT983072 CUE983066:CUP983072 DEA983066:DEL983072 DNW983066:DOH983072 DXS983066:DYD983072 EHO983066:EHZ983072 ERK983066:ERV983072 FBG983066:FBR983072 FLC983066:FLN983072 FUY983066:FVJ983072 GEU983066:GFF983072 GOQ983066:GPB983072 GYM983066:GYX983072 HII983066:HIT983072 HSE983066:HSP983072 ICA983066:ICL983072 ILW983066:IMH983072 IVS983066:IWD983072 JFO983066:JFZ983072 JPK983066:JPV983072 JZG983066:JZR983072 KJC983066:KJN983072 KSY983066:KTJ983072 LCU983066:LDF983072 LMQ983066:LNB983072 LWM983066:LWX983072 MGI983066:MGT983072 MQE983066:MQP983072 NAA983066:NAL983072 NJW983066:NKH983072 NTS983066:NUD983072 ODO983066:ODZ983072 ONK983066:ONV983072 OXG983066:OXR983072 PHC983066:PHN983072 PQY983066:PRJ983072 QAU983066:QBF983072 QKQ983066:QLB983072 QUM983066:QUX983072 REI983066:RET983072 ROE983066:ROP983072 RYA983066:RYL983072 SHW983066:SIH983072 SRS983066:SSD983072 TBO983066:TBZ983072 TLK983066:TLV983072 TVG983066:TVR983072 UFC983066:UFN983072 UOY983066:UPJ983072 UYU983066:UZF983072 VIQ983066:VJB983072 VSM983066:VSX983072 WCI983066:WCT983072 WME983066:WMP983072 ADG30:ADR32 TK30:TV32 JO30:JZ32 WWA30:WWL32 WME30:WMP32 WCI30:WCT32 VSM30:VSX32 VIQ30:VJB32 UYU30:UZF32 UOY30:UPJ32 UFC30:UFN32 TVG30:TVR32 TLK30:TLV32 TBO30:TBZ32 SRS30:SSD32 SHW30:SIH32 RYA30:RYL32 ROE30:ROP32 REI30:RET32 QUM30:QUX32 QKQ30:QLB32 QAU30:QBF32 PQY30:PRJ32 PHC30:PHN32 OXG30:OXR32 ONK30:ONV32 ODO30:ODZ32 NTS30:NUD32 NJW30:NKH32 NAA30:NAL32 MQE30:MQP32 MGI30:MGT32 LWM30:LWX32 LMQ30:LNB32 LCU30:LDF32 KSY30:KTJ32 KJC30:KJN32 JZG30:JZR32 JPK30:JPV32 JFO30:JFZ32 IVS30:IWD32 ILW30:IMH32 ICA30:ICL32 HSE30:HSP32 HII30:HIT32 GYM30:GYX32 GOQ30:GPB32 GEU30:GFF32 FUY30:FVJ32 FLC30:FLN32 FBG30:FBR32 ERK30:ERV32 EHO30:EHZ32 DXS30:DYD32 DNW30:DOH32 DEA30:DEL32 CUE30:CUP32 CKI30:CKT32 CAM30:CAX32 BQQ30:BRB32 BGU30:BHF32 AWY30:AXJ32 L26:AC26 L31:AD32 L65562:AD65568 L983066:AD983072 L917530:AD917536 L851994:AD852000 L786458:AD786464 L720922:AD720928 L655386:AD655392 L589850:AD589856 L524314:AD524320 L458778:AD458784 L393242:AD393248 L327706:AD327712 L262170:AD262176 L196634:AD196640 L131098:AD131104 AWY26:AXJ26 BGU26:BHF26 BQQ26:BRB26 CAM26:CAX26 CKI26:CKT26 CUE26:CUP26 DEA26:DEL26 DNW26:DOH26 DXS26:DYD26 EHO26:EHZ26 ERK26:ERV26 FBG26:FBR26 FLC26:FLN26 FUY26:FVJ26 GEU26:GFF26 GOQ26:GPB26 GYM26:GYX26 HII26:HIT26 HSE26:HSP26 ICA26:ICL26 ILW26:IMH26 IVS26:IWD26 JFO26:JFZ26 JPK26:JPV26 JZG26:JZR26 KJC26:KJN26 KSY26:KTJ26 LCU26:LDF26 LMQ26:LNB26 LWM26:LWX26 MGI26:MGT26 MQE26:MQP26 NAA26:NAL26 NJW26:NKH26 NTS26:NUD26 ODO26:ODZ26 ONK26:ONV26 OXG26:OXR26 PHC26:PHN26 PQY26:PRJ26 QAU26:QBF26 QKQ26:QLB26 QUM26:QUX26 REI26:RET26 ROE26:ROP26 RYA26:RYL26 SHW26:SIH26 SRS26:SSD26 TBO26:TBZ26 TLK26:TLV26 TVG26:TVR26 UFC26:UFN26 UOY26:UPJ26 UYU26:UZF26 VIQ26:VJB26 VSM26:VSX26 WCI26:WCT26 WME26:WMP26 WWA26:WWL26 JO26:JZ26 TK26:TV26 ADG26:ADR26 ANC26:ANN26 ANC30:ANN32 L30:AC30" xr:uid="{00000000-0002-0000-0B00-000000000000}"/>
    <dataValidation allowBlank="1" promptTitle="checkPeriodRange" sqref="Q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Q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Q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Q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Q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Q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Q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Q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Q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Q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Q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Q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Q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Q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Q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Q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983065 X65561 X131097 X196633 X262169 X327705 X393241 X458777 X524313 X589849 X655385 X720921 X786457 X851993 X917529 X25 Q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29" xr:uid="{00000000-0002-0000-0B00-000001000000}"/>
    <dataValidation allowBlank="1" showInputMessage="1" showErrorMessage="1" prompt="Для выбора выполните двойной щелчок левой клавиши мыши по соответствующей ячейке." sqref="S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S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S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S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S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S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S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S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S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S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S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S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S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S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S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U524312 U589848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U655384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U720920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U786456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U851992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U917528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U983064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U65560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U131096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U196632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U262168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WWJ24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U24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WWJ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MN24 WCR24 VSV24 VIZ24 UZD24 UPH24 UFL24 TVP24 TLT24 TBX24 SSB24 SIF24 RYJ24 RON24 RER24 QUV24 QKZ24 QBD24 PRH24 PHL24 OXP24 ONT24 ODX24 NUB24 NKF24 NAJ24 MQN24 MGR24 LWV24 LMZ24 LDD24 KTH24 KJL24 JZP24 JPT24 JFX24 IWB24 IMF24 ICJ24 HSN24 HIR24 GYV24 GOZ24 GFD24 FVH24 FLL24 FBP24 ERT24 EHX24 DYB24 DOF24 DEJ24 CUN24 CKR24 CAV24 BQZ24 BHD24 AXH24 ANL24 ADP24 TT24 TR24 JX24 WWH24 WML24 WCP24 VST24 VIX24 UZB24 UPF24 UFJ24 TVN24 TLR24 TBV24 SRZ24 SID24 RYH24 ROL24 REP24 QUT24 QKX24 QBB24 PRF24 PHJ24 OXN24 ONR24 ODV24 NTZ24 NKD24 NAH24 MQL24 MGP24 LWT24 LMX24 LDB24 KTF24 KJJ24 JZN24 JPR24 JFV24 IVZ24 IMD24 ICH24 HSL24 HIP24 GYT24 GOX24 GFB24 FVF24 FLJ24 FBN24 ERR24 EHV24 DXZ24 DOD24 DEH24 CUL24 CKP24 CAT24 BQX24 BHB24 AXF24 ANJ24 ADN24 JV24 U327704 U393240 S24 U458776 Z65560 Z131096 Z196632 Z262168 Z327704 Z393240 Z458776 Z524312 Z589848 Z655384 Z720920 Z786456 Z851992 Z917528 Z983064 AB524312 AB589848 AB655384 AB720920 AB786456 AB851992 AB917528 AB983064 AB65560 AB131096 AB196632 AB262168 AB458776 AB327704 AB393240 AB24 Z24 JV28 S28 WWJ28 WMN28 WCR28 VSV28 VIZ28 UZD28 UPH28 UFL28 TVP28 TLT28 TBX28 SSB28 SIF28 RYJ28 RON28 RER28 QUV28 QKZ28 QBD28 PRH28 PHL28 OXP28 ONT28 ODX28 NUB28 NKF28 NAJ28 MQN28 MGR28 LWV28 LMZ28 LDD28 KTH28 KJL28 JZP28 JPT28 JFX28 IWB28 IMF28 ICJ28 HSN28 HIR28 GYV28 GOZ28 GFD28 FVH28 FLL28 FBP28 ERT28 EHX28 DYB28 DOF28 DEJ28 CUN28 CKR28 CAV28 BQZ28 BHD28 AXH28 ANL28 ADP28 TT28 TR28 JX28 WWH28 WML28 WCP28 VST28 VIX28 UZB28 UPF28 UFJ28 TVN28 TLR28 TBV28 SRZ28 SID28 RYH28 ROL28 REP28 QUT28 QKX28 QBB28 PRF28 PHJ28 OXN28 ONR28 ODV28 NTZ28 NKD28 NAH28 MQL28 MGP28 LWT28 LMX28 LDB28 KTF28 KJJ28 JZN28 JPR28 JFV28 IVZ28 IMD28 ICH28 HSL28 HIP28 GYT28 GOX28 GFB28 FVF28 FLJ28 FBN28 ERR28 EHV28 DXZ28 DOD28 DEH28 CUL28 CKP28 CAT28 BQX28 BHB28 AXF28 ANJ28 ADN28 U28 Z28 AB28"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R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R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R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R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R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R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R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R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R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R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R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R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R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R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WWI983064 T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T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T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T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T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T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T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T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T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T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T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T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T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T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T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CQ24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WWI24 WWG24 WMK24 WCO24 VSS24 VIW24 UZA24 UPE24 UFI24 TVM24 TLQ24 TBU24 SRY24 SIC24 RYG24 ROK24 REO24 QUS24 QKW24 QBA24 PRE24 PHI24 OXM24 ONQ24 ODU24 NTY24 NKC24 NAG24 MQK24 MGO24 LWS24 LMW24 LDA24 KTE24 KJI24 JZM24 JPQ24 JFU24 IVY24 IMC24 ICG24 HSK24 HIO24 GYS24 GOW24 GFA24 FVE24 FLI24 FBM24 ERQ24 EHU24 DXY24 DOC24 DEG24 CUK24 CKO24 CAS24 BQW24 BHA24 AXE24 ANI24 ADM24 TQ24 JU24 R24 WMM24 Y65560 Y131096 Y196632 Y262168 Y327704 Y393240 Y458776 Y524312 Y589848 Y655384 Y720920 Y786456 Y851992 Y917528 Y983064 AA65560 AA131096 AA196632 AA262168 AA327704 AA393240 AA458776 AA524312 AA589848 AA655384 AA720920 AA786456 AA851992 AA917528 AA983064 Y24 R28 WWI28 WMM28 WCQ28 VSU28 VIY28 UZC28 UPG28 UFK28 TVO28 TLS28 TBW28 SSA28 SIE28 RYI28 ROM28 REQ28 QUU28 QKY28 QBC28 PRG28 PHK28 OXO28 ONS28 ODW28 NUA28 NKE28 NAI28 MQM28 MGQ28 LWU28 LMY28 LDC28 KTG28 KJK28 JZO28 JPS28 JFW28 IWA28 IME28 ICI28 HSM28 HIQ28 GYU28 GOY28 GFC28 FVG28 FLK28 FBO28 ERS28 EHW28 DYA28 DOE28 DEI28 CUM28 CKQ28 CAU28 BQY28 BHC28 AXG28 ANK28 ADO28 TS28 JW28 T28 WWG28 WMK28 WCO28 VSS28 VIW28 UZA28 UPE28 UFI28 TVM28 TLQ28 TBU28 SRY28 SIC28 RYG28 ROK28 REO28 QUS28 QKW28 QBA28 PRE28 PHI28 OXM28 ONQ28 ODU28 NTY28 NKC28 NAG28 MQK28 MGO28 LWS28 LMW28 LDA28 KTE28 KJI28 JZM28 JPQ28 JFU28 IVY28 IMC28 ICG28 HSK28 HIO28 GYS28 GOW28 GFA28 FVE28 FLI28 FBM28 ERQ28 EHU28 DXY28 DOC28 DEG28 CUK28 CKO28 CAS28 BQW28 BHA28 AXE28 ANI28 ADM28 TQ28 JU28 Y28 AA28" xr:uid="{00000000-0002-0000-0B00-000003000000}"/>
    <dataValidation type="list" allowBlank="1" showInputMessage="1" showErrorMessage="1" errorTitle="Ошибка" error="Выберите значение из списка" sqref="WWB983064 M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M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M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M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M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M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M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M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M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M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M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M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M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M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M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M24 WWB24 WMF24 JP28 TL28 ADH28 AND28 AWZ28 M28 WWB28 WMF28 WCJ28 VSN28 VIR28 UYV28 UOZ28 UFD28 TVH28 TLL28 TBP28 SRT28 SHX28 RYB28 ROF28 REJ28 QUN28 QKR28 QAV28 PQZ28 PHD28 OXH28 ONL28 ODP28 NTT28 NJX28 NAB28 MQF28 MGJ28 LWN28 LMR28 LCV28 KSZ28 KJD28 JZH28 JPL28 JFP28 IVT28 ILX28 ICB28 HSF28 HIJ28 GYN28 GOR28 GEV28 FUZ28 FLD28 FBH28 ERL28 EHP28 DXT28 DNX28 DEB28 CUF28 CKJ28 CAN28 BQR28 BGV28"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JR23:JY23 TN23:TU23 ADJ23:ADQ23 ANF23:ANM23 AXB23:AXI23 BGX23:BHE23 BQT23:BRA23 CAP23:CAW23 CKL23:CKS23 CUH23:CUO23 DED23:DEK23 DNZ23:DOG23 DXV23:DYC23 EHR23:EHY23 ERN23:ERU23 FBJ23:FBQ23 FLF23:FLM23 FVB23:FVI23 GEX23:GFE23 GOT23:GPA23 GYP23:GYW23 HIL23:HIS23 HSH23:HSO23 ICD23:ICK23 ILZ23:IMG23 IVV23:IWC23 JFR23:JFY23 JPN23:JPU23 JZJ23:JZQ23 KJF23:KJM23 KTB23:KTI23 LCX23:LDE23 LMT23:LNA23 LWP23:LWW23 MGL23:MGS23 MQH23:MQO23 NAD23:NAK23 NJZ23:NKG23 NTV23:NUC23 ODR23:ODY23 ONN23:ONU23 OXJ23:OXQ23 PHF23:PHM23 PRB23:PRI23 QAX23:QBE23 QKT23:QLA23 QUP23:QUW23 REL23:RES23 ROH23:ROO23 RYD23:RYK23 SHZ23:SIG23 SRV23:SSC23 TBR23:TBY23 TLN23:TLU23 TVJ23:TVQ23 UFF23:UFM23 UPB23:UPI23 UYX23:UZE23 VIT23:VJA23 VSP23:VSW23 WCL23:WCS23 WMH23:WMO23 WWD23:WWK23 JR65559:JY65559 TN65559:TU65559 ADJ65559:ADQ65559 ANF65559:ANM65559 AXB65559:AXI65559 BGX65559:BHE65559 BQT65559:BRA65559 CAP65559:CAW65559 CKL65559:CKS65559 CUH65559:CUO65559 DED65559:DEK65559 DNZ65559:DOG65559 DXV65559:DYC65559 EHR65559:EHY65559 ERN65559:ERU65559 FBJ65559:FBQ65559 FLF65559:FLM65559 FVB65559:FVI65559 GEX65559:GFE65559 GOT65559:GPA65559 GYP65559:GYW65559 HIL65559:HIS65559 HSH65559:HSO65559 ICD65559:ICK65559 ILZ65559:IMG65559 IVV65559:IWC65559 JFR65559:JFY65559 JPN65559:JPU65559 JZJ65559:JZQ65559 KJF65559:KJM65559 KTB65559:KTI65559 LCX65559:LDE65559 LMT65559:LNA65559 LWP65559:LWW65559 MGL65559:MGS65559 MQH65559:MQO65559 NAD65559:NAK65559 NJZ65559:NKG65559 NTV65559:NUC65559 ODR65559:ODY65559 ONN65559:ONU65559 OXJ65559:OXQ65559 PHF65559:PHM65559 PRB65559:PRI65559 QAX65559:QBE65559 QKT65559:QLA65559 QUP65559:QUW65559 REL65559:RES65559 ROH65559:ROO65559 RYD65559:RYK65559 SHZ65559:SIG65559 SRV65559:SSC65559 TBR65559:TBY65559 TLN65559:TLU65559 TVJ65559:TVQ65559 UFF65559:UFM65559 UPB65559:UPI65559 UYX65559:UZE65559 VIT65559:VJA65559 VSP65559:VSW65559 WCL65559:WCS65559 WMH65559:WMO65559 WWD65559:WWK65559 JR131095:JY131095 TN131095:TU131095 ADJ131095:ADQ131095 ANF131095:ANM131095 AXB131095:AXI131095 BGX131095:BHE131095 BQT131095:BRA131095 CAP131095:CAW131095 CKL131095:CKS131095 CUH131095:CUO131095 DED131095:DEK131095 DNZ131095:DOG131095 DXV131095:DYC131095 EHR131095:EHY131095 ERN131095:ERU131095 FBJ131095:FBQ131095 FLF131095:FLM131095 FVB131095:FVI131095 GEX131095:GFE131095 GOT131095:GPA131095 GYP131095:GYW131095 HIL131095:HIS131095 HSH131095:HSO131095 ICD131095:ICK131095 ILZ131095:IMG131095 IVV131095:IWC131095 JFR131095:JFY131095 JPN131095:JPU131095 JZJ131095:JZQ131095 KJF131095:KJM131095 KTB131095:KTI131095 LCX131095:LDE131095 LMT131095:LNA131095 LWP131095:LWW131095 MGL131095:MGS131095 MQH131095:MQO131095 NAD131095:NAK131095 NJZ131095:NKG131095 NTV131095:NUC131095 ODR131095:ODY131095 ONN131095:ONU131095 OXJ131095:OXQ131095 PHF131095:PHM131095 PRB131095:PRI131095 QAX131095:QBE131095 QKT131095:QLA131095 QUP131095:QUW131095 REL131095:RES131095 ROH131095:ROO131095 RYD131095:RYK131095 SHZ131095:SIG131095 SRV131095:SSC131095 TBR131095:TBY131095 TLN131095:TLU131095 TVJ131095:TVQ131095 UFF131095:UFM131095 UPB131095:UPI131095 UYX131095:UZE131095 VIT131095:VJA131095 VSP131095:VSW131095 WCL131095:WCS131095 WMH131095:WMO131095 WWD131095:WWK131095 JR196631:JY196631 TN196631:TU196631 ADJ196631:ADQ196631 ANF196631:ANM196631 AXB196631:AXI196631 BGX196631:BHE196631 BQT196631:BRA196631 CAP196631:CAW196631 CKL196631:CKS196631 CUH196631:CUO196631 DED196631:DEK196631 DNZ196631:DOG196631 DXV196631:DYC196631 EHR196631:EHY196631 ERN196631:ERU196631 FBJ196631:FBQ196631 FLF196631:FLM196631 FVB196631:FVI196631 GEX196631:GFE196631 GOT196631:GPA196631 GYP196631:GYW196631 HIL196631:HIS196631 HSH196631:HSO196631 ICD196631:ICK196631 ILZ196631:IMG196631 IVV196631:IWC196631 JFR196631:JFY196631 JPN196631:JPU196631 JZJ196631:JZQ196631 KJF196631:KJM196631 KTB196631:KTI196631 LCX196631:LDE196631 LMT196631:LNA196631 LWP196631:LWW196631 MGL196631:MGS196631 MQH196631:MQO196631 NAD196631:NAK196631 NJZ196631:NKG196631 NTV196631:NUC196631 ODR196631:ODY196631 ONN196631:ONU196631 OXJ196631:OXQ196631 PHF196631:PHM196631 PRB196631:PRI196631 QAX196631:QBE196631 QKT196631:QLA196631 QUP196631:QUW196631 REL196631:RES196631 ROH196631:ROO196631 RYD196631:RYK196631 SHZ196631:SIG196631 SRV196631:SSC196631 TBR196631:TBY196631 TLN196631:TLU196631 TVJ196631:TVQ196631 UFF196631:UFM196631 UPB196631:UPI196631 UYX196631:UZE196631 VIT196631:VJA196631 VSP196631:VSW196631 WCL196631:WCS196631 WMH196631:WMO196631 WWD196631:WWK196631 JR262167:JY262167 TN262167:TU262167 ADJ262167:ADQ262167 ANF262167:ANM262167 AXB262167:AXI262167 BGX262167:BHE262167 BQT262167:BRA262167 CAP262167:CAW262167 CKL262167:CKS262167 CUH262167:CUO262167 DED262167:DEK262167 DNZ262167:DOG262167 DXV262167:DYC262167 EHR262167:EHY262167 ERN262167:ERU262167 FBJ262167:FBQ262167 FLF262167:FLM262167 FVB262167:FVI262167 GEX262167:GFE262167 GOT262167:GPA262167 GYP262167:GYW262167 HIL262167:HIS262167 HSH262167:HSO262167 ICD262167:ICK262167 ILZ262167:IMG262167 IVV262167:IWC262167 JFR262167:JFY262167 JPN262167:JPU262167 JZJ262167:JZQ262167 KJF262167:KJM262167 KTB262167:KTI262167 LCX262167:LDE262167 LMT262167:LNA262167 LWP262167:LWW262167 MGL262167:MGS262167 MQH262167:MQO262167 NAD262167:NAK262167 NJZ262167:NKG262167 NTV262167:NUC262167 ODR262167:ODY262167 ONN262167:ONU262167 OXJ262167:OXQ262167 PHF262167:PHM262167 PRB262167:PRI262167 QAX262167:QBE262167 QKT262167:QLA262167 QUP262167:QUW262167 REL262167:RES262167 ROH262167:ROO262167 RYD262167:RYK262167 SHZ262167:SIG262167 SRV262167:SSC262167 TBR262167:TBY262167 TLN262167:TLU262167 TVJ262167:TVQ262167 UFF262167:UFM262167 UPB262167:UPI262167 UYX262167:UZE262167 VIT262167:VJA262167 VSP262167:VSW262167 WCL262167:WCS262167 WMH262167:WMO262167 WWD262167:WWK262167 JR327703:JY327703 TN327703:TU327703 ADJ327703:ADQ327703 ANF327703:ANM327703 AXB327703:AXI327703 BGX327703:BHE327703 BQT327703:BRA327703 CAP327703:CAW327703 CKL327703:CKS327703 CUH327703:CUO327703 DED327703:DEK327703 DNZ327703:DOG327703 DXV327703:DYC327703 EHR327703:EHY327703 ERN327703:ERU327703 FBJ327703:FBQ327703 FLF327703:FLM327703 FVB327703:FVI327703 GEX327703:GFE327703 GOT327703:GPA327703 GYP327703:GYW327703 HIL327703:HIS327703 HSH327703:HSO327703 ICD327703:ICK327703 ILZ327703:IMG327703 IVV327703:IWC327703 JFR327703:JFY327703 JPN327703:JPU327703 JZJ327703:JZQ327703 KJF327703:KJM327703 KTB327703:KTI327703 LCX327703:LDE327703 LMT327703:LNA327703 LWP327703:LWW327703 MGL327703:MGS327703 MQH327703:MQO327703 NAD327703:NAK327703 NJZ327703:NKG327703 NTV327703:NUC327703 ODR327703:ODY327703 ONN327703:ONU327703 OXJ327703:OXQ327703 PHF327703:PHM327703 PRB327703:PRI327703 QAX327703:QBE327703 QKT327703:QLA327703 QUP327703:QUW327703 REL327703:RES327703 ROH327703:ROO327703 RYD327703:RYK327703 SHZ327703:SIG327703 SRV327703:SSC327703 TBR327703:TBY327703 TLN327703:TLU327703 TVJ327703:TVQ327703 UFF327703:UFM327703 UPB327703:UPI327703 UYX327703:UZE327703 VIT327703:VJA327703 VSP327703:VSW327703 WCL327703:WCS327703 WMH327703:WMO327703 WWD327703:WWK327703 JR393239:JY393239 TN393239:TU393239 ADJ393239:ADQ393239 ANF393239:ANM393239 AXB393239:AXI393239 BGX393239:BHE393239 BQT393239:BRA393239 CAP393239:CAW393239 CKL393239:CKS393239 CUH393239:CUO393239 DED393239:DEK393239 DNZ393239:DOG393239 DXV393239:DYC393239 EHR393239:EHY393239 ERN393239:ERU393239 FBJ393239:FBQ393239 FLF393239:FLM393239 FVB393239:FVI393239 GEX393239:GFE393239 GOT393239:GPA393239 GYP393239:GYW393239 HIL393239:HIS393239 HSH393239:HSO393239 ICD393239:ICK393239 ILZ393239:IMG393239 IVV393239:IWC393239 JFR393239:JFY393239 JPN393239:JPU393239 JZJ393239:JZQ393239 KJF393239:KJM393239 KTB393239:KTI393239 LCX393239:LDE393239 LMT393239:LNA393239 LWP393239:LWW393239 MGL393239:MGS393239 MQH393239:MQO393239 NAD393239:NAK393239 NJZ393239:NKG393239 NTV393239:NUC393239 ODR393239:ODY393239 ONN393239:ONU393239 OXJ393239:OXQ393239 PHF393239:PHM393239 PRB393239:PRI393239 QAX393239:QBE393239 QKT393239:QLA393239 QUP393239:QUW393239 REL393239:RES393239 ROH393239:ROO393239 RYD393239:RYK393239 SHZ393239:SIG393239 SRV393239:SSC393239 TBR393239:TBY393239 TLN393239:TLU393239 TVJ393239:TVQ393239 UFF393239:UFM393239 UPB393239:UPI393239 UYX393239:UZE393239 VIT393239:VJA393239 VSP393239:VSW393239 WCL393239:WCS393239 WMH393239:WMO393239 WWD393239:WWK393239 JR458775:JY458775 TN458775:TU458775 ADJ458775:ADQ458775 ANF458775:ANM458775 AXB458775:AXI458775 BGX458775:BHE458775 BQT458775:BRA458775 CAP458775:CAW458775 CKL458775:CKS458775 CUH458775:CUO458775 DED458775:DEK458775 DNZ458775:DOG458775 DXV458775:DYC458775 EHR458775:EHY458775 ERN458775:ERU458775 FBJ458775:FBQ458775 FLF458775:FLM458775 FVB458775:FVI458775 GEX458775:GFE458775 GOT458775:GPA458775 GYP458775:GYW458775 HIL458775:HIS458775 HSH458775:HSO458775 ICD458775:ICK458775 ILZ458775:IMG458775 IVV458775:IWC458775 JFR458775:JFY458775 JPN458775:JPU458775 JZJ458775:JZQ458775 KJF458775:KJM458775 KTB458775:KTI458775 LCX458775:LDE458775 LMT458775:LNA458775 LWP458775:LWW458775 MGL458775:MGS458775 MQH458775:MQO458775 NAD458775:NAK458775 NJZ458775:NKG458775 NTV458775:NUC458775 ODR458775:ODY458775 ONN458775:ONU458775 OXJ458775:OXQ458775 PHF458775:PHM458775 PRB458775:PRI458775 QAX458775:QBE458775 QKT458775:QLA458775 QUP458775:QUW458775 REL458775:RES458775 ROH458775:ROO458775 RYD458775:RYK458775 SHZ458775:SIG458775 SRV458775:SSC458775 TBR458775:TBY458775 TLN458775:TLU458775 TVJ458775:TVQ458775 UFF458775:UFM458775 UPB458775:UPI458775 UYX458775:UZE458775 VIT458775:VJA458775 VSP458775:VSW458775 WCL458775:WCS458775 WMH458775:WMO458775 WWD458775:WWK458775 JR524311:JY524311 TN524311:TU524311 ADJ524311:ADQ524311 ANF524311:ANM524311 AXB524311:AXI524311 BGX524311:BHE524311 BQT524311:BRA524311 CAP524311:CAW524311 CKL524311:CKS524311 CUH524311:CUO524311 DED524311:DEK524311 DNZ524311:DOG524311 DXV524311:DYC524311 EHR524311:EHY524311 ERN524311:ERU524311 FBJ524311:FBQ524311 FLF524311:FLM524311 FVB524311:FVI524311 GEX524311:GFE524311 GOT524311:GPA524311 GYP524311:GYW524311 HIL524311:HIS524311 HSH524311:HSO524311 ICD524311:ICK524311 ILZ524311:IMG524311 IVV524311:IWC524311 JFR524311:JFY524311 JPN524311:JPU524311 JZJ524311:JZQ524311 KJF524311:KJM524311 KTB524311:KTI524311 LCX524311:LDE524311 LMT524311:LNA524311 LWP524311:LWW524311 MGL524311:MGS524311 MQH524311:MQO524311 NAD524311:NAK524311 NJZ524311:NKG524311 NTV524311:NUC524311 ODR524311:ODY524311 ONN524311:ONU524311 OXJ524311:OXQ524311 PHF524311:PHM524311 PRB524311:PRI524311 QAX524311:QBE524311 QKT524311:QLA524311 QUP524311:QUW524311 REL524311:RES524311 ROH524311:ROO524311 RYD524311:RYK524311 SHZ524311:SIG524311 SRV524311:SSC524311 TBR524311:TBY524311 TLN524311:TLU524311 TVJ524311:TVQ524311 UFF524311:UFM524311 UPB524311:UPI524311 UYX524311:UZE524311 VIT524311:VJA524311 VSP524311:VSW524311 WCL524311:WCS524311 WMH524311:WMO524311 WWD524311:WWK524311 JR589847:JY589847 TN589847:TU589847 ADJ589847:ADQ589847 ANF589847:ANM589847 AXB589847:AXI589847 BGX589847:BHE589847 BQT589847:BRA589847 CAP589847:CAW589847 CKL589847:CKS589847 CUH589847:CUO589847 DED589847:DEK589847 DNZ589847:DOG589847 DXV589847:DYC589847 EHR589847:EHY589847 ERN589847:ERU589847 FBJ589847:FBQ589847 FLF589847:FLM589847 FVB589847:FVI589847 GEX589847:GFE589847 GOT589847:GPA589847 GYP589847:GYW589847 HIL589847:HIS589847 HSH589847:HSO589847 ICD589847:ICK589847 ILZ589847:IMG589847 IVV589847:IWC589847 JFR589847:JFY589847 JPN589847:JPU589847 JZJ589847:JZQ589847 KJF589847:KJM589847 KTB589847:KTI589847 LCX589847:LDE589847 LMT589847:LNA589847 LWP589847:LWW589847 MGL589847:MGS589847 MQH589847:MQO589847 NAD589847:NAK589847 NJZ589847:NKG589847 NTV589847:NUC589847 ODR589847:ODY589847 ONN589847:ONU589847 OXJ589847:OXQ589847 PHF589847:PHM589847 PRB589847:PRI589847 QAX589847:QBE589847 QKT589847:QLA589847 QUP589847:QUW589847 REL589847:RES589847 ROH589847:ROO589847 RYD589847:RYK589847 SHZ589847:SIG589847 SRV589847:SSC589847 TBR589847:TBY589847 TLN589847:TLU589847 TVJ589847:TVQ589847 UFF589847:UFM589847 UPB589847:UPI589847 UYX589847:UZE589847 VIT589847:VJA589847 VSP589847:VSW589847 WCL589847:WCS589847 WMH589847:WMO589847 WWD589847:WWK589847 JR655383:JY655383 TN655383:TU655383 ADJ655383:ADQ655383 ANF655383:ANM655383 AXB655383:AXI655383 BGX655383:BHE655383 BQT655383:BRA655383 CAP655383:CAW655383 CKL655383:CKS655383 CUH655383:CUO655383 DED655383:DEK655383 DNZ655383:DOG655383 DXV655383:DYC655383 EHR655383:EHY655383 ERN655383:ERU655383 FBJ655383:FBQ655383 FLF655383:FLM655383 FVB655383:FVI655383 GEX655383:GFE655383 GOT655383:GPA655383 GYP655383:GYW655383 HIL655383:HIS655383 HSH655383:HSO655383 ICD655383:ICK655383 ILZ655383:IMG655383 IVV655383:IWC655383 JFR655383:JFY655383 JPN655383:JPU655383 JZJ655383:JZQ655383 KJF655383:KJM655383 KTB655383:KTI655383 LCX655383:LDE655383 LMT655383:LNA655383 LWP655383:LWW655383 MGL655383:MGS655383 MQH655383:MQO655383 NAD655383:NAK655383 NJZ655383:NKG655383 NTV655383:NUC655383 ODR655383:ODY655383 ONN655383:ONU655383 OXJ655383:OXQ655383 PHF655383:PHM655383 PRB655383:PRI655383 QAX655383:QBE655383 QKT655383:QLA655383 QUP655383:QUW655383 REL655383:RES655383 ROH655383:ROO655383 RYD655383:RYK655383 SHZ655383:SIG655383 SRV655383:SSC655383 TBR655383:TBY655383 TLN655383:TLU655383 TVJ655383:TVQ655383 UFF655383:UFM655383 UPB655383:UPI655383 UYX655383:UZE655383 VIT655383:VJA655383 VSP655383:VSW655383 WCL655383:WCS655383 WMH655383:WMO655383 WWD655383:WWK655383 JR720919:JY720919 TN720919:TU720919 ADJ720919:ADQ720919 ANF720919:ANM720919 AXB720919:AXI720919 BGX720919:BHE720919 BQT720919:BRA720919 CAP720919:CAW720919 CKL720919:CKS720919 CUH720919:CUO720919 DED720919:DEK720919 DNZ720919:DOG720919 DXV720919:DYC720919 EHR720919:EHY720919 ERN720919:ERU720919 FBJ720919:FBQ720919 FLF720919:FLM720919 FVB720919:FVI720919 GEX720919:GFE720919 GOT720919:GPA720919 GYP720919:GYW720919 HIL720919:HIS720919 HSH720919:HSO720919 ICD720919:ICK720919 ILZ720919:IMG720919 IVV720919:IWC720919 JFR720919:JFY720919 JPN720919:JPU720919 JZJ720919:JZQ720919 KJF720919:KJM720919 KTB720919:KTI720919 LCX720919:LDE720919 LMT720919:LNA720919 LWP720919:LWW720919 MGL720919:MGS720919 MQH720919:MQO720919 NAD720919:NAK720919 NJZ720919:NKG720919 NTV720919:NUC720919 ODR720919:ODY720919 ONN720919:ONU720919 OXJ720919:OXQ720919 PHF720919:PHM720919 PRB720919:PRI720919 QAX720919:QBE720919 QKT720919:QLA720919 QUP720919:QUW720919 REL720919:RES720919 ROH720919:ROO720919 RYD720919:RYK720919 SHZ720919:SIG720919 SRV720919:SSC720919 TBR720919:TBY720919 TLN720919:TLU720919 TVJ720919:TVQ720919 UFF720919:UFM720919 UPB720919:UPI720919 UYX720919:UZE720919 VIT720919:VJA720919 VSP720919:VSW720919 WCL720919:WCS720919 WMH720919:WMO720919 WWD720919:WWK720919 JR786455:JY786455 TN786455:TU786455 ADJ786455:ADQ786455 ANF786455:ANM786455 AXB786455:AXI786455 BGX786455:BHE786455 BQT786455:BRA786455 CAP786455:CAW786455 CKL786455:CKS786455 CUH786455:CUO786455 DED786455:DEK786455 DNZ786455:DOG786455 DXV786455:DYC786455 EHR786455:EHY786455 ERN786455:ERU786455 FBJ786455:FBQ786455 FLF786455:FLM786455 FVB786455:FVI786455 GEX786455:GFE786455 GOT786455:GPA786455 GYP786455:GYW786455 HIL786455:HIS786455 HSH786455:HSO786455 ICD786455:ICK786455 ILZ786455:IMG786455 IVV786455:IWC786455 JFR786455:JFY786455 JPN786455:JPU786455 JZJ786455:JZQ786455 KJF786455:KJM786455 KTB786455:KTI786455 LCX786455:LDE786455 LMT786455:LNA786455 LWP786455:LWW786455 MGL786455:MGS786455 MQH786455:MQO786455 NAD786455:NAK786455 NJZ786455:NKG786455 NTV786455:NUC786455 ODR786455:ODY786455 ONN786455:ONU786455 OXJ786455:OXQ786455 PHF786455:PHM786455 PRB786455:PRI786455 QAX786455:QBE786455 QKT786455:QLA786455 QUP786455:QUW786455 REL786455:RES786455 ROH786455:ROO786455 RYD786455:RYK786455 SHZ786455:SIG786455 SRV786455:SSC786455 TBR786455:TBY786455 TLN786455:TLU786455 TVJ786455:TVQ786455 UFF786455:UFM786455 UPB786455:UPI786455 UYX786455:UZE786455 VIT786455:VJA786455 VSP786455:VSW786455 WCL786455:WCS786455 WMH786455:WMO786455 WWD786455:WWK786455 JR851991:JY851991 TN851991:TU851991 ADJ851991:ADQ851991 ANF851991:ANM851991 AXB851991:AXI851991 BGX851991:BHE851991 BQT851991:BRA851991 CAP851991:CAW851991 CKL851991:CKS851991 CUH851991:CUO851991 DED851991:DEK851991 DNZ851991:DOG851991 DXV851991:DYC851991 EHR851991:EHY851991 ERN851991:ERU851991 FBJ851991:FBQ851991 FLF851991:FLM851991 FVB851991:FVI851991 GEX851991:GFE851991 GOT851991:GPA851991 GYP851991:GYW851991 HIL851991:HIS851991 HSH851991:HSO851991 ICD851991:ICK851991 ILZ851991:IMG851991 IVV851991:IWC851991 JFR851991:JFY851991 JPN851991:JPU851991 JZJ851991:JZQ851991 KJF851991:KJM851991 KTB851991:KTI851991 LCX851991:LDE851991 LMT851991:LNA851991 LWP851991:LWW851991 MGL851991:MGS851991 MQH851991:MQO851991 NAD851991:NAK851991 NJZ851991:NKG851991 NTV851991:NUC851991 ODR851991:ODY851991 ONN851991:ONU851991 OXJ851991:OXQ851991 PHF851991:PHM851991 PRB851991:PRI851991 QAX851991:QBE851991 QKT851991:QLA851991 QUP851991:QUW851991 REL851991:RES851991 ROH851991:ROO851991 RYD851991:RYK851991 SHZ851991:SIG851991 SRV851991:SSC851991 TBR851991:TBY851991 TLN851991:TLU851991 TVJ851991:TVQ851991 UFF851991:UFM851991 UPB851991:UPI851991 UYX851991:UZE851991 VIT851991:VJA851991 VSP851991:VSW851991 WCL851991:WCS851991 WMH851991:WMO851991 WWD851991:WWK851991 JR917527:JY917527 TN917527:TU917527 ADJ917527:ADQ917527 ANF917527:ANM917527 AXB917527:AXI917527 BGX917527:BHE917527 BQT917527:BRA917527 CAP917527:CAW917527 CKL917527:CKS917527 CUH917527:CUO917527 DED917527:DEK917527 DNZ917527:DOG917527 DXV917527:DYC917527 EHR917527:EHY917527 ERN917527:ERU917527 FBJ917527:FBQ917527 FLF917527:FLM917527 FVB917527:FVI917527 GEX917527:GFE917527 GOT917527:GPA917527 GYP917527:GYW917527 HIL917527:HIS917527 HSH917527:HSO917527 ICD917527:ICK917527 ILZ917527:IMG917527 IVV917527:IWC917527 JFR917527:JFY917527 JPN917527:JPU917527 JZJ917527:JZQ917527 KJF917527:KJM917527 KTB917527:KTI917527 LCX917527:LDE917527 LMT917527:LNA917527 LWP917527:LWW917527 MGL917527:MGS917527 MQH917527:MQO917527 NAD917527:NAK917527 NJZ917527:NKG917527 NTV917527:NUC917527 ODR917527:ODY917527 ONN917527:ONU917527 OXJ917527:OXQ917527 PHF917527:PHM917527 PRB917527:PRI917527 QAX917527:QBE917527 QKT917527:QLA917527 QUP917527:QUW917527 REL917527:RES917527 ROH917527:ROO917527 RYD917527:RYK917527 SHZ917527:SIG917527 SRV917527:SSC917527 TBR917527:TBY917527 TLN917527:TLU917527 TVJ917527:TVQ917527 UFF917527:UFM917527 UPB917527:UPI917527 UYX917527:UZE917527 VIT917527:VJA917527 VSP917527:VSW917527 WCL917527:WCS917527 WMH917527:WMO917527 WWD917527:WWK917527 WWD983063:WWK983063 JR983063:JY983063 TN983063:TU983063 ADJ983063:ADQ983063 ANF983063:ANM983063 AXB983063:AXI983063 BGX983063:BHE983063 BQT983063:BRA983063 CAP983063:CAW983063 CKL983063:CKS983063 CUH983063:CUO983063 DED983063:DEK983063 DNZ983063:DOG983063 DXV983063:DYC983063 EHR983063:EHY983063 ERN983063:ERU983063 FBJ983063:FBQ983063 FLF983063:FLM983063 FVB983063:FVI983063 GEX983063:GFE983063 GOT983063:GPA983063 GYP983063:GYW983063 HIL983063:HIS983063 HSH983063:HSO983063 ICD983063:ICK983063 ILZ983063:IMG983063 IVV983063:IWC983063 JFR983063:JFY983063 JPN983063:JPU983063 JZJ983063:JZQ983063 KJF983063:KJM983063 KTB983063:KTI983063 LCX983063:LDE983063 LMT983063:LNA983063 LWP983063:LWW983063 MGL983063:MGS983063 MQH983063:MQO983063 NAD983063:NAK983063 NJZ983063:NKG983063 NTV983063:NUC983063 ODR983063:ODY983063 ONN983063:ONU983063 OXJ983063:OXQ983063 PHF983063:PHM983063 PRB983063:PRI983063 QAX983063:QBE983063 QKT983063:QLA983063 QUP983063:QUW983063 REL983063:RES983063 ROH983063:ROO983063 RYD983063:RYK983063 SHZ983063:SIG983063 SRV983063:SSC983063 TBR983063:TBY983063 TLN983063:TLU983063 TVJ983063:TVQ983063 UFF983063:UFM983063 UPB983063:UPI983063 UYX983063:UZE983063 VIT983063:VJA983063 VSP983063:VSW983063 WCL983063:WCS983063 WMH983063:WMO983063 O917527:AC917527 O851991:AC851991 O786455:AC786455 O720919:AC720919 O655383:AC655383 O589847:AC589847 O524311:AC524311 O458775:AC458775 O393239:AC393239 O327703:AC327703 O262167:AC262167 O196631:AC196631 O131095:AC131095 O65559:AC65559 O983063:AC983063 WCL27:WCS27 VSP27:VSW27 UYX27:UZE27 VIT27:VJA27 UFF27:UFM27 WWD27:WWK27 WMH27:WMO27 UPB27:UPI27 JR27:JY27 TN27:TU27 ADJ27:ADQ27 ANF27:ANM27 AXB27:AXI27 BGX27:BHE27 BQT27:BRA27 CAP27:CAW27 CKL27:CKS27 CUH27:CUO27 DED27:DEK27 DNZ27:DOG27 DXV27:DYC27 EHR27:EHY27 ERN27:ERU27 FBJ27:FBQ27 FLF27:FLM27 FVB27:FVI27 GEX27:GFE27 GOT27:GPA27 GYP27:GYW27 HIL27:HIS27 HSH27:HSO27 ICD27:ICK27 ILZ27:IMG27 IVV27:IWC27 JFR27:JFY27 JPN27:JPU27 JZJ27:JZQ27 KJF27:KJM27 KTB27:KTI27 LCX27:LDE27 LMT27:LNA27 LWP27:LWW27 MGL27:MGS27 MQH27:MQO27 NAD27:NAK27 NJZ27:NKG27 NTV27:NUC27 ODR27:ODY27 ONN27:ONU27 OXJ27:OXQ27 PHF27:PHM27 PRB27:PRI27 QAX27:QBE27 QKT27:QLA27 QUP27:QUW27 REL27:RES27 ROH27:ROO27 RYD27:RYK27 SHZ27:SIG27 SRV27:SSC27 TBR27:TBY27 TLN27:TLU27 TVJ27:TVQ27"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WL983058:WWL983065 WMP983058:WMP983065 AD65554:AD65561 JZ65554:JZ65561 TV65554:TV65561 ADR65554:ADR65561 ANN65554:ANN65561 AXJ65554:AXJ65561 BHF65554:BHF65561 BRB65554:BRB65561 CAX65554:CAX65561 CKT65554:CKT65561 CUP65554:CUP65561 DEL65554:DEL65561 DOH65554:DOH65561 DYD65554:DYD65561 EHZ65554:EHZ65561 ERV65554:ERV65561 FBR65554:FBR65561 FLN65554:FLN65561 FVJ65554:FVJ65561 GFF65554:GFF65561 GPB65554:GPB65561 GYX65554:GYX65561 HIT65554:HIT65561 HSP65554:HSP65561 ICL65554:ICL65561 IMH65554:IMH65561 IWD65554:IWD65561 JFZ65554:JFZ65561 JPV65554:JPV65561 JZR65554:JZR65561 KJN65554:KJN65561 KTJ65554:KTJ65561 LDF65554:LDF65561 LNB65554:LNB65561 LWX65554:LWX65561 MGT65554:MGT65561 MQP65554:MQP65561 NAL65554:NAL65561 NKH65554:NKH65561 NUD65554:NUD65561 ODZ65554:ODZ65561 ONV65554:ONV65561 OXR65554:OXR65561 PHN65554:PHN65561 PRJ65554:PRJ65561 QBF65554:QBF65561 QLB65554:QLB65561 QUX65554:QUX65561 RET65554:RET65561 ROP65554:ROP65561 RYL65554:RYL65561 SIH65554:SIH65561 SSD65554:SSD65561 TBZ65554:TBZ65561 TLV65554:TLV65561 TVR65554:TVR65561 UFN65554:UFN65561 UPJ65554:UPJ65561 UZF65554:UZF65561 VJB65554:VJB65561 VSX65554:VSX65561 WCT65554:WCT65561 WMP65554:WMP65561 WWL65554:WWL65561 AD131090:AD131097 JZ131090:JZ131097 TV131090:TV131097 ADR131090:ADR131097 ANN131090:ANN131097 AXJ131090:AXJ131097 BHF131090:BHF131097 BRB131090:BRB131097 CAX131090:CAX131097 CKT131090:CKT131097 CUP131090:CUP131097 DEL131090:DEL131097 DOH131090:DOH131097 DYD131090:DYD131097 EHZ131090:EHZ131097 ERV131090:ERV131097 FBR131090:FBR131097 FLN131090:FLN131097 FVJ131090:FVJ131097 GFF131090:GFF131097 GPB131090:GPB131097 GYX131090:GYX131097 HIT131090:HIT131097 HSP131090:HSP131097 ICL131090:ICL131097 IMH131090:IMH131097 IWD131090:IWD131097 JFZ131090:JFZ131097 JPV131090:JPV131097 JZR131090:JZR131097 KJN131090:KJN131097 KTJ131090:KTJ131097 LDF131090:LDF131097 LNB131090:LNB131097 LWX131090:LWX131097 MGT131090:MGT131097 MQP131090:MQP131097 NAL131090:NAL131097 NKH131090:NKH131097 NUD131090:NUD131097 ODZ131090:ODZ131097 ONV131090:ONV131097 OXR131090:OXR131097 PHN131090:PHN131097 PRJ131090:PRJ131097 QBF131090:QBF131097 QLB131090:QLB131097 QUX131090:QUX131097 RET131090:RET131097 ROP131090:ROP131097 RYL131090:RYL131097 SIH131090:SIH131097 SSD131090:SSD131097 TBZ131090:TBZ131097 TLV131090:TLV131097 TVR131090:TVR131097 UFN131090:UFN131097 UPJ131090:UPJ131097 UZF131090:UZF131097 VJB131090:VJB131097 VSX131090:VSX131097 WCT131090:WCT131097 WMP131090:WMP131097 WWL131090:WWL131097 AD196626:AD196633 JZ196626:JZ196633 TV196626:TV196633 ADR196626:ADR196633 ANN196626:ANN196633 AXJ196626:AXJ196633 BHF196626:BHF196633 BRB196626:BRB196633 CAX196626:CAX196633 CKT196626:CKT196633 CUP196626:CUP196633 DEL196626:DEL196633 DOH196626:DOH196633 DYD196626:DYD196633 EHZ196626:EHZ196633 ERV196626:ERV196633 FBR196626:FBR196633 FLN196626:FLN196633 FVJ196626:FVJ196633 GFF196626:GFF196633 GPB196626:GPB196633 GYX196626:GYX196633 HIT196626:HIT196633 HSP196626:HSP196633 ICL196626:ICL196633 IMH196626:IMH196633 IWD196626:IWD196633 JFZ196626:JFZ196633 JPV196626:JPV196633 JZR196626:JZR196633 KJN196626:KJN196633 KTJ196626:KTJ196633 LDF196626:LDF196633 LNB196626:LNB196633 LWX196626:LWX196633 MGT196626:MGT196633 MQP196626:MQP196633 NAL196626:NAL196633 NKH196626:NKH196633 NUD196626:NUD196633 ODZ196626:ODZ196633 ONV196626:ONV196633 OXR196626:OXR196633 PHN196626:PHN196633 PRJ196626:PRJ196633 QBF196626:QBF196633 QLB196626:QLB196633 QUX196626:QUX196633 RET196626:RET196633 ROP196626:ROP196633 RYL196626:RYL196633 SIH196626:SIH196633 SSD196626:SSD196633 TBZ196626:TBZ196633 TLV196626:TLV196633 TVR196626:TVR196633 UFN196626:UFN196633 UPJ196626:UPJ196633 UZF196626:UZF196633 VJB196626:VJB196633 VSX196626:VSX196633 WCT196626:WCT196633 WMP196626:WMP196633 WWL196626:WWL196633 AD262162:AD262169 JZ262162:JZ262169 TV262162:TV262169 ADR262162:ADR262169 ANN262162:ANN262169 AXJ262162:AXJ262169 BHF262162:BHF262169 BRB262162:BRB262169 CAX262162:CAX262169 CKT262162:CKT262169 CUP262162:CUP262169 DEL262162:DEL262169 DOH262162:DOH262169 DYD262162:DYD262169 EHZ262162:EHZ262169 ERV262162:ERV262169 FBR262162:FBR262169 FLN262162:FLN262169 FVJ262162:FVJ262169 GFF262162:GFF262169 GPB262162:GPB262169 GYX262162:GYX262169 HIT262162:HIT262169 HSP262162:HSP262169 ICL262162:ICL262169 IMH262162:IMH262169 IWD262162:IWD262169 JFZ262162:JFZ262169 JPV262162:JPV262169 JZR262162:JZR262169 KJN262162:KJN262169 KTJ262162:KTJ262169 LDF262162:LDF262169 LNB262162:LNB262169 LWX262162:LWX262169 MGT262162:MGT262169 MQP262162:MQP262169 NAL262162:NAL262169 NKH262162:NKH262169 NUD262162:NUD262169 ODZ262162:ODZ262169 ONV262162:ONV262169 OXR262162:OXR262169 PHN262162:PHN262169 PRJ262162:PRJ262169 QBF262162:QBF262169 QLB262162:QLB262169 QUX262162:QUX262169 RET262162:RET262169 ROP262162:ROP262169 RYL262162:RYL262169 SIH262162:SIH262169 SSD262162:SSD262169 TBZ262162:TBZ262169 TLV262162:TLV262169 TVR262162:TVR262169 UFN262162:UFN262169 UPJ262162:UPJ262169 UZF262162:UZF262169 VJB262162:VJB262169 VSX262162:VSX262169 WCT262162:WCT262169 WMP262162:WMP262169 WWL262162:WWL262169 AD327698:AD327705 JZ327698:JZ327705 TV327698:TV327705 ADR327698:ADR327705 ANN327698:ANN327705 AXJ327698:AXJ327705 BHF327698:BHF327705 BRB327698:BRB327705 CAX327698:CAX327705 CKT327698:CKT327705 CUP327698:CUP327705 DEL327698:DEL327705 DOH327698:DOH327705 DYD327698:DYD327705 EHZ327698:EHZ327705 ERV327698:ERV327705 FBR327698:FBR327705 FLN327698:FLN327705 FVJ327698:FVJ327705 GFF327698:GFF327705 GPB327698:GPB327705 GYX327698:GYX327705 HIT327698:HIT327705 HSP327698:HSP327705 ICL327698:ICL327705 IMH327698:IMH327705 IWD327698:IWD327705 JFZ327698:JFZ327705 JPV327698:JPV327705 JZR327698:JZR327705 KJN327698:KJN327705 KTJ327698:KTJ327705 LDF327698:LDF327705 LNB327698:LNB327705 LWX327698:LWX327705 MGT327698:MGT327705 MQP327698:MQP327705 NAL327698:NAL327705 NKH327698:NKH327705 NUD327698:NUD327705 ODZ327698:ODZ327705 ONV327698:ONV327705 OXR327698:OXR327705 PHN327698:PHN327705 PRJ327698:PRJ327705 QBF327698:QBF327705 QLB327698:QLB327705 QUX327698:QUX327705 RET327698:RET327705 ROP327698:ROP327705 RYL327698:RYL327705 SIH327698:SIH327705 SSD327698:SSD327705 TBZ327698:TBZ327705 TLV327698:TLV327705 TVR327698:TVR327705 UFN327698:UFN327705 UPJ327698:UPJ327705 UZF327698:UZF327705 VJB327698:VJB327705 VSX327698:VSX327705 WCT327698:WCT327705 WMP327698:WMP327705 WWL327698:WWL327705 AD393234:AD393241 JZ393234:JZ393241 TV393234:TV393241 ADR393234:ADR393241 ANN393234:ANN393241 AXJ393234:AXJ393241 BHF393234:BHF393241 BRB393234:BRB393241 CAX393234:CAX393241 CKT393234:CKT393241 CUP393234:CUP393241 DEL393234:DEL393241 DOH393234:DOH393241 DYD393234:DYD393241 EHZ393234:EHZ393241 ERV393234:ERV393241 FBR393234:FBR393241 FLN393234:FLN393241 FVJ393234:FVJ393241 GFF393234:GFF393241 GPB393234:GPB393241 GYX393234:GYX393241 HIT393234:HIT393241 HSP393234:HSP393241 ICL393234:ICL393241 IMH393234:IMH393241 IWD393234:IWD393241 JFZ393234:JFZ393241 JPV393234:JPV393241 JZR393234:JZR393241 KJN393234:KJN393241 KTJ393234:KTJ393241 LDF393234:LDF393241 LNB393234:LNB393241 LWX393234:LWX393241 MGT393234:MGT393241 MQP393234:MQP393241 NAL393234:NAL393241 NKH393234:NKH393241 NUD393234:NUD393241 ODZ393234:ODZ393241 ONV393234:ONV393241 OXR393234:OXR393241 PHN393234:PHN393241 PRJ393234:PRJ393241 QBF393234:QBF393241 QLB393234:QLB393241 QUX393234:QUX393241 RET393234:RET393241 ROP393234:ROP393241 RYL393234:RYL393241 SIH393234:SIH393241 SSD393234:SSD393241 TBZ393234:TBZ393241 TLV393234:TLV393241 TVR393234:TVR393241 UFN393234:UFN393241 UPJ393234:UPJ393241 UZF393234:UZF393241 VJB393234:VJB393241 VSX393234:VSX393241 WCT393234:WCT393241 WMP393234:WMP393241 WWL393234:WWL393241 AD458770:AD458777 JZ458770:JZ458777 TV458770:TV458777 ADR458770:ADR458777 ANN458770:ANN458777 AXJ458770:AXJ458777 BHF458770:BHF458777 BRB458770:BRB458777 CAX458770:CAX458777 CKT458770:CKT458777 CUP458770:CUP458777 DEL458770:DEL458777 DOH458770:DOH458777 DYD458770:DYD458777 EHZ458770:EHZ458777 ERV458770:ERV458777 FBR458770:FBR458777 FLN458770:FLN458777 FVJ458770:FVJ458777 GFF458770:GFF458777 GPB458770:GPB458777 GYX458770:GYX458777 HIT458770:HIT458777 HSP458770:HSP458777 ICL458770:ICL458777 IMH458770:IMH458777 IWD458770:IWD458777 JFZ458770:JFZ458777 JPV458770:JPV458777 JZR458770:JZR458777 KJN458770:KJN458777 KTJ458770:KTJ458777 LDF458770:LDF458777 LNB458770:LNB458777 LWX458770:LWX458777 MGT458770:MGT458777 MQP458770:MQP458777 NAL458770:NAL458777 NKH458770:NKH458777 NUD458770:NUD458777 ODZ458770:ODZ458777 ONV458770:ONV458777 OXR458770:OXR458777 PHN458770:PHN458777 PRJ458770:PRJ458777 QBF458770:QBF458777 QLB458770:QLB458777 QUX458770:QUX458777 RET458770:RET458777 ROP458770:ROP458777 RYL458770:RYL458777 SIH458770:SIH458777 SSD458770:SSD458777 TBZ458770:TBZ458777 TLV458770:TLV458777 TVR458770:TVR458777 UFN458770:UFN458777 UPJ458770:UPJ458777 UZF458770:UZF458777 VJB458770:VJB458777 VSX458770:VSX458777 WCT458770:WCT458777 WMP458770:WMP458777 WWL458770:WWL458777 AD524306:AD524313 JZ524306:JZ524313 TV524306:TV524313 ADR524306:ADR524313 ANN524306:ANN524313 AXJ524306:AXJ524313 BHF524306:BHF524313 BRB524306:BRB524313 CAX524306:CAX524313 CKT524306:CKT524313 CUP524306:CUP524313 DEL524306:DEL524313 DOH524306:DOH524313 DYD524306:DYD524313 EHZ524306:EHZ524313 ERV524306:ERV524313 FBR524306:FBR524313 FLN524306:FLN524313 FVJ524306:FVJ524313 GFF524306:GFF524313 GPB524306:GPB524313 GYX524306:GYX524313 HIT524306:HIT524313 HSP524306:HSP524313 ICL524306:ICL524313 IMH524306:IMH524313 IWD524306:IWD524313 JFZ524306:JFZ524313 JPV524306:JPV524313 JZR524306:JZR524313 KJN524306:KJN524313 KTJ524306:KTJ524313 LDF524306:LDF524313 LNB524306:LNB524313 LWX524306:LWX524313 MGT524306:MGT524313 MQP524306:MQP524313 NAL524306:NAL524313 NKH524306:NKH524313 NUD524306:NUD524313 ODZ524306:ODZ524313 ONV524306:ONV524313 OXR524306:OXR524313 PHN524306:PHN524313 PRJ524306:PRJ524313 QBF524306:QBF524313 QLB524306:QLB524313 QUX524306:QUX524313 RET524306:RET524313 ROP524306:ROP524313 RYL524306:RYL524313 SIH524306:SIH524313 SSD524306:SSD524313 TBZ524306:TBZ524313 TLV524306:TLV524313 TVR524306:TVR524313 UFN524306:UFN524313 UPJ524306:UPJ524313 UZF524306:UZF524313 VJB524306:VJB524313 VSX524306:VSX524313 WCT524306:WCT524313 WMP524306:WMP524313 WWL524306:WWL524313 AD589842:AD589849 JZ589842:JZ589849 TV589842:TV589849 ADR589842:ADR589849 ANN589842:ANN589849 AXJ589842:AXJ589849 BHF589842:BHF589849 BRB589842:BRB589849 CAX589842:CAX589849 CKT589842:CKT589849 CUP589842:CUP589849 DEL589842:DEL589849 DOH589842:DOH589849 DYD589842:DYD589849 EHZ589842:EHZ589849 ERV589842:ERV589849 FBR589842:FBR589849 FLN589842:FLN589849 FVJ589842:FVJ589849 GFF589842:GFF589849 GPB589842:GPB589849 GYX589842:GYX589849 HIT589842:HIT589849 HSP589842:HSP589849 ICL589842:ICL589849 IMH589842:IMH589849 IWD589842:IWD589849 JFZ589842:JFZ589849 JPV589842:JPV589849 JZR589842:JZR589849 KJN589842:KJN589849 KTJ589842:KTJ589849 LDF589842:LDF589849 LNB589842:LNB589849 LWX589842:LWX589849 MGT589842:MGT589849 MQP589842:MQP589849 NAL589842:NAL589849 NKH589842:NKH589849 NUD589842:NUD589849 ODZ589842:ODZ589849 ONV589842:ONV589849 OXR589842:OXR589849 PHN589842:PHN589849 PRJ589842:PRJ589849 QBF589842:QBF589849 QLB589842:QLB589849 QUX589842:QUX589849 RET589842:RET589849 ROP589842:ROP589849 RYL589842:RYL589849 SIH589842:SIH589849 SSD589842:SSD589849 TBZ589842:TBZ589849 TLV589842:TLV589849 TVR589842:TVR589849 UFN589842:UFN589849 UPJ589842:UPJ589849 UZF589842:UZF589849 VJB589842:VJB589849 VSX589842:VSX589849 WCT589842:WCT589849 WMP589842:WMP589849 WWL589842:WWL589849 AD655378:AD655385 JZ655378:JZ655385 TV655378:TV655385 ADR655378:ADR655385 ANN655378:ANN655385 AXJ655378:AXJ655385 BHF655378:BHF655385 BRB655378:BRB655385 CAX655378:CAX655385 CKT655378:CKT655385 CUP655378:CUP655385 DEL655378:DEL655385 DOH655378:DOH655385 DYD655378:DYD655385 EHZ655378:EHZ655385 ERV655378:ERV655385 FBR655378:FBR655385 FLN655378:FLN655385 FVJ655378:FVJ655385 GFF655378:GFF655385 GPB655378:GPB655385 GYX655378:GYX655385 HIT655378:HIT655385 HSP655378:HSP655385 ICL655378:ICL655385 IMH655378:IMH655385 IWD655378:IWD655385 JFZ655378:JFZ655385 JPV655378:JPV655385 JZR655378:JZR655385 KJN655378:KJN655385 KTJ655378:KTJ655385 LDF655378:LDF655385 LNB655378:LNB655385 LWX655378:LWX655385 MGT655378:MGT655385 MQP655378:MQP655385 NAL655378:NAL655385 NKH655378:NKH655385 NUD655378:NUD655385 ODZ655378:ODZ655385 ONV655378:ONV655385 OXR655378:OXR655385 PHN655378:PHN655385 PRJ655378:PRJ655385 QBF655378:QBF655385 QLB655378:QLB655385 QUX655378:QUX655385 RET655378:RET655385 ROP655378:ROP655385 RYL655378:RYL655385 SIH655378:SIH655385 SSD655378:SSD655385 TBZ655378:TBZ655385 TLV655378:TLV655385 TVR655378:TVR655385 UFN655378:UFN655385 UPJ655378:UPJ655385 UZF655378:UZF655385 VJB655378:VJB655385 VSX655378:VSX655385 WCT655378:WCT655385 WMP655378:WMP655385 WWL655378:WWL655385 AD720914:AD720921 JZ720914:JZ720921 TV720914:TV720921 ADR720914:ADR720921 ANN720914:ANN720921 AXJ720914:AXJ720921 BHF720914:BHF720921 BRB720914:BRB720921 CAX720914:CAX720921 CKT720914:CKT720921 CUP720914:CUP720921 DEL720914:DEL720921 DOH720914:DOH720921 DYD720914:DYD720921 EHZ720914:EHZ720921 ERV720914:ERV720921 FBR720914:FBR720921 FLN720914:FLN720921 FVJ720914:FVJ720921 GFF720914:GFF720921 GPB720914:GPB720921 GYX720914:GYX720921 HIT720914:HIT720921 HSP720914:HSP720921 ICL720914:ICL720921 IMH720914:IMH720921 IWD720914:IWD720921 JFZ720914:JFZ720921 JPV720914:JPV720921 JZR720914:JZR720921 KJN720914:KJN720921 KTJ720914:KTJ720921 LDF720914:LDF720921 LNB720914:LNB720921 LWX720914:LWX720921 MGT720914:MGT720921 MQP720914:MQP720921 NAL720914:NAL720921 NKH720914:NKH720921 NUD720914:NUD720921 ODZ720914:ODZ720921 ONV720914:ONV720921 OXR720914:OXR720921 PHN720914:PHN720921 PRJ720914:PRJ720921 QBF720914:QBF720921 QLB720914:QLB720921 QUX720914:QUX720921 RET720914:RET720921 ROP720914:ROP720921 RYL720914:RYL720921 SIH720914:SIH720921 SSD720914:SSD720921 TBZ720914:TBZ720921 TLV720914:TLV720921 TVR720914:TVR720921 UFN720914:UFN720921 UPJ720914:UPJ720921 UZF720914:UZF720921 VJB720914:VJB720921 VSX720914:VSX720921 WCT720914:WCT720921 WMP720914:WMP720921 WWL720914:WWL720921 AD786450:AD786457 JZ786450:JZ786457 TV786450:TV786457 ADR786450:ADR786457 ANN786450:ANN786457 AXJ786450:AXJ786457 BHF786450:BHF786457 BRB786450:BRB786457 CAX786450:CAX786457 CKT786450:CKT786457 CUP786450:CUP786457 DEL786450:DEL786457 DOH786450:DOH786457 DYD786450:DYD786457 EHZ786450:EHZ786457 ERV786450:ERV786457 FBR786450:FBR786457 FLN786450:FLN786457 FVJ786450:FVJ786457 GFF786450:GFF786457 GPB786450:GPB786457 GYX786450:GYX786457 HIT786450:HIT786457 HSP786450:HSP786457 ICL786450:ICL786457 IMH786450:IMH786457 IWD786450:IWD786457 JFZ786450:JFZ786457 JPV786450:JPV786457 JZR786450:JZR786457 KJN786450:KJN786457 KTJ786450:KTJ786457 LDF786450:LDF786457 LNB786450:LNB786457 LWX786450:LWX786457 MGT786450:MGT786457 MQP786450:MQP786457 NAL786450:NAL786457 NKH786450:NKH786457 NUD786450:NUD786457 ODZ786450:ODZ786457 ONV786450:ONV786457 OXR786450:OXR786457 PHN786450:PHN786457 PRJ786450:PRJ786457 QBF786450:QBF786457 QLB786450:QLB786457 QUX786450:QUX786457 RET786450:RET786457 ROP786450:ROP786457 RYL786450:RYL786457 SIH786450:SIH786457 SSD786450:SSD786457 TBZ786450:TBZ786457 TLV786450:TLV786457 TVR786450:TVR786457 UFN786450:UFN786457 UPJ786450:UPJ786457 UZF786450:UZF786457 VJB786450:VJB786457 VSX786450:VSX786457 WCT786450:WCT786457 WMP786450:WMP786457 WWL786450:WWL786457 AD851986:AD851993 JZ851986:JZ851993 TV851986:TV851993 ADR851986:ADR851993 ANN851986:ANN851993 AXJ851986:AXJ851993 BHF851986:BHF851993 BRB851986:BRB851993 CAX851986:CAX851993 CKT851986:CKT851993 CUP851986:CUP851993 DEL851986:DEL851993 DOH851986:DOH851993 DYD851986:DYD851993 EHZ851986:EHZ851993 ERV851986:ERV851993 FBR851986:FBR851993 FLN851986:FLN851993 FVJ851986:FVJ851993 GFF851986:GFF851993 GPB851986:GPB851993 GYX851986:GYX851993 HIT851986:HIT851993 HSP851986:HSP851993 ICL851986:ICL851993 IMH851986:IMH851993 IWD851986:IWD851993 JFZ851986:JFZ851993 JPV851986:JPV851993 JZR851986:JZR851993 KJN851986:KJN851993 KTJ851986:KTJ851993 LDF851986:LDF851993 LNB851986:LNB851993 LWX851986:LWX851993 MGT851986:MGT851993 MQP851986:MQP851993 NAL851986:NAL851993 NKH851986:NKH851993 NUD851986:NUD851993 ODZ851986:ODZ851993 ONV851986:ONV851993 OXR851986:OXR851993 PHN851986:PHN851993 PRJ851986:PRJ851993 QBF851986:QBF851993 QLB851986:QLB851993 QUX851986:QUX851993 RET851986:RET851993 ROP851986:ROP851993 RYL851986:RYL851993 SIH851986:SIH851993 SSD851986:SSD851993 TBZ851986:TBZ851993 TLV851986:TLV851993 TVR851986:TVR851993 UFN851986:UFN851993 UPJ851986:UPJ851993 UZF851986:UZF851993 VJB851986:VJB851993 VSX851986:VSX851993 WCT851986:WCT851993 WMP851986:WMP851993 WWL851986:WWL851993 AD917522:AD917529 JZ917522:JZ917529 TV917522:TV917529 ADR917522:ADR917529 ANN917522:ANN917529 AXJ917522:AXJ917529 BHF917522:BHF917529 BRB917522:BRB917529 CAX917522:CAX917529 CKT917522:CKT917529 CUP917522:CUP917529 DEL917522:DEL917529 DOH917522:DOH917529 DYD917522:DYD917529 EHZ917522:EHZ917529 ERV917522:ERV917529 FBR917522:FBR917529 FLN917522:FLN917529 FVJ917522:FVJ917529 GFF917522:GFF917529 GPB917522:GPB917529 GYX917522:GYX917529 HIT917522:HIT917529 HSP917522:HSP917529 ICL917522:ICL917529 IMH917522:IMH917529 IWD917522:IWD917529 JFZ917522:JFZ917529 JPV917522:JPV917529 JZR917522:JZR917529 KJN917522:KJN917529 KTJ917522:KTJ917529 LDF917522:LDF917529 LNB917522:LNB917529 LWX917522:LWX917529 MGT917522:MGT917529 MQP917522:MQP917529 NAL917522:NAL917529 NKH917522:NKH917529 NUD917522:NUD917529 ODZ917522:ODZ917529 ONV917522:ONV917529 OXR917522:OXR917529 PHN917522:PHN917529 PRJ917522:PRJ917529 QBF917522:QBF917529 QLB917522:QLB917529 QUX917522:QUX917529 RET917522:RET917529 ROP917522:ROP917529 RYL917522:RYL917529 SIH917522:SIH917529 SSD917522:SSD917529 TBZ917522:TBZ917529 TLV917522:TLV917529 TVR917522:TVR917529 UFN917522:UFN917529 UPJ917522:UPJ917529 UZF917522:UZF917529 VJB917522:VJB917529 VSX917522:VSX917529 WCT917522:WCT917529 WMP917522:WMP917529 WWL917522:WWL917529 AD983058:AD983065 JZ983058:JZ983065 TV983058:TV983065 ADR983058:ADR983065 ANN983058:ANN983065 AXJ983058:AXJ983065 BHF983058:BHF983065 BRB983058:BRB983065 CAX983058:CAX983065 CKT983058:CKT983065 CUP983058:CUP983065 DEL983058:DEL983065 DOH983058:DOH983065 DYD983058:DYD983065 EHZ983058:EHZ983065 ERV983058:ERV983065 FBR983058:FBR983065 FLN983058:FLN983065 FVJ983058:FVJ983065 GFF983058:GFF983065 GPB983058:GPB983065 GYX983058:GYX983065 HIT983058:HIT983065 HSP983058:HSP983065 ICL983058:ICL983065 IMH983058:IMH983065 IWD983058:IWD983065 JFZ983058:JFZ983065 JPV983058:JPV983065 JZR983058:JZR983065 KJN983058:KJN983065 KTJ983058:KTJ983065 LDF983058:LDF983065 LNB983058:LNB983065 LWX983058:LWX983065 MGT983058:MGT983065 MQP983058:MQP983065 NAL983058:NAL983065 NKH983058:NKH983065 NUD983058:NUD983065 ODZ983058:ODZ983065 ONV983058:ONV983065 OXR983058:OXR983065 PHN983058:PHN983065 PRJ983058:PRJ983065 QBF983058:QBF983065 QLB983058:QLB983065 QUX983058:QUX983065 RET983058:RET983065 ROP983058:ROP983065 RYL983058:RYL983065 SIH983058:SIH983065 SSD983058:SSD983065 TBZ983058:TBZ983065 TLV983058:TLV983065 TVR983058:TVR983065 UFN983058:UFN983065 UPJ983058:UPJ983065 UZF983058:UZF983065 VJB983058:VJB983065 VSX983058:VSX983065 WCT983058:WCT983065 JZ18:JZ25 TV18:TV25 ADR18:ADR25 ANN18:ANN25 AXJ18:AXJ25 BHF18:BHF25 BRB18:BRB25 CAX18:CAX25 CKT18:CKT25 CUP18:CUP25 DEL18:DEL25 DOH18:DOH25 DYD18:DYD25 EHZ18:EHZ25 ERV18:ERV25 FBR18:FBR25 FLN18:FLN25 FVJ18:FVJ25 GFF18:GFF25 GPB18:GPB25 GYX18:GYX25 HIT18:HIT25 HSP18:HSP25 ICL18:ICL25 IMH18:IMH25 IWD18:IWD25 JFZ18:JFZ25 JPV18:JPV25 JZR18:JZR25 KJN18:KJN25 KTJ18:KTJ25 LDF18:LDF25 LNB18:LNB25 LWX18:LWX25 MGT18:MGT25 MQP18:MQP25 NAL18:NAL25 NKH18:NKH25 NUD18:NUD25 ODZ18:ODZ25 ONV18:ONV25 OXR18:OXR25 PHN18:PHN25 PRJ18:PRJ25 QBF18:QBF25 QLB18:QLB25 QUX18:QUX25 RET18:RET25 ROP18:ROP25 RYL18:RYL25 SIH18:SIH25 SSD18:SSD25 TBZ18:TBZ25 TLV18:TLV25 TVR18:TVR25 UFN18:UFN25 UPJ18:UPJ25 UZF18:UZF25 VJB18:VJB25 VSX18:VSX25 WCT18:WCT25 WMP18:WMP25 WWL18:WWL25 WWL27:WWL29 WMP27:WMP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xr:uid="{00000000-0002-0000-0B00-000006000000}">
      <formula1>900</formula1>
    </dataValidation>
    <dataValidation type="list" allowBlank="1" showInputMessage="1" showErrorMessage="1" errorTitle="Ошибка" error="Выберите значение из списка" sqref="O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O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O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O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O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O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O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O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O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O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O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O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O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O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O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O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V22 V65558 V131094 V196630 V262166 V327702 V393238 V458774 V524310 V589846 V655382 V720918 V786454 V851990 V917526 V983062" xr:uid="{00000000-0002-0000-0B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xr:uid="{00000000-0002-0000-0B00-000008000000}">
      <formula1>900</formula1>
    </dataValidation>
    <dataValidation type="list" allowBlank="1" showInputMessage="1" showErrorMessage="1" errorTitle="Ошибка" error="Выберите значение из списка" prompt="Выберите значение из списка" sqref="O23 V23 O27" xr:uid="{00000000-0002-0000-0B00-000009000000}">
      <formula1>kind_of_cons</formula1>
    </dataValidation>
    <dataValidation type="decimal" allowBlank="1" showErrorMessage="1" errorTitle="Ошибка" error="Допускается ввод только действительных чисел!" sqref="O24 V24 O28 V28" xr:uid="{00000000-0002-0000-0B00-00000A000000}">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50</v>
      </c>
    </row>
    <row r="2" spans="1:20" ht="22.5">
      <c r="F2" s="1255" t="s">
        <v>492</v>
      </c>
      <c r="G2" s="1256"/>
      <c r="H2" s="1257"/>
      <c r="I2" s="642"/>
    </row>
    <row r="3" spans="1:20" ht="3" customHeight="1"/>
    <row r="4" spans="1:20" s="572" customFormat="1" ht="11.25">
      <c r="A4" s="592"/>
      <c r="B4" s="592"/>
      <c r="C4" s="592"/>
      <c r="D4" s="592"/>
      <c r="F4" s="1209" t="s">
        <v>454</v>
      </c>
      <c r="G4" s="1209"/>
      <c r="H4" s="1209"/>
      <c r="I4" s="1258"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58"/>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493</v>
      </c>
      <c r="H7" s="606" t="str">
        <f>IF(dateCh="","",dateCh)</f>
        <v>19.12.2018</v>
      </c>
      <c r="I7" s="583" t="s">
        <v>494</v>
      </c>
      <c r="J7" s="617"/>
      <c r="K7" s="592"/>
      <c r="L7" s="592"/>
      <c r="M7" s="592"/>
      <c r="N7" s="592"/>
      <c r="O7" s="592"/>
      <c r="P7" s="592"/>
      <c r="Q7" s="592"/>
      <c r="R7" s="592"/>
      <c r="S7" s="592"/>
      <c r="T7" s="592"/>
    </row>
    <row r="8" spans="1:20" s="572" customFormat="1" ht="45">
      <c r="A8" s="1259">
        <v>1</v>
      </c>
      <c r="B8" s="592"/>
      <c r="C8" s="592"/>
      <c r="D8" s="592"/>
      <c r="F8" s="618" t="str">
        <f>"2." &amp;mergeValue(A8)</f>
        <v>2.1</v>
      </c>
      <c r="G8" s="634" t="s">
        <v>495</v>
      </c>
      <c r="H8" s="606"/>
      <c r="I8" s="583" t="s">
        <v>592</v>
      </c>
      <c r="J8" s="617"/>
      <c r="K8" s="592"/>
      <c r="L8" s="592"/>
      <c r="M8" s="592"/>
      <c r="N8" s="592"/>
      <c r="O8" s="592"/>
      <c r="P8" s="592"/>
      <c r="Q8" s="592"/>
      <c r="R8" s="592"/>
      <c r="S8" s="592"/>
      <c r="T8" s="592"/>
    </row>
    <row r="9" spans="1:20" s="572" customFormat="1" ht="22.5">
      <c r="A9" s="1259"/>
      <c r="B9" s="592"/>
      <c r="C9" s="592"/>
      <c r="D9" s="592"/>
      <c r="F9" s="618" t="str">
        <f>"3." &amp;mergeValue(A9)</f>
        <v>3.1</v>
      </c>
      <c r="G9" s="634" t="s">
        <v>496</v>
      </c>
      <c r="H9" s="606"/>
      <c r="I9" s="583" t="s">
        <v>590</v>
      </c>
      <c r="J9" s="617"/>
      <c r="K9" s="592"/>
      <c r="L9" s="592"/>
      <c r="M9" s="592"/>
      <c r="N9" s="592"/>
      <c r="O9" s="592"/>
      <c r="P9" s="592"/>
      <c r="Q9" s="592"/>
      <c r="R9" s="592"/>
      <c r="S9" s="592"/>
      <c r="T9" s="592"/>
    </row>
    <row r="10" spans="1:20" s="572" customFormat="1" ht="22.5">
      <c r="A10" s="1259"/>
      <c r="B10" s="592"/>
      <c r="C10" s="592"/>
      <c r="D10" s="592"/>
      <c r="F10" s="618" t="str">
        <f>"4."&amp;mergeValue(A10)</f>
        <v>4.1</v>
      </c>
      <c r="G10" s="634" t="s">
        <v>497</v>
      </c>
      <c r="H10" s="607" t="s">
        <v>458</v>
      </c>
      <c r="I10" s="583"/>
      <c r="J10" s="617"/>
      <c r="K10" s="592"/>
      <c r="L10" s="592"/>
      <c r="M10" s="592"/>
      <c r="N10" s="592"/>
      <c r="O10" s="592"/>
      <c r="P10" s="592"/>
      <c r="Q10" s="592"/>
      <c r="R10" s="592"/>
      <c r="S10" s="592"/>
      <c r="T10" s="592"/>
    </row>
    <row r="11" spans="1:20"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c r="O11" s="592"/>
      <c r="P11" s="592"/>
      <c r="Q11" s="592"/>
      <c r="R11" s="592"/>
      <c r="S11" s="592"/>
      <c r="T11" s="592"/>
    </row>
    <row r="12" spans="1:20"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c r="O12" s="592"/>
      <c r="P12" s="592"/>
      <c r="Q12" s="592"/>
      <c r="R12" s="592"/>
      <c r="S12" s="592"/>
      <c r="T12" s="592"/>
    </row>
    <row r="13" spans="1:20"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c r="O13" s="592"/>
      <c r="P13" s="592"/>
      <c r="Q13" s="592"/>
      <c r="R13" s="592"/>
      <c r="S13" s="592"/>
      <c r="T13" s="592"/>
    </row>
    <row r="14" spans="1:20" s="572" customFormat="1" ht="18.75">
      <c r="A14" s="1259"/>
      <c r="B14" s="1259"/>
      <c r="C14" s="1259"/>
      <c r="D14" s="625"/>
      <c r="F14" s="621"/>
      <c r="G14" s="552" t="s">
        <v>4</v>
      </c>
      <c r="H14" s="626"/>
      <c r="I14" s="1260"/>
      <c r="J14" s="617"/>
      <c r="K14" s="592"/>
      <c r="L14" s="592"/>
      <c r="M14" s="592"/>
      <c r="N14" s="592"/>
      <c r="O14" s="592"/>
      <c r="P14" s="592"/>
      <c r="Q14" s="592"/>
      <c r="R14" s="592"/>
      <c r="S14" s="592"/>
      <c r="T14" s="592"/>
    </row>
    <row r="15" spans="1:20" s="572" customFormat="1" ht="18.75">
      <c r="A15" s="1259"/>
      <c r="B15" s="1259"/>
      <c r="C15" s="625"/>
      <c r="D15" s="625"/>
      <c r="F15" s="636"/>
      <c r="G15" s="579" t="s">
        <v>403</v>
      </c>
      <c r="H15" s="637"/>
      <c r="I15" s="638"/>
      <c r="J15" s="617"/>
      <c r="K15" s="592"/>
      <c r="L15" s="592"/>
      <c r="M15" s="592"/>
      <c r="N15" s="592"/>
      <c r="O15" s="592"/>
      <c r="P15" s="592"/>
      <c r="Q15" s="592"/>
      <c r="R15" s="592"/>
      <c r="S15" s="592"/>
      <c r="T15" s="592"/>
    </row>
    <row r="16" spans="1:20" s="572" customFormat="1" ht="18.75">
      <c r="A16" s="1259"/>
      <c r="B16" s="592"/>
      <c r="C16" s="592"/>
      <c r="D16" s="592"/>
      <c r="F16" s="621"/>
      <c r="G16" s="560" t="s">
        <v>507</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506</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254" t="s">
        <v>595</v>
      </c>
      <c r="H19" s="1254"/>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34" width="10.5703125" style="587"/>
    <col min="35" max="256" width="10.5703125" style="525"/>
    <col min="257" max="264" width="0" style="525" hidden="1" customWidth="1"/>
    <col min="265" max="265" width="3.7109375" style="525" customWidth="1"/>
    <col min="266" max="266" width="3.85546875" style="525" customWidth="1"/>
    <col min="267" max="267" width="3.7109375" style="525" customWidth="1"/>
    <col min="268" max="268" width="12.7109375" style="525" customWidth="1"/>
    <col min="269" max="269" width="52.7109375" style="525" customWidth="1"/>
    <col min="270" max="273" width="0" style="525" hidden="1" customWidth="1"/>
    <col min="274" max="274" width="12.28515625" style="525" customWidth="1"/>
    <col min="275" max="275" width="6.42578125" style="525" customWidth="1"/>
    <col min="276" max="276" width="12.28515625" style="525" customWidth="1"/>
    <col min="277" max="277" width="0" style="525" hidden="1" customWidth="1"/>
    <col min="278" max="278" width="3.7109375" style="525" customWidth="1"/>
    <col min="279" max="279" width="11.140625" style="525" bestFit="1" customWidth="1"/>
    <col min="280" max="281" width="10.5703125" style="525"/>
    <col min="282" max="282" width="11.140625" style="525" customWidth="1"/>
    <col min="283" max="512" width="10.5703125" style="525"/>
    <col min="513" max="520" width="0" style="525" hidden="1" customWidth="1"/>
    <col min="521" max="521" width="3.7109375" style="525" customWidth="1"/>
    <col min="522" max="522" width="3.85546875" style="525" customWidth="1"/>
    <col min="523" max="523" width="3.7109375" style="525" customWidth="1"/>
    <col min="524" max="524" width="12.7109375" style="525" customWidth="1"/>
    <col min="525" max="525" width="52.7109375" style="525" customWidth="1"/>
    <col min="526" max="529" width="0" style="525" hidden="1" customWidth="1"/>
    <col min="530" max="530" width="12.28515625" style="525" customWidth="1"/>
    <col min="531" max="531" width="6.42578125" style="525" customWidth="1"/>
    <col min="532" max="532" width="12.28515625" style="525" customWidth="1"/>
    <col min="533" max="533" width="0" style="525" hidden="1" customWidth="1"/>
    <col min="534" max="534" width="3.7109375" style="525" customWidth="1"/>
    <col min="535" max="535" width="11.140625" style="525" bestFit="1" customWidth="1"/>
    <col min="536" max="537" width="10.5703125" style="525"/>
    <col min="538" max="538" width="11.140625" style="525" customWidth="1"/>
    <col min="539" max="768" width="10.5703125" style="525"/>
    <col min="769" max="776" width="0" style="525" hidden="1" customWidth="1"/>
    <col min="777" max="777" width="3.7109375" style="525" customWidth="1"/>
    <col min="778" max="778" width="3.85546875" style="525" customWidth="1"/>
    <col min="779" max="779" width="3.7109375" style="525" customWidth="1"/>
    <col min="780" max="780" width="12.7109375" style="525" customWidth="1"/>
    <col min="781" max="781" width="52.7109375" style="525" customWidth="1"/>
    <col min="782" max="785" width="0" style="525" hidden="1" customWidth="1"/>
    <col min="786" max="786" width="12.28515625" style="525" customWidth="1"/>
    <col min="787" max="787" width="6.42578125" style="525" customWidth="1"/>
    <col min="788" max="788" width="12.28515625" style="525" customWidth="1"/>
    <col min="789" max="789" width="0" style="525" hidden="1" customWidth="1"/>
    <col min="790" max="790" width="3.7109375" style="525" customWidth="1"/>
    <col min="791" max="791" width="11.140625" style="525" bestFit="1" customWidth="1"/>
    <col min="792" max="793" width="10.5703125" style="525"/>
    <col min="794" max="794" width="11.140625" style="525" customWidth="1"/>
    <col min="795" max="1024" width="10.5703125" style="525"/>
    <col min="1025" max="1032" width="0" style="525" hidden="1" customWidth="1"/>
    <col min="1033" max="1033" width="3.7109375" style="525" customWidth="1"/>
    <col min="1034" max="1034" width="3.85546875" style="525" customWidth="1"/>
    <col min="1035" max="1035" width="3.7109375" style="525" customWidth="1"/>
    <col min="1036" max="1036" width="12.7109375" style="525" customWidth="1"/>
    <col min="1037" max="1037" width="52.7109375" style="525" customWidth="1"/>
    <col min="1038" max="1041" width="0" style="525" hidden="1" customWidth="1"/>
    <col min="1042" max="1042" width="12.28515625" style="525" customWidth="1"/>
    <col min="1043" max="1043" width="6.42578125" style="525" customWidth="1"/>
    <col min="1044" max="1044" width="12.28515625" style="525" customWidth="1"/>
    <col min="1045" max="1045" width="0" style="525" hidden="1" customWidth="1"/>
    <col min="1046" max="1046" width="3.7109375" style="525" customWidth="1"/>
    <col min="1047" max="1047" width="11.140625" style="525" bestFit="1" customWidth="1"/>
    <col min="1048" max="1049" width="10.5703125" style="525"/>
    <col min="1050" max="1050" width="11.140625" style="525" customWidth="1"/>
    <col min="1051" max="1280" width="10.5703125" style="525"/>
    <col min="1281" max="1288" width="0" style="525" hidden="1" customWidth="1"/>
    <col min="1289" max="1289" width="3.7109375" style="525" customWidth="1"/>
    <col min="1290" max="1290" width="3.85546875" style="525" customWidth="1"/>
    <col min="1291" max="1291" width="3.7109375" style="525" customWidth="1"/>
    <col min="1292" max="1292" width="12.7109375" style="525" customWidth="1"/>
    <col min="1293" max="1293" width="52.7109375" style="525" customWidth="1"/>
    <col min="1294" max="1297" width="0" style="525" hidden="1" customWidth="1"/>
    <col min="1298" max="1298" width="12.28515625" style="525" customWidth="1"/>
    <col min="1299" max="1299" width="6.42578125" style="525" customWidth="1"/>
    <col min="1300" max="1300" width="12.28515625" style="525" customWidth="1"/>
    <col min="1301" max="1301" width="0" style="525" hidden="1" customWidth="1"/>
    <col min="1302" max="1302" width="3.7109375" style="525" customWidth="1"/>
    <col min="1303" max="1303" width="11.140625" style="525" bestFit="1" customWidth="1"/>
    <col min="1304" max="1305" width="10.5703125" style="525"/>
    <col min="1306" max="1306" width="11.140625" style="525" customWidth="1"/>
    <col min="1307" max="1536" width="10.5703125" style="525"/>
    <col min="1537" max="1544" width="0" style="525" hidden="1" customWidth="1"/>
    <col min="1545" max="1545" width="3.7109375" style="525" customWidth="1"/>
    <col min="1546" max="1546" width="3.85546875" style="525" customWidth="1"/>
    <col min="1547" max="1547" width="3.7109375" style="525" customWidth="1"/>
    <col min="1548" max="1548" width="12.7109375" style="525" customWidth="1"/>
    <col min="1549" max="1549" width="52.7109375" style="525" customWidth="1"/>
    <col min="1550" max="1553" width="0" style="525" hidden="1" customWidth="1"/>
    <col min="1554" max="1554" width="12.28515625" style="525" customWidth="1"/>
    <col min="1555" max="1555" width="6.42578125" style="525" customWidth="1"/>
    <col min="1556" max="1556" width="12.28515625" style="525" customWidth="1"/>
    <col min="1557" max="1557" width="0" style="525" hidden="1" customWidth="1"/>
    <col min="1558" max="1558" width="3.7109375" style="525" customWidth="1"/>
    <col min="1559" max="1559" width="11.140625" style="525" bestFit="1" customWidth="1"/>
    <col min="1560" max="1561" width="10.5703125" style="525"/>
    <col min="1562" max="1562" width="11.140625" style="525" customWidth="1"/>
    <col min="1563" max="1792" width="10.5703125" style="525"/>
    <col min="1793" max="1800" width="0" style="525" hidden="1" customWidth="1"/>
    <col min="1801" max="1801" width="3.7109375" style="525" customWidth="1"/>
    <col min="1802" max="1802" width="3.85546875" style="525" customWidth="1"/>
    <col min="1803" max="1803" width="3.7109375" style="525" customWidth="1"/>
    <col min="1804" max="1804" width="12.7109375" style="525" customWidth="1"/>
    <col min="1805" max="1805" width="52.7109375" style="525" customWidth="1"/>
    <col min="1806" max="1809" width="0" style="525" hidden="1" customWidth="1"/>
    <col min="1810" max="1810" width="12.28515625" style="525" customWidth="1"/>
    <col min="1811" max="1811" width="6.42578125" style="525" customWidth="1"/>
    <col min="1812" max="1812" width="12.28515625" style="525" customWidth="1"/>
    <col min="1813" max="1813" width="0" style="525" hidden="1" customWidth="1"/>
    <col min="1814" max="1814" width="3.7109375" style="525" customWidth="1"/>
    <col min="1815" max="1815" width="11.140625" style="525" bestFit="1" customWidth="1"/>
    <col min="1816" max="1817" width="10.5703125" style="525"/>
    <col min="1818" max="1818" width="11.140625" style="525" customWidth="1"/>
    <col min="1819" max="2048" width="10.5703125" style="525"/>
    <col min="2049" max="2056" width="0" style="525" hidden="1" customWidth="1"/>
    <col min="2057" max="2057" width="3.7109375" style="525" customWidth="1"/>
    <col min="2058" max="2058" width="3.85546875" style="525" customWidth="1"/>
    <col min="2059" max="2059" width="3.7109375" style="525" customWidth="1"/>
    <col min="2060" max="2060" width="12.7109375" style="525" customWidth="1"/>
    <col min="2061" max="2061" width="52.7109375" style="525" customWidth="1"/>
    <col min="2062" max="2065" width="0" style="525" hidden="1" customWidth="1"/>
    <col min="2066" max="2066" width="12.28515625" style="525" customWidth="1"/>
    <col min="2067" max="2067" width="6.42578125" style="525" customWidth="1"/>
    <col min="2068" max="2068" width="12.28515625" style="525" customWidth="1"/>
    <col min="2069" max="2069" width="0" style="525" hidden="1" customWidth="1"/>
    <col min="2070" max="2070" width="3.7109375" style="525" customWidth="1"/>
    <col min="2071" max="2071" width="11.140625" style="525" bestFit="1" customWidth="1"/>
    <col min="2072" max="2073" width="10.5703125" style="525"/>
    <col min="2074" max="2074" width="11.140625" style="525" customWidth="1"/>
    <col min="2075" max="2304" width="10.5703125" style="525"/>
    <col min="2305" max="2312" width="0" style="525" hidden="1" customWidth="1"/>
    <col min="2313" max="2313" width="3.7109375" style="525" customWidth="1"/>
    <col min="2314" max="2314" width="3.85546875" style="525" customWidth="1"/>
    <col min="2315" max="2315" width="3.7109375" style="525" customWidth="1"/>
    <col min="2316" max="2316" width="12.7109375" style="525" customWidth="1"/>
    <col min="2317" max="2317" width="52.7109375" style="525" customWidth="1"/>
    <col min="2318" max="2321" width="0" style="525" hidden="1" customWidth="1"/>
    <col min="2322" max="2322" width="12.28515625" style="525" customWidth="1"/>
    <col min="2323" max="2323" width="6.42578125" style="525" customWidth="1"/>
    <col min="2324" max="2324" width="12.28515625" style="525" customWidth="1"/>
    <col min="2325" max="2325" width="0" style="525" hidden="1" customWidth="1"/>
    <col min="2326" max="2326" width="3.7109375" style="525" customWidth="1"/>
    <col min="2327" max="2327" width="11.140625" style="525" bestFit="1" customWidth="1"/>
    <col min="2328" max="2329" width="10.5703125" style="525"/>
    <col min="2330" max="2330" width="11.140625" style="525" customWidth="1"/>
    <col min="2331" max="2560" width="10.5703125" style="525"/>
    <col min="2561" max="2568" width="0" style="525" hidden="1" customWidth="1"/>
    <col min="2569" max="2569" width="3.7109375" style="525" customWidth="1"/>
    <col min="2570" max="2570" width="3.85546875" style="525" customWidth="1"/>
    <col min="2571" max="2571" width="3.7109375" style="525" customWidth="1"/>
    <col min="2572" max="2572" width="12.7109375" style="525" customWidth="1"/>
    <col min="2573" max="2573" width="52.7109375" style="525" customWidth="1"/>
    <col min="2574" max="2577" width="0" style="525" hidden="1" customWidth="1"/>
    <col min="2578" max="2578" width="12.28515625" style="525" customWidth="1"/>
    <col min="2579" max="2579" width="6.42578125" style="525" customWidth="1"/>
    <col min="2580" max="2580" width="12.28515625" style="525" customWidth="1"/>
    <col min="2581" max="2581" width="0" style="525" hidden="1" customWidth="1"/>
    <col min="2582" max="2582" width="3.7109375" style="525" customWidth="1"/>
    <col min="2583" max="2583" width="11.140625" style="525" bestFit="1" customWidth="1"/>
    <col min="2584" max="2585" width="10.5703125" style="525"/>
    <col min="2586" max="2586" width="11.140625" style="525" customWidth="1"/>
    <col min="2587" max="2816" width="10.5703125" style="525"/>
    <col min="2817" max="2824" width="0" style="525" hidden="1" customWidth="1"/>
    <col min="2825" max="2825" width="3.7109375" style="525" customWidth="1"/>
    <col min="2826" max="2826" width="3.85546875" style="525" customWidth="1"/>
    <col min="2827" max="2827" width="3.7109375" style="525" customWidth="1"/>
    <col min="2828" max="2828" width="12.7109375" style="525" customWidth="1"/>
    <col min="2829" max="2829" width="52.7109375" style="525" customWidth="1"/>
    <col min="2830" max="2833" width="0" style="525" hidden="1" customWidth="1"/>
    <col min="2834" max="2834" width="12.28515625" style="525" customWidth="1"/>
    <col min="2835" max="2835" width="6.42578125" style="525" customWidth="1"/>
    <col min="2836" max="2836" width="12.28515625" style="525" customWidth="1"/>
    <col min="2837" max="2837" width="0" style="525" hidden="1" customWidth="1"/>
    <col min="2838" max="2838" width="3.7109375" style="525" customWidth="1"/>
    <col min="2839" max="2839" width="11.140625" style="525" bestFit="1" customWidth="1"/>
    <col min="2840" max="2841" width="10.5703125" style="525"/>
    <col min="2842" max="2842" width="11.140625" style="525" customWidth="1"/>
    <col min="2843" max="3072" width="10.5703125" style="525"/>
    <col min="3073" max="3080" width="0" style="525" hidden="1" customWidth="1"/>
    <col min="3081" max="3081" width="3.7109375" style="525" customWidth="1"/>
    <col min="3082" max="3082" width="3.85546875" style="525" customWidth="1"/>
    <col min="3083" max="3083" width="3.7109375" style="525" customWidth="1"/>
    <col min="3084" max="3084" width="12.7109375" style="525" customWidth="1"/>
    <col min="3085" max="3085" width="52.7109375" style="525" customWidth="1"/>
    <col min="3086" max="3089" width="0" style="525" hidden="1" customWidth="1"/>
    <col min="3090" max="3090" width="12.28515625" style="525" customWidth="1"/>
    <col min="3091" max="3091" width="6.42578125" style="525" customWidth="1"/>
    <col min="3092" max="3092" width="12.28515625" style="525" customWidth="1"/>
    <col min="3093" max="3093" width="0" style="525" hidden="1" customWidth="1"/>
    <col min="3094" max="3094" width="3.7109375" style="525" customWidth="1"/>
    <col min="3095" max="3095" width="11.140625" style="525" bestFit="1" customWidth="1"/>
    <col min="3096" max="3097" width="10.5703125" style="525"/>
    <col min="3098" max="3098" width="11.140625" style="525" customWidth="1"/>
    <col min="3099" max="3328" width="10.5703125" style="525"/>
    <col min="3329" max="3336" width="0" style="525" hidden="1" customWidth="1"/>
    <col min="3337" max="3337" width="3.7109375" style="525" customWidth="1"/>
    <col min="3338" max="3338" width="3.85546875" style="525" customWidth="1"/>
    <col min="3339" max="3339" width="3.7109375" style="525" customWidth="1"/>
    <col min="3340" max="3340" width="12.7109375" style="525" customWidth="1"/>
    <col min="3341" max="3341" width="52.7109375" style="525" customWidth="1"/>
    <col min="3342" max="3345" width="0" style="525" hidden="1" customWidth="1"/>
    <col min="3346" max="3346" width="12.28515625" style="525" customWidth="1"/>
    <col min="3347" max="3347" width="6.42578125" style="525" customWidth="1"/>
    <col min="3348" max="3348" width="12.28515625" style="525" customWidth="1"/>
    <col min="3349" max="3349" width="0" style="525" hidden="1" customWidth="1"/>
    <col min="3350" max="3350" width="3.7109375" style="525" customWidth="1"/>
    <col min="3351" max="3351" width="11.140625" style="525" bestFit="1" customWidth="1"/>
    <col min="3352" max="3353" width="10.5703125" style="525"/>
    <col min="3354" max="3354" width="11.140625" style="525" customWidth="1"/>
    <col min="3355" max="3584" width="10.5703125" style="525"/>
    <col min="3585" max="3592" width="0" style="525" hidden="1" customWidth="1"/>
    <col min="3593" max="3593" width="3.7109375" style="525" customWidth="1"/>
    <col min="3594" max="3594" width="3.85546875" style="525" customWidth="1"/>
    <col min="3595" max="3595" width="3.7109375" style="525" customWidth="1"/>
    <col min="3596" max="3596" width="12.7109375" style="525" customWidth="1"/>
    <col min="3597" max="3597" width="52.7109375" style="525" customWidth="1"/>
    <col min="3598" max="3601" width="0" style="525" hidden="1" customWidth="1"/>
    <col min="3602" max="3602" width="12.28515625" style="525" customWidth="1"/>
    <col min="3603" max="3603" width="6.42578125" style="525" customWidth="1"/>
    <col min="3604" max="3604" width="12.28515625" style="525" customWidth="1"/>
    <col min="3605" max="3605" width="0" style="525" hidden="1" customWidth="1"/>
    <col min="3606" max="3606" width="3.7109375" style="525" customWidth="1"/>
    <col min="3607" max="3607" width="11.140625" style="525" bestFit="1" customWidth="1"/>
    <col min="3608" max="3609" width="10.5703125" style="525"/>
    <col min="3610" max="3610" width="11.140625" style="525" customWidth="1"/>
    <col min="3611" max="3840" width="10.5703125" style="525"/>
    <col min="3841" max="3848" width="0" style="525" hidden="1" customWidth="1"/>
    <col min="3849" max="3849" width="3.7109375" style="525" customWidth="1"/>
    <col min="3850" max="3850" width="3.85546875" style="525" customWidth="1"/>
    <col min="3851" max="3851" width="3.7109375" style="525" customWidth="1"/>
    <col min="3852" max="3852" width="12.7109375" style="525" customWidth="1"/>
    <col min="3853" max="3853" width="52.7109375" style="525" customWidth="1"/>
    <col min="3854" max="3857" width="0" style="525" hidden="1" customWidth="1"/>
    <col min="3858" max="3858" width="12.28515625" style="525" customWidth="1"/>
    <col min="3859" max="3859" width="6.42578125" style="525" customWidth="1"/>
    <col min="3860" max="3860" width="12.28515625" style="525" customWidth="1"/>
    <col min="3861" max="3861" width="0" style="525" hidden="1" customWidth="1"/>
    <col min="3862" max="3862" width="3.7109375" style="525" customWidth="1"/>
    <col min="3863" max="3863" width="11.140625" style="525" bestFit="1" customWidth="1"/>
    <col min="3864" max="3865" width="10.5703125" style="525"/>
    <col min="3866" max="3866" width="11.140625" style="525" customWidth="1"/>
    <col min="3867" max="4096" width="10.5703125" style="525"/>
    <col min="4097" max="4104" width="0" style="525" hidden="1" customWidth="1"/>
    <col min="4105" max="4105" width="3.7109375" style="525" customWidth="1"/>
    <col min="4106" max="4106" width="3.85546875" style="525" customWidth="1"/>
    <col min="4107" max="4107" width="3.7109375" style="525" customWidth="1"/>
    <col min="4108" max="4108" width="12.7109375" style="525" customWidth="1"/>
    <col min="4109" max="4109" width="52.7109375" style="525" customWidth="1"/>
    <col min="4110" max="4113" width="0" style="525" hidden="1" customWidth="1"/>
    <col min="4114" max="4114" width="12.28515625" style="525" customWidth="1"/>
    <col min="4115" max="4115" width="6.42578125" style="525" customWidth="1"/>
    <col min="4116" max="4116" width="12.28515625" style="525" customWidth="1"/>
    <col min="4117" max="4117" width="0" style="525" hidden="1" customWidth="1"/>
    <col min="4118" max="4118" width="3.7109375" style="525" customWidth="1"/>
    <col min="4119" max="4119" width="11.140625" style="525" bestFit="1" customWidth="1"/>
    <col min="4120" max="4121" width="10.5703125" style="525"/>
    <col min="4122" max="4122" width="11.140625" style="525" customWidth="1"/>
    <col min="4123" max="4352" width="10.5703125" style="525"/>
    <col min="4353" max="4360" width="0" style="525" hidden="1" customWidth="1"/>
    <col min="4361" max="4361" width="3.7109375" style="525" customWidth="1"/>
    <col min="4362" max="4362" width="3.85546875" style="525" customWidth="1"/>
    <col min="4363" max="4363" width="3.7109375" style="525" customWidth="1"/>
    <col min="4364" max="4364" width="12.7109375" style="525" customWidth="1"/>
    <col min="4365" max="4365" width="52.7109375" style="525" customWidth="1"/>
    <col min="4366" max="4369" width="0" style="525" hidden="1" customWidth="1"/>
    <col min="4370" max="4370" width="12.28515625" style="525" customWidth="1"/>
    <col min="4371" max="4371" width="6.42578125" style="525" customWidth="1"/>
    <col min="4372" max="4372" width="12.28515625" style="525" customWidth="1"/>
    <col min="4373" max="4373" width="0" style="525" hidden="1" customWidth="1"/>
    <col min="4374" max="4374" width="3.7109375" style="525" customWidth="1"/>
    <col min="4375" max="4375" width="11.140625" style="525" bestFit="1" customWidth="1"/>
    <col min="4376" max="4377" width="10.5703125" style="525"/>
    <col min="4378" max="4378" width="11.140625" style="525" customWidth="1"/>
    <col min="4379" max="4608" width="10.5703125" style="525"/>
    <col min="4609" max="4616" width="0" style="525" hidden="1" customWidth="1"/>
    <col min="4617" max="4617" width="3.7109375" style="525" customWidth="1"/>
    <col min="4618" max="4618" width="3.85546875" style="525" customWidth="1"/>
    <col min="4619" max="4619" width="3.7109375" style="525" customWidth="1"/>
    <col min="4620" max="4620" width="12.7109375" style="525" customWidth="1"/>
    <col min="4621" max="4621" width="52.7109375" style="525" customWidth="1"/>
    <col min="4622" max="4625" width="0" style="525" hidden="1" customWidth="1"/>
    <col min="4626" max="4626" width="12.28515625" style="525" customWidth="1"/>
    <col min="4627" max="4627" width="6.42578125" style="525" customWidth="1"/>
    <col min="4628" max="4628" width="12.28515625" style="525" customWidth="1"/>
    <col min="4629" max="4629" width="0" style="525" hidden="1" customWidth="1"/>
    <col min="4630" max="4630" width="3.7109375" style="525" customWidth="1"/>
    <col min="4631" max="4631" width="11.140625" style="525" bestFit="1" customWidth="1"/>
    <col min="4632" max="4633" width="10.5703125" style="525"/>
    <col min="4634" max="4634" width="11.140625" style="525" customWidth="1"/>
    <col min="4635" max="4864" width="10.5703125" style="525"/>
    <col min="4865" max="4872" width="0" style="525" hidden="1" customWidth="1"/>
    <col min="4873" max="4873" width="3.7109375" style="525" customWidth="1"/>
    <col min="4874" max="4874" width="3.85546875" style="525" customWidth="1"/>
    <col min="4875" max="4875" width="3.7109375" style="525" customWidth="1"/>
    <col min="4876" max="4876" width="12.7109375" style="525" customWidth="1"/>
    <col min="4877" max="4877" width="52.7109375" style="525" customWidth="1"/>
    <col min="4878" max="4881" width="0" style="525" hidden="1" customWidth="1"/>
    <col min="4882" max="4882" width="12.28515625" style="525" customWidth="1"/>
    <col min="4883" max="4883" width="6.42578125" style="525" customWidth="1"/>
    <col min="4884" max="4884" width="12.28515625" style="525" customWidth="1"/>
    <col min="4885" max="4885" width="0" style="525" hidden="1" customWidth="1"/>
    <col min="4886" max="4886" width="3.7109375" style="525" customWidth="1"/>
    <col min="4887" max="4887" width="11.140625" style="525" bestFit="1" customWidth="1"/>
    <col min="4888" max="4889" width="10.5703125" style="525"/>
    <col min="4890" max="4890" width="11.140625" style="525" customWidth="1"/>
    <col min="4891" max="5120" width="10.5703125" style="525"/>
    <col min="5121" max="5128" width="0" style="525" hidden="1" customWidth="1"/>
    <col min="5129" max="5129" width="3.7109375" style="525" customWidth="1"/>
    <col min="5130" max="5130" width="3.85546875" style="525" customWidth="1"/>
    <col min="5131" max="5131" width="3.7109375" style="525" customWidth="1"/>
    <col min="5132" max="5132" width="12.7109375" style="525" customWidth="1"/>
    <col min="5133" max="5133" width="52.7109375" style="525" customWidth="1"/>
    <col min="5134" max="5137" width="0" style="525" hidden="1" customWidth="1"/>
    <col min="5138" max="5138" width="12.28515625" style="525" customWidth="1"/>
    <col min="5139" max="5139" width="6.42578125" style="525" customWidth="1"/>
    <col min="5140" max="5140" width="12.28515625" style="525" customWidth="1"/>
    <col min="5141" max="5141" width="0" style="525" hidden="1" customWidth="1"/>
    <col min="5142" max="5142" width="3.7109375" style="525" customWidth="1"/>
    <col min="5143" max="5143" width="11.140625" style="525" bestFit="1" customWidth="1"/>
    <col min="5144" max="5145" width="10.5703125" style="525"/>
    <col min="5146" max="5146" width="11.140625" style="525" customWidth="1"/>
    <col min="5147" max="5376" width="10.5703125" style="525"/>
    <col min="5377" max="5384" width="0" style="525" hidden="1" customWidth="1"/>
    <col min="5385" max="5385" width="3.7109375" style="525" customWidth="1"/>
    <col min="5386" max="5386" width="3.85546875" style="525" customWidth="1"/>
    <col min="5387" max="5387" width="3.7109375" style="525" customWidth="1"/>
    <col min="5388" max="5388" width="12.7109375" style="525" customWidth="1"/>
    <col min="5389" max="5389" width="52.7109375" style="525" customWidth="1"/>
    <col min="5390" max="5393" width="0" style="525" hidden="1" customWidth="1"/>
    <col min="5394" max="5394" width="12.28515625" style="525" customWidth="1"/>
    <col min="5395" max="5395" width="6.42578125" style="525" customWidth="1"/>
    <col min="5396" max="5396" width="12.28515625" style="525" customWidth="1"/>
    <col min="5397" max="5397" width="0" style="525" hidden="1" customWidth="1"/>
    <col min="5398" max="5398" width="3.7109375" style="525" customWidth="1"/>
    <col min="5399" max="5399" width="11.140625" style="525" bestFit="1" customWidth="1"/>
    <col min="5400" max="5401" width="10.5703125" style="525"/>
    <col min="5402" max="5402" width="11.140625" style="525" customWidth="1"/>
    <col min="5403" max="5632" width="10.5703125" style="525"/>
    <col min="5633" max="5640" width="0" style="525" hidden="1" customWidth="1"/>
    <col min="5641" max="5641" width="3.7109375" style="525" customWidth="1"/>
    <col min="5642" max="5642" width="3.85546875" style="525" customWidth="1"/>
    <col min="5643" max="5643" width="3.7109375" style="525" customWidth="1"/>
    <col min="5644" max="5644" width="12.7109375" style="525" customWidth="1"/>
    <col min="5645" max="5645" width="52.7109375" style="525" customWidth="1"/>
    <col min="5646" max="5649" width="0" style="525" hidden="1" customWidth="1"/>
    <col min="5650" max="5650" width="12.28515625" style="525" customWidth="1"/>
    <col min="5651" max="5651" width="6.42578125" style="525" customWidth="1"/>
    <col min="5652" max="5652" width="12.28515625" style="525" customWidth="1"/>
    <col min="5653" max="5653" width="0" style="525" hidden="1" customWidth="1"/>
    <col min="5654" max="5654" width="3.7109375" style="525" customWidth="1"/>
    <col min="5655" max="5655" width="11.140625" style="525" bestFit="1" customWidth="1"/>
    <col min="5656" max="5657" width="10.5703125" style="525"/>
    <col min="5658" max="5658" width="11.140625" style="525" customWidth="1"/>
    <col min="5659" max="5888" width="10.5703125" style="525"/>
    <col min="5889" max="5896" width="0" style="525" hidden="1" customWidth="1"/>
    <col min="5897" max="5897" width="3.7109375" style="525" customWidth="1"/>
    <col min="5898" max="5898" width="3.85546875" style="525" customWidth="1"/>
    <col min="5899" max="5899" width="3.7109375" style="525" customWidth="1"/>
    <col min="5900" max="5900" width="12.7109375" style="525" customWidth="1"/>
    <col min="5901" max="5901" width="52.7109375" style="525" customWidth="1"/>
    <col min="5902" max="5905" width="0" style="525" hidden="1" customWidth="1"/>
    <col min="5906" max="5906" width="12.28515625" style="525" customWidth="1"/>
    <col min="5907" max="5907" width="6.42578125" style="525" customWidth="1"/>
    <col min="5908" max="5908" width="12.28515625" style="525" customWidth="1"/>
    <col min="5909" max="5909" width="0" style="525" hidden="1" customWidth="1"/>
    <col min="5910" max="5910" width="3.7109375" style="525" customWidth="1"/>
    <col min="5911" max="5911" width="11.140625" style="525" bestFit="1" customWidth="1"/>
    <col min="5912" max="5913" width="10.5703125" style="525"/>
    <col min="5914" max="5914" width="11.140625" style="525" customWidth="1"/>
    <col min="5915" max="6144" width="10.5703125" style="525"/>
    <col min="6145" max="6152" width="0" style="525" hidden="1" customWidth="1"/>
    <col min="6153" max="6153" width="3.7109375" style="525" customWidth="1"/>
    <col min="6154" max="6154" width="3.85546875" style="525" customWidth="1"/>
    <col min="6155" max="6155" width="3.7109375" style="525" customWidth="1"/>
    <col min="6156" max="6156" width="12.7109375" style="525" customWidth="1"/>
    <col min="6157" max="6157" width="52.7109375" style="525" customWidth="1"/>
    <col min="6158" max="6161" width="0" style="525" hidden="1" customWidth="1"/>
    <col min="6162" max="6162" width="12.28515625" style="525" customWidth="1"/>
    <col min="6163" max="6163" width="6.42578125" style="525" customWidth="1"/>
    <col min="6164" max="6164" width="12.28515625" style="525" customWidth="1"/>
    <col min="6165" max="6165" width="0" style="525" hidden="1" customWidth="1"/>
    <col min="6166" max="6166" width="3.7109375" style="525" customWidth="1"/>
    <col min="6167" max="6167" width="11.140625" style="525" bestFit="1" customWidth="1"/>
    <col min="6168" max="6169" width="10.5703125" style="525"/>
    <col min="6170" max="6170" width="11.140625" style="525" customWidth="1"/>
    <col min="6171" max="6400" width="10.5703125" style="525"/>
    <col min="6401" max="6408" width="0" style="525" hidden="1" customWidth="1"/>
    <col min="6409" max="6409" width="3.7109375" style="525" customWidth="1"/>
    <col min="6410" max="6410" width="3.85546875" style="525" customWidth="1"/>
    <col min="6411" max="6411" width="3.7109375" style="525" customWidth="1"/>
    <col min="6412" max="6412" width="12.7109375" style="525" customWidth="1"/>
    <col min="6413" max="6413" width="52.7109375" style="525" customWidth="1"/>
    <col min="6414" max="6417" width="0" style="525" hidden="1" customWidth="1"/>
    <col min="6418" max="6418" width="12.28515625" style="525" customWidth="1"/>
    <col min="6419" max="6419" width="6.42578125" style="525" customWidth="1"/>
    <col min="6420" max="6420" width="12.28515625" style="525" customWidth="1"/>
    <col min="6421" max="6421" width="0" style="525" hidden="1" customWidth="1"/>
    <col min="6422" max="6422" width="3.7109375" style="525" customWidth="1"/>
    <col min="6423" max="6423" width="11.140625" style="525" bestFit="1" customWidth="1"/>
    <col min="6424" max="6425" width="10.5703125" style="525"/>
    <col min="6426" max="6426" width="11.140625" style="525" customWidth="1"/>
    <col min="6427" max="6656" width="10.5703125" style="525"/>
    <col min="6657" max="6664" width="0" style="525" hidden="1" customWidth="1"/>
    <col min="6665" max="6665" width="3.7109375" style="525" customWidth="1"/>
    <col min="6666" max="6666" width="3.85546875" style="525" customWidth="1"/>
    <col min="6667" max="6667" width="3.7109375" style="525" customWidth="1"/>
    <col min="6668" max="6668" width="12.7109375" style="525" customWidth="1"/>
    <col min="6669" max="6669" width="52.7109375" style="525" customWidth="1"/>
    <col min="6670" max="6673" width="0" style="525" hidden="1" customWidth="1"/>
    <col min="6674" max="6674" width="12.28515625" style="525" customWidth="1"/>
    <col min="6675" max="6675" width="6.42578125" style="525" customWidth="1"/>
    <col min="6676" max="6676" width="12.28515625" style="525" customWidth="1"/>
    <col min="6677" max="6677" width="0" style="525" hidden="1" customWidth="1"/>
    <col min="6678" max="6678" width="3.7109375" style="525" customWidth="1"/>
    <col min="6679" max="6679" width="11.140625" style="525" bestFit="1" customWidth="1"/>
    <col min="6680" max="6681" width="10.5703125" style="525"/>
    <col min="6682" max="6682" width="11.140625" style="525" customWidth="1"/>
    <col min="6683" max="6912" width="10.5703125" style="525"/>
    <col min="6913" max="6920" width="0" style="525" hidden="1" customWidth="1"/>
    <col min="6921" max="6921" width="3.7109375" style="525" customWidth="1"/>
    <col min="6922" max="6922" width="3.85546875" style="525" customWidth="1"/>
    <col min="6923" max="6923" width="3.7109375" style="525" customWidth="1"/>
    <col min="6924" max="6924" width="12.7109375" style="525" customWidth="1"/>
    <col min="6925" max="6925" width="52.7109375" style="525" customWidth="1"/>
    <col min="6926" max="6929" width="0" style="525" hidden="1" customWidth="1"/>
    <col min="6930" max="6930" width="12.28515625" style="525" customWidth="1"/>
    <col min="6931" max="6931" width="6.42578125" style="525" customWidth="1"/>
    <col min="6932" max="6932" width="12.28515625" style="525" customWidth="1"/>
    <col min="6933" max="6933" width="0" style="525" hidden="1" customWidth="1"/>
    <col min="6934" max="6934" width="3.7109375" style="525" customWidth="1"/>
    <col min="6935" max="6935" width="11.140625" style="525" bestFit="1" customWidth="1"/>
    <col min="6936" max="6937" width="10.5703125" style="525"/>
    <col min="6938" max="6938" width="11.140625" style="525" customWidth="1"/>
    <col min="6939" max="7168" width="10.5703125" style="525"/>
    <col min="7169" max="7176" width="0" style="525" hidden="1" customWidth="1"/>
    <col min="7177" max="7177" width="3.7109375" style="525" customWidth="1"/>
    <col min="7178" max="7178" width="3.85546875" style="525" customWidth="1"/>
    <col min="7179" max="7179" width="3.7109375" style="525" customWidth="1"/>
    <col min="7180" max="7180" width="12.7109375" style="525" customWidth="1"/>
    <col min="7181" max="7181" width="52.7109375" style="525" customWidth="1"/>
    <col min="7182" max="7185" width="0" style="525" hidden="1" customWidth="1"/>
    <col min="7186" max="7186" width="12.28515625" style="525" customWidth="1"/>
    <col min="7187" max="7187" width="6.42578125" style="525" customWidth="1"/>
    <col min="7188" max="7188" width="12.28515625" style="525" customWidth="1"/>
    <col min="7189" max="7189" width="0" style="525" hidden="1" customWidth="1"/>
    <col min="7190" max="7190" width="3.7109375" style="525" customWidth="1"/>
    <col min="7191" max="7191" width="11.140625" style="525" bestFit="1" customWidth="1"/>
    <col min="7192" max="7193" width="10.5703125" style="525"/>
    <col min="7194" max="7194" width="11.140625" style="525" customWidth="1"/>
    <col min="7195" max="7424" width="10.5703125" style="525"/>
    <col min="7425" max="7432" width="0" style="525" hidden="1" customWidth="1"/>
    <col min="7433" max="7433" width="3.7109375" style="525" customWidth="1"/>
    <col min="7434" max="7434" width="3.85546875" style="525" customWidth="1"/>
    <col min="7435" max="7435" width="3.7109375" style="525" customWidth="1"/>
    <col min="7436" max="7436" width="12.7109375" style="525" customWidth="1"/>
    <col min="7437" max="7437" width="52.7109375" style="525" customWidth="1"/>
    <col min="7438" max="7441" width="0" style="525" hidden="1" customWidth="1"/>
    <col min="7442" max="7442" width="12.28515625" style="525" customWidth="1"/>
    <col min="7443" max="7443" width="6.42578125" style="525" customWidth="1"/>
    <col min="7444" max="7444" width="12.28515625" style="525" customWidth="1"/>
    <col min="7445" max="7445" width="0" style="525" hidden="1" customWidth="1"/>
    <col min="7446" max="7446" width="3.7109375" style="525" customWidth="1"/>
    <col min="7447" max="7447" width="11.140625" style="525" bestFit="1" customWidth="1"/>
    <col min="7448" max="7449" width="10.5703125" style="525"/>
    <col min="7450" max="7450" width="11.140625" style="525" customWidth="1"/>
    <col min="7451" max="7680" width="10.5703125" style="525"/>
    <col min="7681" max="7688" width="0" style="525" hidden="1" customWidth="1"/>
    <col min="7689" max="7689" width="3.7109375" style="525" customWidth="1"/>
    <col min="7690" max="7690" width="3.85546875" style="525" customWidth="1"/>
    <col min="7691" max="7691" width="3.7109375" style="525" customWidth="1"/>
    <col min="7692" max="7692" width="12.7109375" style="525" customWidth="1"/>
    <col min="7693" max="7693" width="52.7109375" style="525" customWidth="1"/>
    <col min="7694" max="7697" width="0" style="525" hidden="1" customWidth="1"/>
    <col min="7698" max="7698" width="12.28515625" style="525" customWidth="1"/>
    <col min="7699" max="7699" width="6.42578125" style="525" customWidth="1"/>
    <col min="7700" max="7700" width="12.28515625" style="525" customWidth="1"/>
    <col min="7701" max="7701" width="0" style="525" hidden="1" customWidth="1"/>
    <col min="7702" max="7702" width="3.7109375" style="525" customWidth="1"/>
    <col min="7703" max="7703" width="11.140625" style="525" bestFit="1" customWidth="1"/>
    <col min="7704" max="7705" width="10.5703125" style="525"/>
    <col min="7706" max="7706" width="11.140625" style="525" customWidth="1"/>
    <col min="7707" max="7936" width="10.5703125" style="525"/>
    <col min="7937" max="7944" width="0" style="525" hidden="1" customWidth="1"/>
    <col min="7945" max="7945" width="3.7109375" style="525" customWidth="1"/>
    <col min="7946" max="7946" width="3.85546875" style="525" customWidth="1"/>
    <col min="7947" max="7947" width="3.7109375" style="525" customWidth="1"/>
    <col min="7948" max="7948" width="12.7109375" style="525" customWidth="1"/>
    <col min="7949" max="7949" width="52.7109375" style="525" customWidth="1"/>
    <col min="7950" max="7953" width="0" style="525" hidden="1" customWidth="1"/>
    <col min="7954" max="7954" width="12.28515625" style="525" customWidth="1"/>
    <col min="7955" max="7955" width="6.42578125" style="525" customWidth="1"/>
    <col min="7956" max="7956" width="12.28515625" style="525" customWidth="1"/>
    <col min="7957" max="7957" width="0" style="525" hidden="1" customWidth="1"/>
    <col min="7958" max="7958" width="3.7109375" style="525" customWidth="1"/>
    <col min="7959" max="7959" width="11.140625" style="525" bestFit="1" customWidth="1"/>
    <col min="7960" max="7961" width="10.5703125" style="525"/>
    <col min="7962" max="7962" width="11.140625" style="525" customWidth="1"/>
    <col min="7963" max="8192" width="10.5703125" style="525"/>
    <col min="8193" max="8200" width="0" style="525" hidden="1" customWidth="1"/>
    <col min="8201" max="8201" width="3.7109375" style="525" customWidth="1"/>
    <col min="8202" max="8202" width="3.85546875" style="525" customWidth="1"/>
    <col min="8203" max="8203" width="3.7109375" style="525" customWidth="1"/>
    <col min="8204" max="8204" width="12.7109375" style="525" customWidth="1"/>
    <col min="8205" max="8205" width="52.7109375" style="525" customWidth="1"/>
    <col min="8206" max="8209" width="0" style="525" hidden="1" customWidth="1"/>
    <col min="8210" max="8210" width="12.28515625" style="525" customWidth="1"/>
    <col min="8211" max="8211" width="6.42578125" style="525" customWidth="1"/>
    <col min="8212" max="8212" width="12.28515625" style="525" customWidth="1"/>
    <col min="8213" max="8213" width="0" style="525" hidden="1" customWidth="1"/>
    <col min="8214" max="8214" width="3.7109375" style="525" customWidth="1"/>
    <col min="8215" max="8215" width="11.140625" style="525" bestFit="1" customWidth="1"/>
    <col min="8216" max="8217" width="10.5703125" style="525"/>
    <col min="8218" max="8218" width="11.140625" style="525" customWidth="1"/>
    <col min="8219" max="8448" width="10.5703125" style="525"/>
    <col min="8449" max="8456" width="0" style="525" hidden="1" customWidth="1"/>
    <col min="8457" max="8457" width="3.7109375" style="525" customWidth="1"/>
    <col min="8458" max="8458" width="3.85546875" style="525" customWidth="1"/>
    <col min="8459" max="8459" width="3.7109375" style="525" customWidth="1"/>
    <col min="8460" max="8460" width="12.7109375" style="525" customWidth="1"/>
    <col min="8461" max="8461" width="52.7109375" style="525" customWidth="1"/>
    <col min="8462" max="8465" width="0" style="525" hidden="1" customWidth="1"/>
    <col min="8466" max="8466" width="12.28515625" style="525" customWidth="1"/>
    <col min="8467" max="8467" width="6.42578125" style="525" customWidth="1"/>
    <col min="8468" max="8468" width="12.28515625" style="525" customWidth="1"/>
    <col min="8469" max="8469" width="0" style="525" hidden="1" customWidth="1"/>
    <col min="8470" max="8470" width="3.7109375" style="525" customWidth="1"/>
    <col min="8471" max="8471" width="11.140625" style="525" bestFit="1" customWidth="1"/>
    <col min="8472" max="8473" width="10.5703125" style="525"/>
    <col min="8474" max="8474" width="11.140625" style="525" customWidth="1"/>
    <col min="8475" max="8704" width="10.5703125" style="525"/>
    <col min="8705" max="8712" width="0" style="525" hidden="1" customWidth="1"/>
    <col min="8713" max="8713" width="3.7109375" style="525" customWidth="1"/>
    <col min="8714" max="8714" width="3.85546875" style="525" customWidth="1"/>
    <col min="8715" max="8715" width="3.7109375" style="525" customWidth="1"/>
    <col min="8716" max="8716" width="12.7109375" style="525" customWidth="1"/>
    <col min="8717" max="8717" width="52.7109375" style="525" customWidth="1"/>
    <col min="8718" max="8721" width="0" style="525" hidden="1" customWidth="1"/>
    <col min="8722" max="8722" width="12.28515625" style="525" customWidth="1"/>
    <col min="8723" max="8723" width="6.42578125" style="525" customWidth="1"/>
    <col min="8724" max="8724" width="12.28515625" style="525" customWidth="1"/>
    <col min="8725" max="8725" width="0" style="525" hidden="1" customWidth="1"/>
    <col min="8726" max="8726" width="3.7109375" style="525" customWidth="1"/>
    <col min="8727" max="8727" width="11.140625" style="525" bestFit="1" customWidth="1"/>
    <col min="8728" max="8729" width="10.5703125" style="525"/>
    <col min="8730" max="8730" width="11.140625" style="525" customWidth="1"/>
    <col min="8731" max="8960" width="10.5703125" style="525"/>
    <col min="8961" max="8968" width="0" style="525" hidden="1" customWidth="1"/>
    <col min="8969" max="8969" width="3.7109375" style="525" customWidth="1"/>
    <col min="8970" max="8970" width="3.85546875" style="525" customWidth="1"/>
    <col min="8971" max="8971" width="3.7109375" style="525" customWidth="1"/>
    <col min="8972" max="8972" width="12.7109375" style="525" customWidth="1"/>
    <col min="8973" max="8973" width="52.7109375" style="525" customWidth="1"/>
    <col min="8974" max="8977" width="0" style="525" hidden="1" customWidth="1"/>
    <col min="8978" max="8978" width="12.28515625" style="525" customWidth="1"/>
    <col min="8979" max="8979" width="6.42578125" style="525" customWidth="1"/>
    <col min="8980" max="8980" width="12.28515625" style="525" customWidth="1"/>
    <col min="8981" max="8981" width="0" style="525" hidden="1" customWidth="1"/>
    <col min="8982" max="8982" width="3.7109375" style="525" customWidth="1"/>
    <col min="8983" max="8983" width="11.140625" style="525" bestFit="1" customWidth="1"/>
    <col min="8984" max="8985" width="10.5703125" style="525"/>
    <col min="8986" max="8986" width="11.140625" style="525" customWidth="1"/>
    <col min="8987" max="9216" width="10.5703125" style="525"/>
    <col min="9217" max="9224" width="0" style="525" hidden="1" customWidth="1"/>
    <col min="9225" max="9225" width="3.7109375" style="525" customWidth="1"/>
    <col min="9226" max="9226" width="3.85546875" style="525" customWidth="1"/>
    <col min="9227" max="9227" width="3.7109375" style="525" customWidth="1"/>
    <col min="9228" max="9228" width="12.7109375" style="525" customWidth="1"/>
    <col min="9229" max="9229" width="52.7109375" style="525" customWidth="1"/>
    <col min="9230" max="9233" width="0" style="525" hidden="1" customWidth="1"/>
    <col min="9234" max="9234" width="12.28515625" style="525" customWidth="1"/>
    <col min="9235" max="9235" width="6.42578125" style="525" customWidth="1"/>
    <col min="9236" max="9236" width="12.28515625" style="525" customWidth="1"/>
    <col min="9237" max="9237" width="0" style="525" hidden="1" customWidth="1"/>
    <col min="9238" max="9238" width="3.7109375" style="525" customWidth="1"/>
    <col min="9239" max="9239" width="11.140625" style="525" bestFit="1" customWidth="1"/>
    <col min="9240" max="9241" width="10.5703125" style="525"/>
    <col min="9242" max="9242" width="11.140625" style="525" customWidth="1"/>
    <col min="9243" max="9472" width="10.5703125" style="525"/>
    <col min="9473" max="9480" width="0" style="525" hidden="1" customWidth="1"/>
    <col min="9481" max="9481" width="3.7109375" style="525" customWidth="1"/>
    <col min="9482" max="9482" width="3.85546875" style="525" customWidth="1"/>
    <col min="9483" max="9483" width="3.7109375" style="525" customWidth="1"/>
    <col min="9484" max="9484" width="12.7109375" style="525" customWidth="1"/>
    <col min="9485" max="9485" width="52.7109375" style="525" customWidth="1"/>
    <col min="9486" max="9489" width="0" style="525" hidden="1" customWidth="1"/>
    <col min="9490" max="9490" width="12.28515625" style="525" customWidth="1"/>
    <col min="9491" max="9491" width="6.42578125" style="525" customWidth="1"/>
    <col min="9492" max="9492" width="12.28515625" style="525" customWidth="1"/>
    <col min="9493" max="9493" width="0" style="525" hidden="1" customWidth="1"/>
    <col min="9494" max="9494" width="3.7109375" style="525" customWidth="1"/>
    <col min="9495" max="9495" width="11.140625" style="525" bestFit="1" customWidth="1"/>
    <col min="9496" max="9497" width="10.5703125" style="525"/>
    <col min="9498" max="9498" width="11.140625" style="525" customWidth="1"/>
    <col min="9499" max="9728" width="10.5703125" style="525"/>
    <col min="9729" max="9736" width="0" style="525" hidden="1" customWidth="1"/>
    <col min="9737" max="9737" width="3.7109375" style="525" customWidth="1"/>
    <col min="9738" max="9738" width="3.85546875" style="525" customWidth="1"/>
    <col min="9739" max="9739" width="3.7109375" style="525" customWidth="1"/>
    <col min="9740" max="9740" width="12.7109375" style="525" customWidth="1"/>
    <col min="9741" max="9741" width="52.7109375" style="525" customWidth="1"/>
    <col min="9742" max="9745" width="0" style="525" hidden="1" customWidth="1"/>
    <col min="9746" max="9746" width="12.28515625" style="525" customWidth="1"/>
    <col min="9747" max="9747" width="6.42578125" style="525" customWidth="1"/>
    <col min="9748" max="9748" width="12.28515625" style="525" customWidth="1"/>
    <col min="9749" max="9749" width="0" style="525" hidden="1" customWidth="1"/>
    <col min="9750" max="9750" width="3.7109375" style="525" customWidth="1"/>
    <col min="9751" max="9751" width="11.140625" style="525" bestFit="1" customWidth="1"/>
    <col min="9752" max="9753" width="10.5703125" style="525"/>
    <col min="9754" max="9754" width="11.140625" style="525" customWidth="1"/>
    <col min="9755" max="9984" width="10.5703125" style="525"/>
    <col min="9985" max="9992" width="0" style="525" hidden="1" customWidth="1"/>
    <col min="9993" max="9993" width="3.7109375" style="525" customWidth="1"/>
    <col min="9994" max="9994" width="3.85546875" style="525" customWidth="1"/>
    <col min="9995" max="9995" width="3.7109375" style="525" customWidth="1"/>
    <col min="9996" max="9996" width="12.7109375" style="525" customWidth="1"/>
    <col min="9997" max="9997" width="52.7109375" style="525" customWidth="1"/>
    <col min="9998" max="10001" width="0" style="525" hidden="1" customWidth="1"/>
    <col min="10002" max="10002" width="12.28515625" style="525" customWidth="1"/>
    <col min="10003" max="10003" width="6.42578125" style="525" customWidth="1"/>
    <col min="10004" max="10004" width="12.28515625" style="525" customWidth="1"/>
    <col min="10005" max="10005" width="0" style="525" hidden="1" customWidth="1"/>
    <col min="10006" max="10006" width="3.7109375" style="525" customWidth="1"/>
    <col min="10007" max="10007" width="11.140625" style="525" bestFit="1" customWidth="1"/>
    <col min="10008" max="10009" width="10.5703125" style="525"/>
    <col min="10010" max="10010" width="11.140625" style="525" customWidth="1"/>
    <col min="10011" max="10240" width="10.5703125" style="525"/>
    <col min="10241" max="10248" width="0" style="525" hidden="1" customWidth="1"/>
    <col min="10249" max="10249" width="3.7109375" style="525" customWidth="1"/>
    <col min="10250" max="10250" width="3.85546875" style="525" customWidth="1"/>
    <col min="10251" max="10251" width="3.7109375" style="525" customWidth="1"/>
    <col min="10252" max="10252" width="12.7109375" style="525" customWidth="1"/>
    <col min="10253" max="10253" width="52.7109375" style="525" customWidth="1"/>
    <col min="10254" max="10257" width="0" style="525" hidden="1" customWidth="1"/>
    <col min="10258" max="10258" width="12.28515625" style="525" customWidth="1"/>
    <col min="10259" max="10259" width="6.42578125" style="525" customWidth="1"/>
    <col min="10260" max="10260" width="12.28515625" style="525" customWidth="1"/>
    <col min="10261" max="10261" width="0" style="525" hidden="1" customWidth="1"/>
    <col min="10262" max="10262" width="3.7109375" style="525" customWidth="1"/>
    <col min="10263" max="10263" width="11.140625" style="525" bestFit="1" customWidth="1"/>
    <col min="10264" max="10265" width="10.5703125" style="525"/>
    <col min="10266" max="10266" width="11.140625" style="525" customWidth="1"/>
    <col min="10267" max="10496" width="10.5703125" style="525"/>
    <col min="10497" max="10504" width="0" style="525" hidden="1" customWidth="1"/>
    <col min="10505" max="10505" width="3.7109375" style="525" customWidth="1"/>
    <col min="10506" max="10506" width="3.85546875" style="525" customWidth="1"/>
    <col min="10507" max="10507" width="3.7109375" style="525" customWidth="1"/>
    <col min="10508" max="10508" width="12.7109375" style="525" customWidth="1"/>
    <col min="10509" max="10509" width="52.7109375" style="525" customWidth="1"/>
    <col min="10510" max="10513" width="0" style="525" hidden="1" customWidth="1"/>
    <col min="10514" max="10514" width="12.28515625" style="525" customWidth="1"/>
    <col min="10515" max="10515" width="6.42578125" style="525" customWidth="1"/>
    <col min="10516" max="10516" width="12.28515625" style="525" customWidth="1"/>
    <col min="10517" max="10517" width="0" style="525" hidden="1" customWidth="1"/>
    <col min="10518" max="10518" width="3.7109375" style="525" customWidth="1"/>
    <col min="10519" max="10519" width="11.140625" style="525" bestFit="1" customWidth="1"/>
    <col min="10520" max="10521" width="10.5703125" style="525"/>
    <col min="10522" max="10522" width="11.140625" style="525" customWidth="1"/>
    <col min="10523" max="10752" width="10.5703125" style="525"/>
    <col min="10753" max="10760" width="0" style="525" hidden="1" customWidth="1"/>
    <col min="10761" max="10761" width="3.7109375" style="525" customWidth="1"/>
    <col min="10762" max="10762" width="3.85546875" style="525" customWidth="1"/>
    <col min="10763" max="10763" width="3.7109375" style="525" customWidth="1"/>
    <col min="10764" max="10764" width="12.7109375" style="525" customWidth="1"/>
    <col min="10765" max="10765" width="52.7109375" style="525" customWidth="1"/>
    <col min="10766" max="10769" width="0" style="525" hidden="1" customWidth="1"/>
    <col min="10770" max="10770" width="12.28515625" style="525" customWidth="1"/>
    <col min="10771" max="10771" width="6.42578125" style="525" customWidth="1"/>
    <col min="10772" max="10772" width="12.28515625" style="525" customWidth="1"/>
    <col min="10773" max="10773" width="0" style="525" hidden="1" customWidth="1"/>
    <col min="10774" max="10774" width="3.7109375" style="525" customWidth="1"/>
    <col min="10775" max="10775" width="11.140625" style="525" bestFit="1" customWidth="1"/>
    <col min="10776" max="10777" width="10.5703125" style="525"/>
    <col min="10778" max="10778" width="11.140625" style="525" customWidth="1"/>
    <col min="10779" max="11008" width="10.5703125" style="525"/>
    <col min="11009" max="11016" width="0" style="525" hidden="1" customWidth="1"/>
    <col min="11017" max="11017" width="3.7109375" style="525" customWidth="1"/>
    <col min="11018" max="11018" width="3.85546875" style="525" customWidth="1"/>
    <col min="11019" max="11019" width="3.7109375" style="525" customWidth="1"/>
    <col min="11020" max="11020" width="12.7109375" style="525" customWidth="1"/>
    <col min="11021" max="11021" width="52.7109375" style="525" customWidth="1"/>
    <col min="11022" max="11025" width="0" style="525" hidden="1" customWidth="1"/>
    <col min="11026" max="11026" width="12.28515625" style="525" customWidth="1"/>
    <col min="11027" max="11027" width="6.42578125" style="525" customWidth="1"/>
    <col min="11028" max="11028" width="12.28515625" style="525" customWidth="1"/>
    <col min="11029" max="11029" width="0" style="525" hidden="1" customWidth="1"/>
    <col min="11030" max="11030" width="3.7109375" style="525" customWidth="1"/>
    <col min="11031" max="11031" width="11.140625" style="525" bestFit="1" customWidth="1"/>
    <col min="11032" max="11033" width="10.5703125" style="525"/>
    <col min="11034" max="11034" width="11.140625" style="525" customWidth="1"/>
    <col min="11035" max="11264" width="10.5703125" style="525"/>
    <col min="11265" max="11272" width="0" style="525" hidden="1" customWidth="1"/>
    <col min="11273" max="11273" width="3.7109375" style="525" customWidth="1"/>
    <col min="11274" max="11274" width="3.85546875" style="525" customWidth="1"/>
    <col min="11275" max="11275" width="3.7109375" style="525" customWidth="1"/>
    <col min="11276" max="11276" width="12.7109375" style="525" customWidth="1"/>
    <col min="11277" max="11277" width="52.7109375" style="525" customWidth="1"/>
    <col min="11278" max="11281" width="0" style="525" hidden="1" customWidth="1"/>
    <col min="11282" max="11282" width="12.28515625" style="525" customWidth="1"/>
    <col min="11283" max="11283" width="6.42578125" style="525" customWidth="1"/>
    <col min="11284" max="11284" width="12.28515625" style="525" customWidth="1"/>
    <col min="11285" max="11285" width="0" style="525" hidden="1" customWidth="1"/>
    <col min="11286" max="11286" width="3.7109375" style="525" customWidth="1"/>
    <col min="11287" max="11287" width="11.140625" style="525" bestFit="1" customWidth="1"/>
    <col min="11288" max="11289" width="10.5703125" style="525"/>
    <col min="11290" max="11290" width="11.140625" style="525" customWidth="1"/>
    <col min="11291" max="11520" width="10.5703125" style="525"/>
    <col min="11521" max="11528" width="0" style="525" hidden="1" customWidth="1"/>
    <col min="11529" max="11529" width="3.7109375" style="525" customWidth="1"/>
    <col min="11530" max="11530" width="3.85546875" style="525" customWidth="1"/>
    <col min="11531" max="11531" width="3.7109375" style="525" customWidth="1"/>
    <col min="11532" max="11532" width="12.7109375" style="525" customWidth="1"/>
    <col min="11533" max="11533" width="52.7109375" style="525" customWidth="1"/>
    <col min="11534" max="11537" width="0" style="525" hidden="1" customWidth="1"/>
    <col min="11538" max="11538" width="12.28515625" style="525" customWidth="1"/>
    <col min="11539" max="11539" width="6.42578125" style="525" customWidth="1"/>
    <col min="11540" max="11540" width="12.28515625" style="525" customWidth="1"/>
    <col min="11541" max="11541" width="0" style="525" hidden="1" customWidth="1"/>
    <col min="11542" max="11542" width="3.7109375" style="525" customWidth="1"/>
    <col min="11543" max="11543" width="11.140625" style="525" bestFit="1" customWidth="1"/>
    <col min="11544" max="11545" width="10.5703125" style="525"/>
    <col min="11546" max="11546" width="11.140625" style="525" customWidth="1"/>
    <col min="11547" max="11776" width="10.5703125" style="525"/>
    <col min="11777" max="11784" width="0" style="525" hidden="1" customWidth="1"/>
    <col min="11785" max="11785" width="3.7109375" style="525" customWidth="1"/>
    <col min="11786" max="11786" width="3.85546875" style="525" customWidth="1"/>
    <col min="11787" max="11787" width="3.7109375" style="525" customWidth="1"/>
    <col min="11788" max="11788" width="12.7109375" style="525" customWidth="1"/>
    <col min="11789" max="11789" width="52.7109375" style="525" customWidth="1"/>
    <col min="11790" max="11793" width="0" style="525" hidden="1" customWidth="1"/>
    <col min="11794" max="11794" width="12.28515625" style="525" customWidth="1"/>
    <col min="11795" max="11795" width="6.42578125" style="525" customWidth="1"/>
    <col min="11796" max="11796" width="12.28515625" style="525" customWidth="1"/>
    <col min="11797" max="11797" width="0" style="525" hidden="1" customWidth="1"/>
    <col min="11798" max="11798" width="3.7109375" style="525" customWidth="1"/>
    <col min="11799" max="11799" width="11.140625" style="525" bestFit="1" customWidth="1"/>
    <col min="11800" max="11801" width="10.5703125" style="525"/>
    <col min="11802" max="11802" width="11.140625" style="525" customWidth="1"/>
    <col min="11803" max="12032" width="10.5703125" style="525"/>
    <col min="12033" max="12040" width="0" style="525" hidden="1" customWidth="1"/>
    <col min="12041" max="12041" width="3.7109375" style="525" customWidth="1"/>
    <col min="12042" max="12042" width="3.85546875" style="525" customWidth="1"/>
    <col min="12043" max="12043" width="3.7109375" style="525" customWidth="1"/>
    <col min="12044" max="12044" width="12.7109375" style="525" customWidth="1"/>
    <col min="12045" max="12045" width="52.7109375" style="525" customWidth="1"/>
    <col min="12046" max="12049" width="0" style="525" hidden="1" customWidth="1"/>
    <col min="12050" max="12050" width="12.28515625" style="525" customWidth="1"/>
    <col min="12051" max="12051" width="6.42578125" style="525" customWidth="1"/>
    <col min="12052" max="12052" width="12.28515625" style="525" customWidth="1"/>
    <col min="12053" max="12053" width="0" style="525" hidden="1" customWidth="1"/>
    <col min="12054" max="12054" width="3.7109375" style="525" customWidth="1"/>
    <col min="12055" max="12055" width="11.140625" style="525" bestFit="1" customWidth="1"/>
    <col min="12056" max="12057" width="10.5703125" style="525"/>
    <col min="12058" max="12058" width="11.140625" style="525" customWidth="1"/>
    <col min="12059" max="12288" width="10.5703125" style="525"/>
    <col min="12289" max="12296" width="0" style="525" hidden="1" customWidth="1"/>
    <col min="12297" max="12297" width="3.7109375" style="525" customWidth="1"/>
    <col min="12298" max="12298" width="3.85546875" style="525" customWidth="1"/>
    <col min="12299" max="12299" width="3.7109375" style="525" customWidth="1"/>
    <col min="12300" max="12300" width="12.7109375" style="525" customWidth="1"/>
    <col min="12301" max="12301" width="52.7109375" style="525" customWidth="1"/>
    <col min="12302" max="12305" width="0" style="525" hidden="1" customWidth="1"/>
    <col min="12306" max="12306" width="12.28515625" style="525" customWidth="1"/>
    <col min="12307" max="12307" width="6.42578125" style="525" customWidth="1"/>
    <col min="12308" max="12308" width="12.28515625" style="525" customWidth="1"/>
    <col min="12309" max="12309" width="0" style="525" hidden="1" customWidth="1"/>
    <col min="12310" max="12310" width="3.7109375" style="525" customWidth="1"/>
    <col min="12311" max="12311" width="11.140625" style="525" bestFit="1" customWidth="1"/>
    <col min="12312" max="12313" width="10.5703125" style="525"/>
    <col min="12314" max="12314" width="11.140625" style="525" customWidth="1"/>
    <col min="12315" max="12544" width="10.5703125" style="525"/>
    <col min="12545" max="12552" width="0" style="525" hidden="1" customWidth="1"/>
    <col min="12553" max="12553" width="3.7109375" style="525" customWidth="1"/>
    <col min="12554" max="12554" width="3.85546875" style="525" customWidth="1"/>
    <col min="12555" max="12555" width="3.7109375" style="525" customWidth="1"/>
    <col min="12556" max="12556" width="12.7109375" style="525" customWidth="1"/>
    <col min="12557" max="12557" width="52.7109375" style="525" customWidth="1"/>
    <col min="12558" max="12561" width="0" style="525" hidden="1" customWidth="1"/>
    <col min="12562" max="12562" width="12.28515625" style="525" customWidth="1"/>
    <col min="12563" max="12563" width="6.42578125" style="525" customWidth="1"/>
    <col min="12564" max="12564" width="12.28515625" style="525" customWidth="1"/>
    <col min="12565" max="12565" width="0" style="525" hidden="1" customWidth="1"/>
    <col min="12566" max="12566" width="3.7109375" style="525" customWidth="1"/>
    <col min="12567" max="12567" width="11.140625" style="525" bestFit="1" customWidth="1"/>
    <col min="12568" max="12569" width="10.5703125" style="525"/>
    <col min="12570" max="12570" width="11.140625" style="525" customWidth="1"/>
    <col min="12571" max="12800" width="10.5703125" style="525"/>
    <col min="12801" max="12808" width="0" style="525" hidden="1" customWidth="1"/>
    <col min="12809" max="12809" width="3.7109375" style="525" customWidth="1"/>
    <col min="12810" max="12810" width="3.85546875" style="525" customWidth="1"/>
    <col min="12811" max="12811" width="3.7109375" style="525" customWidth="1"/>
    <col min="12812" max="12812" width="12.7109375" style="525" customWidth="1"/>
    <col min="12813" max="12813" width="52.7109375" style="525" customWidth="1"/>
    <col min="12814" max="12817" width="0" style="525" hidden="1" customWidth="1"/>
    <col min="12818" max="12818" width="12.28515625" style="525" customWidth="1"/>
    <col min="12819" max="12819" width="6.42578125" style="525" customWidth="1"/>
    <col min="12820" max="12820" width="12.28515625" style="525" customWidth="1"/>
    <col min="12821" max="12821" width="0" style="525" hidden="1" customWidth="1"/>
    <col min="12822" max="12822" width="3.7109375" style="525" customWidth="1"/>
    <col min="12823" max="12823" width="11.140625" style="525" bestFit="1" customWidth="1"/>
    <col min="12824" max="12825" width="10.5703125" style="525"/>
    <col min="12826" max="12826" width="11.140625" style="525" customWidth="1"/>
    <col min="12827" max="13056" width="10.5703125" style="525"/>
    <col min="13057" max="13064" width="0" style="525" hidden="1" customWidth="1"/>
    <col min="13065" max="13065" width="3.7109375" style="525" customWidth="1"/>
    <col min="13066" max="13066" width="3.85546875" style="525" customWidth="1"/>
    <col min="13067" max="13067" width="3.7109375" style="525" customWidth="1"/>
    <col min="13068" max="13068" width="12.7109375" style="525" customWidth="1"/>
    <col min="13069" max="13069" width="52.7109375" style="525" customWidth="1"/>
    <col min="13070" max="13073" width="0" style="525" hidden="1" customWidth="1"/>
    <col min="13074" max="13074" width="12.28515625" style="525" customWidth="1"/>
    <col min="13075" max="13075" width="6.42578125" style="525" customWidth="1"/>
    <col min="13076" max="13076" width="12.28515625" style="525" customWidth="1"/>
    <col min="13077" max="13077" width="0" style="525" hidden="1" customWidth="1"/>
    <col min="13078" max="13078" width="3.7109375" style="525" customWidth="1"/>
    <col min="13079" max="13079" width="11.140625" style="525" bestFit="1" customWidth="1"/>
    <col min="13080" max="13081" width="10.5703125" style="525"/>
    <col min="13082" max="13082" width="11.140625" style="525" customWidth="1"/>
    <col min="13083" max="13312" width="10.5703125" style="525"/>
    <col min="13313" max="13320" width="0" style="525" hidden="1" customWidth="1"/>
    <col min="13321" max="13321" width="3.7109375" style="525" customWidth="1"/>
    <col min="13322" max="13322" width="3.85546875" style="525" customWidth="1"/>
    <col min="13323" max="13323" width="3.7109375" style="525" customWidth="1"/>
    <col min="13324" max="13324" width="12.7109375" style="525" customWidth="1"/>
    <col min="13325" max="13325" width="52.7109375" style="525" customWidth="1"/>
    <col min="13326" max="13329" width="0" style="525" hidden="1" customWidth="1"/>
    <col min="13330" max="13330" width="12.28515625" style="525" customWidth="1"/>
    <col min="13331" max="13331" width="6.42578125" style="525" customWidth="1"/>
    <col min="13332" max="13332" width="12.28515625" style="525" customWidth="1"/>
    <col min="13333" max="13333" width="0" style="525" hidden="1" customWidth="1"/>
    <col min="13334" max="13334" width="3.7109375" style="525" customWidth="1"/>
    <col min="13335" max="13335" width="11.140625" style="525" bestFit="1" customWidth="1"/>
    <col min="13336" max="13337" width="10.5703125" style="525"/>
    <col min="13338" max="13338" width="11.140625" style="525" customWidth="1"/>
    <col min="13339" max="13568" width="10.5703125" style="525"/>
    <col min="13569" max="13576" width="0" style="525" hidden="1" customWidth="1"/>
    <col min="13577" max="13577" width="3.7109375" style="525" customWidth="1"/>
    <col min="13578" max="13578" width="3.85546875" style="525" customWidth="1"/>
    <col min="13579" max="13579" width="3.7109375" style="525" customWidth="1"/>
    <col min="13580" max="13580" width="12.7109375" style="525" customWidth="1"/>
    <col min="13581" max="13581" width="52.7109375" style="525" customWidth="1"/>
    <col min="13582" max="13585" width="0" style="525" hidden="1" customWidth="1"/>
    <col min="13586" max="13586" width="12.28515625" style="525" customWidth="1"/>
    <col min="13587" max="13587" width="6.42578125" style="525" customWidth="1"/>
    <col min="13588" max="13588" width="12.28515625" style="525" customWidth="1"/>
    <col min="13589" max="13589" width="0" style="525" hidden="1" customWidth="1"/>
    <col min="13590" max="13590" width="3.7109375" style="525" customWidth="1"/>
    <col min="13591" max="13591" width="11.140625" style="525" bestFit="1" customWidth="1"/>
    <col min="13592" max="13593" width="10.5703125" style="525"/>
    <col min="13594" max="13594" width="11.140625" style="525" customWidth="1"/>
    <col min="13595" max="13824" width="10.5703125" style="525"/>
    <col min="13825" max="13832" width="0" style="525" hidden="1" customWidth="1"/>
    <col min="13833" max="13833" width="3.7109375" style="525" customWidth="1"/>
    <col min="13834" max="13834" width="3.85546875" style="525" customWidth="1"/>
    <col min="13835" max="13835" width="3.7109375" style="525" customWidth="1"/>
    <col min="13836" max="13836" width="12.7109375" style="525" customWidth="1"/>
    <col min="13837" max="13837" width="52.7109375" style="525" customWidth="1"/>
    <col min="13838" max="13841" width="0" style="525" hidden="1" customWidth="1"/>
    <col min="13842" max="13842" width="12.28515625" style="525" customWidth="1"/>
    <col min="13843" max="13843" width="6.42578125" style="525" customWidth="1"/>
    <col min="13844" max="13844" width="12.28515625" style="525" customWidth="1"/>
    <col min="13845" max="13845" width="0" style="525" hidden="1" customWidth="1"/>
    <col min="13846" max="13846" width="3.7109375" style="525" customWidth="1"/>
    <col min="13847" max="13847" width="11.140625" style="525" bestFit="1" customWidth="1"/>
    <col min="13848" max="13849" width="10.5703125" style="525"/>
    <col min="13850" max="13850" width="11.140625" style="525" customWidth="1"/>
    <col min="13851" max="14080" width="10.5703125" style="525"/>
    <col min="14081" max="14088" width="0" style="525" hidden="1" customWidth="1"/>
    <col min="14089" max="14089" width="3.7109375" style="525" customWidth="1"/>
    <col min="14090" max="14090" width="3.85546875" style="525" customWidth="1"/>
    <col min="14091" max="14091" width="3.7109375" style="525" customWidth="1"/>
    <col min="14092" max="14092" width="12.7109375" style="525" customWidth="1"/>
    <col min="14093" max="14093" width="52.7109375" style="525" customWidth="1"/>
    <col min="14094" max="14097" width="0" style="525" hidden="1" customWidth="1"/>
    <col min="14098" max="14098" width="12.28515625" style="525" customWidth="1"/>
    <col min="14099" max="14099" width="6.42578125" style="525" customWidth="1"/>
    <col min="14100" max="14100" width="12.28515625" style="525" customWidth="1"/>
    <col min="14101" max="14101" width="0" style="525" hidden="1" customWidth="1"/>
    <col min="14102" max="14102" width="3.7109375" style="525" customWidth="1"/>
    <col min="14103" max="14103" width="11.140625" style="525" bestFit="1" customWidth="1"/>
    <col min="14104" max="14105" width="10.5703125" style="525"/>
    <col min="14106" max="14106" width="11.140625" style="525" customWidth="1"/>
    <col min="14107" max="14336" width="10.5703125" style="525"/>
    <col min="14337" max="14344" width="0" style="525" hidden="1" customWidth="1"/>
    <col min="14345" max="14345" width="3.7109375" style="525" customWidth="1"/>
    <col min="14346" max="14346" width="3.85546875" style="525" customWidth="1"/>
    <col min="14347" max="14347" width="3.7109375" style="525" customWidth="1"/>
    <col min="14348" max="14348" width="12.7109375" style="525" customWidth="1"/>
    <col min="14349" max="14349" width="52.7109375" style="525" customWidth="1"/>
    <col min="14350" max="14353" width="0" style="525" hidden="1" customWidth="1"/>
    <col min="14354" max="14354" width="12.28515625" style="525" customWidth="1"/>
    <col min="14355" max="14355" width="6.42578125" style="525" customWidth="1"/>
    <col min="14356" max="14356" width="12.28515625" style="525" customWidth="1"/>
    <col min="14357" max="14357" width="0" style="525" hidden="1" customWidth="1"/>
    <col min="14358" max="14358" width="3.7109375" style="525" customWidth="1"/>
    <col min="14359" max="14359" width="11.140625" style="525" bestFit="1" customWidth="1"/>
    <col min="14360" max="14361" width="10.5703125" style="525"/>
    <col min="14362" max="14362" width="11.140625" style="525" customWidth="1"/>
    <col min="14363" max="14592" width="10.5703125" style="525"/>
    <col min="14593" max="14600" width="0" style="525" hidden="1" customWidth="1"/>
    <col min="14601" max="14601" width="3.7109375" style="525" customWidth="1"/>
    <col min="14602" max="14602" width="3.85546875" style="525" customWidth="1"/>
    <col min="14603" max="14603" width="3.7109375" style="525" customWidth="1"/>
    <col min="14604" max="14604" width="12.7109375" style="525" customWidth="1"/>
    <col min="14605" max="14605" width="52.7109375" style="525" customWidth="1"/>
    <col min="14606" max="14609" width="0" style="525" hidden="1" customWidth="1"/>
    <col min="14610" max="14610" width="12.28515625" style="525" customWidth="1"/>
    <col min="14611" max="14611" width="6.42578125" style="525" customWidth="1"/>
    <col min="14612" max="14612" width="12.28515625" style="525" customWidth="1"/>
    <col min="14613" max="14613" width="0" style="525" hidden="1" customWidth="1"/>
    <col min="14614" max="14614" width="3.7109375" style="525" customWidth="1"/>
    <col min="14615" max="14615" width="11.140625" style="525" bestFit="1" customWidth="1"/>
    <col min="14616" max="14617" width="10.5703125" style="525"/>
    <col min="14618" max="14618" width="11.140625" style="525" customWidth="1"/>
    <col min="14619" max="14848" width="10.5703125" style="525"/>
    <col min="14849" max="14856" width="0" style="525" hidden="1" customWidth="1"/>
    <col min="14857" max="14857" width="3.7109375" style="525" customWidth="1"/>
    <col min="14858" max="14858" width="3.85546875" style="525" customWidth="1"/>
    <col min="14859" max="14859" width="3.7109375" style="525" customWidth="1"/>
    <col min="14860" max="14860" width="12.7109375" style="525" customWidth="1"/>
    <col min="14861" max="14861" width="52.7109375" style="525" customWidth="1"/>
    <col min="14862" max="14865" width="0" style="525" hidden="1" customWidth="1"/>
    <col min="14866" max="14866" width="12.28515625" style="525" customWidth="1"/>
    <col min="14867" max="14867" width="6.42578125" style="525" customWidth="1"/>
    <col min="14868" max="14868" width="12.28515625" style="525" customWidth="1"/>
    <col min="14869" max="14869" width="0" style="525" hidden="1" customWidth="1"/>
    <col min="14870" max="14870" width="3.7109375" style="525" customWidth="1"/>
    <col min="14871" max="14871" width="11.140625" style="525" bestFit="1" customWidth="1"/>
    <col min="14872" max="14873" width="10.5703125" style="525"/>
    <col min="14874" max="14874" width="11.140625" style="525" customWidth="1"/>
    <col min="14875" max="15104" width="10.5703125" style="525"/>
    <col min="15105" max="15112" width="0" style="525" hidden="1" customWidth="1"/>
    <col min="15113" max="15113" width="3.7109375" style="525" customWidth="1"/>
    <col min="15114" max="15114" width="3.85546875" style="525" customWidth="1"/>
    <col min="15115" max="15115" width="3.7109375" style="525" customWidth="1"/>
    <col min="15116" max="15116" width="12.7109375" style="525" customWidth="1"/>
    <col min="15117" max="15117" width="52.7109375" style="525" customWidth="1"/>
    <col min="15118" max="15121" width="0" style="525" hidden="1" customWidth="1"/>
    <col min="15122" max="15122" width="12.28515625" style="525" customWidth="1"/>
    <col min="15123" max="15123" width="6.42578125" style="525" customWidth="1"/>
    <col min="15124" max="15124" width="12.28515625" style="525" customWidth="1"/>
    <col min="15125" max="15125" width="0" style="525" hidden="1" customWidth="1"/>
    <col min="15126" max="15126" width="3.7109375" style="525" customWidth="1"/>
    <col min="15127" max="15127" width="11.140625" style="525" bestFit="1" customWidth="1"/>
    <col min="15128" max="15129" width="10.5703125" style="525"/>
    <col min="15130" max="15130" width="11.140625" style="525" customWidth="1"/>
    <col min="15131" max="15360" width="10.5703125" style="525"/>
    <col min="15361" max="15368" width="0" style="525" hidden="1" customWidth="1"/>
    <col min="15369" max="15369" width="3.7109375" style="525" customWidth="1"/>
    <col min="15370" max="15370" width="3.85546875" style="525" customWidth="1"/>
    <col min="15371" max="15371" width="3.7109375" style="525" customWidth="1"/>
    <col min="15372" max="15372" width="12.7109375" style="525" customWidth="1"/>
    <col min="15373" max="15373" width="52.7109375" style="525" customWidth="1"/>
    <col min="15374" max="15377" width="0" style="525" hidden="1" customWidth="1"/>
    <col min="15378" max="15378" width="12.28515625" style="525" customWidth="1"/>
    <col min="15379" max="15379" width="6.42578125" style="525" customWidth="1"/>
    <col min="15380" max="15380" width="12.28515625" style="525" customWidth="1"/>
    <col min="15381" max="15381" width="0" style="525" hidden="1" customWidth="1"/>
    <col min="15382" max="15382" width="3.7109375" style="525" customWidth="1"/>
    <col min="15383" max="15383" width="11.140625" style="525" bestFit="1" customWidth="1"/>
    <col min="15384" max="15385" width="10.5703125" style="525"/>
    <col min="15386" max="15386" width="11.140625" style="525" customWidth="1"/>
    <col min="15387" max="15616" width="10.5703125" style="525"/>
    <col min="15617" max="15624" width="0" style="525" hidden="1" customWidth="1"/>
    <col min="15625" max="15625" width="3.7109375" style="525" customWidth="1"/>
    <col min="15626" max="15626" width="3.85546875" style="525" customWidth="1"/>
    <col min="15627" max="15627" width="3.7109375" style="525" customWidth="1"/>
    <col min="15628" max="15628" width="12.7109375" style="525" customWidth="1"/>
    <col min="15629" max="15629" width="52.7109375" style="525" customWidth="1"/>
    <col min="15630" max="15633" width="0" style="525" hidden="1" customWidth="1"/>
    <col min="15634" max="15634" width="12.28515625" style="525" customWidth="1"/>
    <col min="15635" max="15635" width="6.42578125" style="525" customWidth="1"/>
    <col min="15636" max="15636" width="12.28515625" style="525" customWidth="1"/>
    <col min="15637" max="15637" width="0" style="525" hidden="1" customWidth="1"/>
    <col min="15638" max="15638" width="3.7109375" style="525" customWidth="1"/>
    <col min="15639" max="15639" width="11.140625" style="525" bestFit="1" customWidth="1"/>
    <col min="15640" max="15641" width="10.5703125" style="525"/>
    <col min="15642" max="15642" width="11.140625" style="525" customWidth="1"/>
    <col min="15643" max="15872" width="10.5703125" style="525"/>
    <col min="15873" max="15880" width="0" style="525" hidden="1" customWidth="1"/>
    <col min="15881" max="15881" width="3.7109375" style="525" customWidth="1"/>
    <col min="15882" max="15882" width="3.85546875" style="525" customWidth="1"/>
    <col min="15883" max="15883" width="3.7109375" style="525" customWidth="1"/>
    <col min="15884" max="15884" width="12.7109375" style="525" customWidth="1"/>
    <col min="15885" max="15885" width="52.7109375" style="525" customWidth="1"/>
    <col min="15886" max="15889" width="0" style="525" hidden="1" customWidth="1"/>
    <col min="15890" max="15890" width="12.28515625" style="525" customWidth="1"/>
    <col min="15891" max="15891" width="6.42578125" style="525" customWidth="1"/>
    <col min="15892" max="15892" width="12.28515625" style="525" customWidth="1"/>
    <col min="15893" max="15893" width="0" style="525" hidden="1" customWidth="1"/>
    <col min="15894" max="15894" width="3.7109375" style="525" customWidth="1"/>
    <col min="15895" max="15895" width="11.140625" style="525" bestFit="1" customWidth="1"/>
    <col min="15896" max="15897" width="10.5703125" style="525"/>
    <col min="15898" max="15898" width="11.140625" style="525" customWidth="1"/>
    <col min="15899" max="16128" width="10.5703125" style="525"/>
    <col min="16129" max="16136" width="0" style="525" hidden="1" customWidth="1"/>
    <col min="16137" max="16137" width="3.7109375" style="525" customWidth="1"/>
    <col min="16138" max="16138" width="3.85546875" style="525" customWidth="1"/>
    <col min="16139" max="16139" width="3.7109375" style="525" customWidth="1"/>
    <col min="16140" max="16140" width="12.7109375" style="525" customWidth="1"/>
    <col min="16141" max="16141" width="52.7109375" style="525" customWidth="1"/>
    <col min="16142" max="16145" width="0" style="525" hidden="1" customWidth="1"/>
    <col min="16146" max="16146" width="12.28515625" style="525" customWidth="1"/>
    <col min="16147" max="16147" width="6.42578125" style="525" customWidth="1"/>
    <col min="16148" max="16148" width="12.28515625" style="525" customWidth="1"/>
    <col min="16149" max="16149" width="0" style="525" hidden="1" customWidth="1"/>
    <col min="16150" max="16150" width="3.7109375" style="525" customWidth="1"/>
    <col min="16151" max="16151" width="11.140625" style="525" bestFit="1" customWidth="1"/>
    <col min="16152" max="16153" width="10.5703125" style="525"/>
    <col min="16154" max="16154" width="11.140625" style="525" customWidth="1"/>
    <col min="16155" max="16384" width="10.5703125" style="525"/>
  </cols>
  <sheetData>
    <row r="1" spans="1:34" hidden="1">
      <c r="Q1" s="585"/>
      <c r="R1" s="585"/>
    </row>
    <row r="2" spans="1:34" hidden="1">
      <c r="U2" s="585"/>
    </row>
    <row r="3" spans="1:34" hidden="1"/>
    <row r="4" spans="1:34" ht="3" customHeight="1">
      <c r="J4" s="531"/>
      <c r="K4" s="531"/>
      <c r="L4" s="526"/>
      <c r="M4" s="526"/>
      <c r="N4" s="526"/>
      <c r="O4" s="534"/>
      <c r="P4" s="534"/>
      <c r="Q4" s="534"/>
      <c r="R4" s="534"/>
      <c r="S4" s="534"/>
      <c r="T4" s="534"/>
      <c r="U4" s="534"/>
    </row>
    <row r="5" spans="1:34" ht="22.5" customHeight="1">
      <c r="J5" s="531"/>
      <c r="K5" s="531"/>
      <c r="L5" s="1287" t="s">
        <v>633</v>
      </c>
      <c r="M5" s="1287"/>
      <c r="N5" s="1287"/>
      <c r="O5" s="1287"/>
      <c r="P5" s="1287"/>
      <c r="Q5" s="1287"/>
      <c r="R5" s="1287"/>
      <c r="S5" s="1287"/>
      <c r="T5" s="1287"/>
      <c r="U5" s="666"/>
    </row>
    <row r="6" spans="1:34" ht="3" customHeight="1">
      <c r="J6" s="531"/>
      <c r="K6" s="531"/>
      <c r="L6" s="526"/>
      <c r="M6" s="526"/>
      <c r="N6" s="526"/>
      <c r="O6" s="530"/>
      <c r="P6" s="530"/>
      <c r="Q6" s="530"/>
      <c r="R6" s="530"/>
      <c r="S6" s="530"/>
      <c r="T6" s="530"/>
      <c r="U6" s="530"/>
      <c r="V6" s="534"/>
    </row>
    <row r="7" spans="1:34" s="801" customFormat="1" ht="22.5">
      <c r="A7" s="810"/>
      <c r="B7" s="810"/>
      <c r="C7" s="810"/>
      <c r="D7" s="810"/>
      <c r="E7" s="810"/>
      <c r="F7" s="810"/>
      <c r="G7" s="809"/>
      <c r="H7" s="809"/>
      <c r="I7" s="689"/>
      <c r="J7" s="688"/>
      <c r="K7" s="688"/>
      <c r="L7" s="756"/>
      <c r="M7" s="619" t="s">
        <v>746</v>
      </c>
      <c r="N7" s="756"/>
      <c r="O7" s="1297" t="s">
        <v>85</v>
      </c>
      <c r="P7" s="1297"/>
      <c r="Q7" s="757"/>
      <c r="R7" s="757"/>
      <c r="S7" s="757"/>
      <c r="T7" s="757"/>
      <c r="U7" s="769"/>
      <c r="V7" s="806"/>
      <c r="X7" s="810"/>
      <c r="Y7" s="810"/>
      <c r="Z7" s="810"/>
      <c r="AA7" s="810"/>
      <c r="AB7" s="810"/>
      <c r="AC7" s="810"/>
      <c r="AD7" s="810"/>
      <c r="AE7" s="810"/>
      <c r="AF7" s="810"/>
      <c r="AG7" s="810"/>
      <c r="AH7" s="810"/>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592"/>
      <c r="B9" s="592"/>
      <c r="C9" s="592"/>
      <c r="D9" s="592"/>
      <c r="E9" s="592"/>
      <c r="F9" s="592"/>
      <c r="G9" s="592"/>
      <c r="H9" s="592"/>
      <c r="L9" s="501"/>
      <c r="M9" s="619" t="s">
        <v>503</v>
      </c>
      <c r="N9" s="668"/>
      <c r="O9" s="1264" t="str">
        <f>IF(NameOrPr_ch="",IF(NameOrPr="","",NameOrPr),NameOrPr_ch)</f>
        <v>Региональная служба по тарифам Нижегородской области</v>
      </c>
      <c r="P9" s="1264"/>
      <c r="Q9" s="1264"/>
      <c r="R9" s="1264"/>
      <c r="S9" s="1264"/>
      <c r="T9" s="1264"/>
      <c r="U9" s="584"/>
      <c r="V9" s="584"/>
      <c r="W9" s="521"/>
      <c r="X9" s="592"/>
      <c r="Y9" s="592"/>
      <c r="Z9" s="592"/>
      <c r="AA9" s="592"/>
      <c r="AB9" s="592"/>
      <c r="AC9" s="592"/>
      <c r="AD9" s="592"/>
      <c r="AE9" s="592"/>
      <c r="AF9" s="592"/>
      <c r="AG9" s="592"/>
      <c r="AH9" s="592"/>
    </row>
    <row r="10" spans="1:34" s="572" customFormat="1" ht="18.75">
      <c r="A10" s="592"/>
      <c r="B10" s="592"/>
      <c r="C10" s="592"/>
      <c r="D10" s="592"/>
      <c r="E10" s="592"/>
      <c r="F10" s="592"/>
      <c r="G10" s="592"/>
      <c r="H10" s="592"/>
      <c r="L10" s="501"/>
      <c r="M10" s="619" t="s">
        <v>598</v>
      </c>
      <c r="N10" s="668"/>
      <c r="O10" s="1264" t="str">
        <f>IF(datePr_ch="",IF(datePr="","",datePr),datePr_ch)</f>
        <v>21.11.2018</v>
      </c>
      <c r="P10" s="1264"/>
      <c r="Q10" s="1264"/>
      <c r="R10" s="1264"/>
      <c r="S10" s="1264"/>
      <c r="T10" s="1264"/>
      <c r="U10" s="584"/>
      <c r="V10" s="584"/>
      <c r="W10" s="521"/>
      <c r="X10" s="592"/>
      <c r="Y10" s="592"/>
      <c r="Z10" s="592"/>
      <c r="AA10" s="592"/>
      <c r="AB10" s="592"/>
      <c r="AC10" s="592"/>
      <c r="AD10" s="592"/>
      <c r="AE10" s="592"/>
      <c r="AF10" s="592"/>
      <c r="AG10" s="592"/>
      <c r="AH10" s="592"/>
    </row>
    <row r="11" spans="1:34" s="572" customFormat="1" ht="18.75">
      <c r="A11" s="592"/>
      <c r="B11" s="592"/>
      <c r="C11" s="592"/>
      <c r="D11" s="592"/>
      <c r="E11" s="592"/>
      <c r="F11" s="592"/>
      <c r="G11" s="592"/>
      <c r="H11" s="592"/>
      <c r="L11" s="554"/>
      <c r="M11" s="619" t="s">
        <v>597</v>
      </c>
      <c r="N11" s="668"/>
      <c r="O11" s="1264" t="str">
        <f>IF(numberPr_ch="",IF(numberPr="","",numberPr),numberPr_ch)</f>
        <v>47/17</v>
      </c>
      <c r="P11" s="1264"/>
      <c r="Q11" s="1264"/>
      <c r="R11" s="1264"/>
      <c r="S11" s="1264"/>
      <c r="T11" s="1264"/>
      <c r="U11" s="584"/>
      <c r="V11" s="584"/>
      <c r="W11" s="521"/>
      <c r="X11" s="592"/>
      <c r="Y11" s="592"/>
      <c r="Z11" s="592"/>
      <c r="AA11" s="592"/>
      <c r="AB11" s="592"/>
      <c r="AC11" s="592"/>
      <c r="AD11" s="592"/>
      <c r="AE11" s="592"/>
      <c r="AF11" s="592"/>
      <c r="AG11" s="592"/>
      <c r="AH11" s="592"/>
    </row>
    <row r="12" spans="1:34" s="572" customFormat="1" ht="18.75">
      <c r="A12" s="592"/>
      <c r="B12" s="592"/>
      <c r="C12" s="592"/>
      <c r="D12" s="592"/>
      <c r="E12" s="592"/>
      <c r="F12" s="592"/>
      <c r="G12" s="592"/>
      <c r="H12" s="592"/>
      <c r="L12" s="554"/>
      <c r="M12" s="619" t="s">
        <v>502</v>
      </c>
      <c r="N12" s="668"/>
      <c r="O12" s="1264" t="str">
        <f>IF(IstPub_ch="",IF(IstPub="","",IstPub),IstPub_ch)</f>
        <v>официальный сайт РСТ НО</v>
      </c>
      <c r="P12" s="1264"/>
      <c r="Q12" s="1264"/>
      <c r="R12" s="1264"/>
      <c r="S12" s="1264"/>
      <c r="T12" s="1264"/>
      <c r="U12" s="584"/>
      <c r="V12" s="584"/>
      <c r="W12" s="521"/>
      <c r="X12" s="592"/>
      <c r="Y12" s="592"/>
      <c r="Z12" s="592"/>
      <c r="AA12" s="592"/>
      <c r="AB12" s="592"/>
      <c r="AC12" s="592"/>
      <c r="AD12" s="592"/>
      <c r="AE12" s="592"/>
      <c r="AF12" s="592"/>
      <c r="AG12" s="592"/>
      <c r="AH12" s="592"/>
    </row>
    <row r="13" spans="1:34" s="572" customFormat="1" ht="11.25" hidden="1">
      <c r="A13" s="592"/>
      <c r="B13" s="592"/>
      <c r="C13" s="592"/>
      <c r="D13" s="592"/>
      <c r="E13" s="592"/>
      <c r="F13" s="592"/>
      <c r="G13" s="592"/>
      <c r="H13" s="592"/>
      <c r="L13" s="1288"/>
      <c r="M13" s="1288"/>
      <c r="N13" s="568"/>
      <c r="O13" s="584"/>
      <c r="P13" s="584"/>
      <c r="Q13" s="584"/>
      <c r="R13" s="584"/>
      <c r="S13" s="584"/>
      <c r="T13" s="584"/>
      <c r="U13" s="590" t="s">
        <v>373</v>
      </c>
      <c r="X13" s="592"/>
      <c r="Y13" s="592"/>
      <c r="Z13" s="592"/>
      <c r="AA13" s="592"/>
      <c r="AB13" s="592"/>
      <c r="AC13" s="592"/>
      <c r="AD13" s="592"/>
      <c r="AE13" s="592"/>
      <c r="AF13" s="592"/>
      <c r="AG13" s="592"/>
      <c r="AH13" s="592"/>
    </row>
    <row r="14" spans="1:34">
      <c r="J14" s="531"/>
      <c r="K14" s="531"/>
      <c r="L14" s="526"/>
      <c r="M14" s="526"/>
      <c r="N14" s="504"/>
      <c r="O14" s="1265"/>
      <c r="P14" s="1265"/>
      <c r="Q14" s="1265"/>
      <c r="R14" s="1265"/>
      <c r="S14" s="1265"/>
      <c r="T14" s="1265"/>
      <c r="U14" s="1265"/>
    </row>
    <row r="15" spans="1:34">
      <c r="J15" s="531"/>
      <c r="K15" s="531"/>
      <c r="L15" s="1209" t="s">
        <v>454</v>
      </c>
      <c r="M15" s="1209"/>
      <c r="N15" s="1209"/>
      <c r="O15" s="1209"/>
      <c r="P15" s="1209"/>
      <c r="Q15" s="1209"/>
      <c r="R15" s="1209"/>
      <c r="S15" s="1209"/>
      <c r="T15" s="1209"/>
      <c r="U15" s="1209"/>
      <c r="V15" s="1209"/>
      <c r="W15" s="1209" t="s">
        <v>455</v>
      </c>
    </row>
    <row r="16" spans="1:34" ht="14.25" customHeight="1">
      <c r="J16" s="531"/>
      <c r="K16" s="531"/>
      <c r="L16" s="1271" t="s">
        <v>92</v>
      </c>
      <c r="M16" s="1271" t="s">
        <v>641</v>
      </c>
      <c r="N16" s="663"/>
      <c r="O16" s="1272" t="s">
        <v>643</v>
      </c>
      <c r="P16" s="1273"/>
      <c r="Q16" s="1273"/>
      <c r="R16" s="1273"/>
      <c r="S16" s="1273"/>
      <c r="T16" s="1274"/>
      <c r="U16" s="1282" t="s">
        <v>341</v>
      </c>
      <c r="V16" s="1268" t="s">
        <v>275</v>
      </c>
      <c r="W16" s="1209"/>
    </row>
    <row r="17" spans="1:36" ht="14.25" customHeight="1">
      <c r="J17" s="531"/>
      <c r="K17" s="531"/>
      <c r="L17" s="1271"/>
      <c r="M17" s="1271"/>
      <c r="N17" s="664"/>
      <c r="O17" s="1277" t="s">
        <v>607</v>
      </c>
      <c r="P17" s="1275" t="s">
        <v>271</v>
      </c>
      <c r="Q17" s="1276"/>
      <c r="R17" s="1279" t="s">
        <v>656</v>
      </c>
      <c r="S17" s="1280"/>
      <c r="T17" s="1281"/>
      <c r="U17" s="1283"/>
      <c r="V17" s="1269"/>
      <c r="W17" s="1209"/>
    </row>
    <row r="18" spans="1:36" ht="33.75" customHeight="1">
      <c r="J18" s="531"/>
      <c r="K18" s="531"/>
      <c r="L18" s="1271"/>
      <c r="M18" s="1271"/>
      <c r="N18" s="665"/>
      <c r="O18" s="1278"/>
      <c r="P18" s="537" t="s">
        <v>608</v>
      </c>
      <c r="Q18" s="537" t="s">
        <v>6</v>
      </c>
      <c r="R18" s="538" t="s">
        <v>274</v>
      </c>
      <c r="S18" s="1266" t="s">
        <v>273</v>
      </c>
      <c r="T18" s="1267"/>
      <c r="U18" s="1284"/>
      <c r="V18" s="1270"/>
      <c r="W18" s="1209"/>
    </row>
    <row r="19" spans="1:36">
      <c r="J19" s="531"/>
      <c r="K19" s="571">
        <v>1</v>
      </c>
      <c r="L19" s="649" t="s">
        <v>93</v>
      </c>
      <c r="M19" s="649" t="s">
        <v>49</v>
      </c>
      <c r="N19" s="651" t="str">
        <f ca="1">OFFSET(N19,0,-1)</f>
        <v>2</v>
      </c>
      <c r="O19" s="650">
        <f ca="1">OFFSET(O19,0,-1)+1</f>
        <v>3</v>
      </c>
      <c r="P19" s="650">
        <f ca="1">OFFSET(P19,0,-1)+1</f>
        <v>4</v>
      </c>
      <c r="Q19" s="650">
        <f ca="1">OFFSET(Q19,0,-1)+1</f>
        <v>5</v>
      </c>
      <c r="R19" s="650">
        <f ca="1">OFFSET(R19,0,-1)+1</f>
        <v>6</v>
      </c>
      <c r="S19" s="1289">
        <f ca="1">OFFSET(S19,0,-1)+1</f>
        <v>7</v>
      </c>
      <c r="T19" s="1289"/>
      <c r="U19" s="650">
        <f ca="1">OFFSET(U19,0,-2)+1</f>
        <v>8</v>
      </c>
      <c r="V19" s="651">
        <f ca="1">OFFSET(V19,0,-1)</f>
        <v>8</v>
      </c>
      <c r="W19" s="650">
        <f ca="1">OFFSET(W19,0,-1)+1</f>
        <v>9</v>
      </c>
    </row>
    <row r="20" spans="1:36" ht="22.5">
      <c r="A20" s="1290">
        <v>1</v>
      </c>
      <c r="B20" s="885"/>
      <c r="C20" s="885"/>
      <c r="D20" s="885"/>
      <c r="E20" s="886"/>
      <c r="F20" s="887"/>
      <c r="G20" s="887"/>
      <c r="H20" s="887"/>
      <c r="I20" s="888"/>
      <c r="J20" s="883"/>
      <c r="K20" s="890"/>
      <c r="L20" s="595">
        <f>mergeValue(A20)</f>
        <v>1</v>
      </c>
      <c r="M20" s="643" t="s">
        <v>20</v>
      </c>
      <c r="N20" s="648"/>
      <c r="O20" s="1291"/>
      <c r="P20" s="1291"/>
      <c r="Q20" s="1291"/>
      <c r="R20" s="1291"/>
      <c r="S20" s="1291"/>
      <c r="T20" s="1291"/>
      <c r="U20" s="1291"/>
      <c r="V20" s="1291"/>
      <c r="W20" s="632" t="s">
        <v>477</v>
      </c>
      <c r="Y20" s="591"/>
      <c r="Z20" s="591" t="str">
        <f t="shared" ref="Z20:Z33" si="0">IF(M20="","",M20 )</f>
        <v>Наименование тарифа</v>
      </c>
      <c r="AA20" s="591"/>
      <c r="AB20" s="591"/>
      <c r="AC20" s="591"/>
      <c r="AI20" s="587"/>
      <c r="AJ20" s="587"/>
    </row>
    <row r="21" spans="1:36" ht="22.5">
      <c r="A21" s="1290"/>
      <c r="B21" s="1290">
        <v>1</v>
      </c>
      <c r="C21" s="885"/>
      <c r="D21" s="885"/>
      <c r="E21" s="887"/>
      <c r="F21" s="887"/>
      <c r="G21" s="887"/>
      <c r="H21" s="887"/>
      <c r="I21" s="882"/>
      <c r="J21" s="881"/>
      <c r="K21" s="884"/>
      <c r="L21" s="595" t="str">
        <f>mergeValue(A21) &amp;"."&amp; mergeValue(B21)</f>
        <v>1.1</v>
      </c>
      <c r="M21" s="548" t="s">
        <v>16</v>
      </c>
      <c r="N21" s="648"/>
      <c r="O21" s="1291"/>
      <c r="P21" s="1291"/>
      <c r="Q21" s="1291"/>
      <c r="R21" s="1291"/>
      <c r="S21" s="1291"/>
      <c r="T21" s="1291"/>
      <c r="U21" s="1291"/>
      <c r="V21" s="1291"/>
      <c r="W21" s="632" t="s">
        <v>478</v>
      </c>
      <c r="Y21" s="591"/>
      <c r="Z21" s="591" t="str">
        <f t="shared" si="0"/>
        <v>Территория действия тарифа</v>
      </c>
      <c r="AA21" s="591"/>
      <c r="AB21" s="591"/>
      <c r="AC21" s="591"/>
      <c r="AI21" s="587"/>
      <c r="AJ21" s="587"/>
    </row>
    <row r="22" spans="1:36" ht="22.5">
      <c r="A22" s="1290"/>
      <c r="B22" s="1290"/>
      <c r="C22" s="1290">
        <v>1</v>
      </c>
      <c r="D22" s="885"/>
      <c r="E22" s="887"/>
      <c r="F22" s="887"/>
      <c r="G22" s="887"/>
      <c r="H22" s="887"/>
      <c r="I22" s="889"/>
      <c r="J22" s="881"/>
      <c r="K22" s="884"/>
      <c r="L22" s="595" t="str">
        <f>mergeValue(A22) &amp;"."&amp; mergeValue(B22)&amp;"."&amp; mergeValue(C22)</f>
        <v>1.1.1</v>
      </c>
      <c r="M22" s="549" t="s">
        <v>7</v>
      </c>
      <c r="N22" s="648"/>
      <c r="O22" s="1291"/>
      <c r="P22" s="1291"/>
      <c r="Q22" s="1291"/>
      <c r="R22" s="1291"/>
      <c r="S22" s="1291"/>
      <c r="T22" s="1291"/>
      <c r="U22" s="1291"/>
      <c r="V22" s="1291"/>
      <c r="W22" s="632" t="s">
        <v>635</v>
      </c>
      <c r="Y22" s="591"/>
      <c r="Z22" s="591" t="str">
        <f t="shared" si="0"/>
        <v xml:space="preserve">Наименование системы теплоснабжения </v>
      </c>
      <c r="AA22" s="591"/>
      <c r="AB22" s="591"/>
      <c r="AC22" s="591"/>
      <c r="AI22" s="587"/>
      <c r="AJ22" s="587"/>
    </row>
    <row r="23" spans="1:36" ht="22.5">
      <c r="A23" s="1290"/>
      <c r="B23" s="1290"/>
      <c r="C23" s="1290"/>
      <c r="D23" s="1290">
        <v>1</v>
      </c>
      <c r="E23" s="887"/>
      <c r="F23" s="887"/>
      <c r="G23" s="887"/>
      <c r="H23" s="887"/>
      <c r="I23" s="889"/>
      <c r="J23" s="881"/>
      <c r="K23" s="884"/>
      <c r="L23" s="595" t="str">
        <f>mergeValue(A23) &amp;"."&amp; mergeValue(B23)&amp;"."&amp; mergeValue(C23)&amp;"."&amp; mergeValue(D23)</f>
        <v>1.1.1.1</v>
      </c>
      <c r="M23" s="550" t="s">
        <v>22</v>
      </c>
      <c r="N23" s="648"/>
      <c r="O23" s="1291"/>
      <c r="P23" s="1291"/>
      <c r="Q23" s="1291"/>
      <c r="R23" s="1291"/>
      <c r="S23" s="1291"/>
      <c r="T23" s="1291"/>
      <c r="U23" s="1291"/>
      <c r="V23" s="1291"/>
      <c r="W23" s="632" t="s">
        <v>636</v>
      </c>
      <c r="Y23" s="591"/>
      <c r="Z23" s="591" t="str">
        <f t="shared" si="0"/>
        <v xml:space="preserve">Источник тепловой энергии  </v>
      </c>
      <c r="AA23" s="591"/>
      <c r="AB23" s="591"/>
      <c r="AC23" s="591"/>
      <c r="AI23" s="587"/>
      <c r="AJ23" s="587"/>
    </row>
    <row r="24" spans="1:36" ht="101.25">
      <c r="A24" s="1290"/>
      <c r="B24" s="1290"/>
      <c r="C24" s="1290"/>
      <c r="D24" s="1290"/>
      <c r="E24" s="1290">
        <v>1</v>
      </c>
      <c r="F24" s="887"/>
      <c r="G24" s="887"/>
      <c r="H24" s="885">
        <v>1</v>
      </c>
      <c r="I24" s="1290">
        <v>1</v>
      </c>
      <c r="J24" s="887"/>
      <c r="K24" s="892"/>
      <c r="L24" s="595" t="str">
        <f>mergeValue(A24) &amp;"."&amp; mergeValue(B24)&amp;"."&amp; mergeValue(C24)&amp;"."&amp; mergeValue(D24)&amp;"."&amp; mergeValue(E24)</f>
        <v>1.1.1.1.1</v>
      </c>
      <c r="M24" s="556" t="s">
        <v>9</v>
      </c>
      <c r="N24" s="648"/>
      <c r="O24" s="1292"/>
      <c r="P24" s="1292"/>
      <c r="Q24" s="1292"/>
      <c r="R24" s="1292"/>
      <c r="S24" s="1292"/>
      <c r="T24" s="1292"/>
      <c r="U24" s="1292"/>
      <c r="V24" s="1292"/>
      <c r="W24" s="632" t="s">
        <v>640</v>
      </c>
      <c r="Y24" s="591"/>
      <c r="Z24" s="591" t="str">
        <f t="shared" si="0"/>
        <v>Схема подключения теплопотребляющей установки к коллектору источника тепловой энергии</v>
      </c>
      <c r="AA24" s="591"/>
      <c r="AB24" s="591"/>
      <c r="AC24" s="591"/>
      <c r="AI24" s="587"/>
      <c r="AJ24" s="587"/>
    </row>
    <row r="25" spans="1:36" ht="90">
      <c r="A25" s="1290"/>
      <c r="B25" s="1290"/>
      <c r="C25" s="1290"/>
      <c r="D25" s="1290"/>
      <c r="E25" s="1290"/>
      <c r="F25" s="1290">
        <v>1</v>
      </c>
      <c r="G25" s="885"/>
      <c r="H25" s="885"/>
      <c r="I25" s="1290"/>
      <c r="J25" s="1290">
        <v>1</v>
      </c>
      <c r="K25" s="893"/>
      <c r="L25" s="595" t="str">
        <f>mergeValue(A25) &amp;"."&amp; mergeValue(B25)&amp;"."&amp; mergeValue(C25)&amp;"."&amp; mergeValue(D25)&amp;"."&amp; mergeValue(E25)&amp;"."&amp; mergeValue(F25)</f>
        <v>1.1.1.1.1.1</v>
      </c>
      <c r="M25" s="557" t="s">
        <v>10</v>
      </c>
      <c r="N25" s="648"/>
      <c r="O25" s="1293"/>
      <c r="P25" s="1294"/>
      <c r="Q25" s="1294"/>
      <c r="R25" s="1294"/>
      <c r="S25" s="1294"/>
      <c r="T25" s="1294"/>
      <c r="U25" s="1294"/>
      <c r="V25" s="1295"/>
      <c r="W25" s="632" t="s">
        <v>638</v>
      </c>
      <c r="Y25" s="591"/>
      <c r="Z25" s="591" t="str">
        <f t="shared" si="0"/>
        <v>Группа потребителей</v>
      </c>
      <c r="AA25" s="591"/>
      <c r="AB25" s="591"/>
      <c r="AC25" s="591"/>
      <c r="AI25" s="587"/>
      <c r="AJ25" s="587"/>
    </row>
    <row r="26" spans="1:36" ht="189" customHeight="1">
      <c r="A26" s="1290"/>
      <c r="B26" s="1290"/>
      <c r="C26" s="1290"/>
      <c r="D26" s="1290"/>
      <c r="E26" s="1290"/>
      <c r="F26" s="1290"/>
      <c r="G26" s="885">
        <v>1</v>
      </c>
      <c r="H26" s="885"/>
      <c r="I26" s="1290"/>
      <c r="J26" s="1290"/>
      <c r="K26" s="893">
        <v>1</v>
      </c>
      <c r="L26" s="595" t="str">
        <f>mergeValue(A26) &amp;"."&amp; mergeValue(B26)&amp;"."&amp; mergeValue(C26)&amp;"."&amp; mergeValue(D26)&amp;"."&amp; mergeValue(E26)&amp;"."&amp; mergeValue(F26)&amp;"."&amp; mergeValue(G26)</f>
        <v>1.1.1.1.1.1.1</v>
      </c>
      <c r="M26" s="1071"/>
      <c r="N26" s="648"/>
      <c r="O26" s="564"/>
      <c r="P26" s="564"/>
      <c r="Q26" s="1096"/>
      <c r="R26" s="1285"/>
      <c r="S26" s="1286" t="s">
        <v>84</v>
      </c>
      <c r="T26" s="1285"/>
      <c r="U26" s="1286" t="s">
        <v>85</v>
      </c>
      <c r="V26" s="564"/>
      <c r="W26" s="1261" t="s">
        <v>657</v>
      </c>
      <c r="X26" s="587" t="str">
        <f>strCheckDate(O27:V27)</f>
        <v/>
      </c>
      <c r="Y26" s="591"/>
      <c r="Z26" s="591" t="str">
        <f t="shared" si="0"/>
        <v/>
      </c>
      <c r="AA26" s="591"/>
      <c r="AB26" s="591"/>
      <c r="AC26" s="591"/>
      <c r="AI26" s="587"/>
      <c r="AJ26" s="587"/>
    </row>
    <row r="27" spans="1:36" ht="11.25" hidden="1">
      <c r="A27" s="1290"/>
      <c r="B27" s="1290"/>
      <c r="C27" s="1290"/>
      <c r="D27" s="1290"/>
      <c r="E27" s="1290"/>
      <c r="F27" s="1290"/>
      <c r="G27" s="885"/>
      <c r="H27" s="885"/>
      <c r="I27" s="1290"/>
      <c r="J27" s="1290"/>
      <c r="K27" s="893"/>
      <c r="L27" s="602"/>
      <c r="M27" s="648"/>
      <c r="N27" s="648"/>
      <c r="O27" s="564"/>
      <c r="P27" s="564"/>
      <c r="Q27" s="586" t="str">
        <f>R26 &amp; "-" &amp; T26</f>
        <v>-</v>
      </c>
      <c r="R27" s="1285"/>
      <c r="S27" s="1286"/>
      <c r="T27" s="1285"/>
      <c r="U27" s="1286"/>
      <c r="V27" s="564"/>
      <c r="W27" s="1262"/>
      <c r="Y27" s="591"/>
      <c r="Z27" s="591" t="str">
        <f t="shared" si="0"/>
        <v/>
      </c>
      <c r="AA27" s="591"/>
      <c r="AB27" s="591"/>
      <c r="AC27" s="591"/>
      <c r="AI27" s="587"/>
      <c r="AJ27" s="587"/>
    </row>
    <row r="28" spans="1:36" ht="15" customHeight="1">
      <c r="A28" s="1290"/>
      <c r="B28" s="1290"/>
      <c r="C28" s="1290"/>
      <c r="D28" s="1290"/>
      <c r="E28" s="1290"/>
      <c r="F28" s="1290"/>
      <c r="G28" s="887"/>
      <c r="H28" s="885"/>
      <c r="I28" s="1290"/>
      <c r="J28" s="1290"/>
      <c r="K28" s="892"/>
      <c r="L28" s="540"/>
      <c r="M28" s="559" t="s">
        <v>25</v>
      </c>
      <c r="N28" s="566"/>
      <c r="O28" s="566"/>
      <c r="P28" s="566"/>
      <c r="Q28" s="566"/>
      <c r="R28" s="566"/>
      <c r="S28" s="566"/>
      <c r="T28" s="566"/>
      <c r="U28" s="566"/>
      <c r="V28" s="562"/>
      <c r="W28" s="1263"/>
      <c r="Y28" s="591"/>
      <c r="Z28" s="591" t="str">
        <f t="shared" si="0"/>
        <v>Добавить вид теплоносителя (параметры теплоносителя)</v>
      </c>
      <c r="AA28" s="591"/>
      <c r="AB28" s="591"/>
      <c r="AC28" s="591"/>
      <c r="AI28" s="587"/>
      <c r="AJ28" s="587"/>
    </row>
    <row r="29" spans="1:36" ht="15" customHeight="1">
      <c r="A29" s="1290"/>
      <c r="B29" s="1290"/>
      <c r="C29" s="1290"/>
      <c r="D29" s="1290"/>
      <c r="E29" s="1290"/>
      <c r="F29" s="887"/>
      <c r="G29" s="887"/>
      <c r="H29" s="885"/>
      <c r="I29" s="1290"/>
      <c r="J29" s="887"/>
      <c r="K29" s="892"/>
      <c r="L29" s="540"/>
      <c r="M29" s="558" t="s">
        <v>11</v>
      </c>
      <c r="N29" s="566"/>
      <c r="O29" s="566"/>
      <c r="P29" s="566"/>
      <c r="Q29" s="566"/>
      <c r="R29" s="566"/>
      <c r="S29" s="566"/>
      <c r="T29" s="566"/>
      <c r="U29" s="565"/>
      <c r="V29" s="566"/>
      <c r="W29" s="667"/>
      <c r="Y29" s="591"/>
      <c r="Z29" s="591" t="str">
        <f t="shared" si="0"/>
        <v>Добавить группу потребителей</v>
      </c>
      <c r="AA29" s="591"/>
      <c r="AB29" s="591"/>
      <c r="AC29" s="591"/>
      <c r="AI29" s="587"/>
      <c r="AJ29" s="587"/>
    </row>
    <row r="30" spans="1:36" ht="15" customHeight="1">
      <c r="A30" s="1290"/>
      <c r="B30" s="1290"/>
      <c r="C30" s="1290"/>
      <c r="D30" s="1290"/>
      <c r="E30" s="891"/>
      <c r="F30" s="887"/>
      <c r="G30" s="887"/>
      <c r="H30" s="887"/>
      <c r="I30" s="883"/>
      <c r="J30" s="880"/>
      <c r="K30" s="890"/>
      <c r="L30" s="540"/>
      <c r="M30" s="553" t="s">
        <v>12</v>
      </c>
      <c r="N30" s="566"/>
      <c r="O30" s="566"/>
      <c r="P30" s="566"/>
      <c r="Q30" s="566"/>
      <c r="R30" s="566"/>
      <c r="S30" s="566"/>
      <c r="T30" s="566"/>
      <c r="U30" s="565"/>
      <c r="V30" s="566"/>
      <c r="W30" s="667"/>
      <c r="Y30" s="591"/>
      <c r="Z30" s="591" t="str">
        <f t="shared" si="0"/>
        <v>Добавить схему подключения</v>
      </c>
      <c r="AA30" s="591"/>
      <c r="AB30" s="591"/>
      <c r="AC30" s="591"/>
      <c r="AI30" s="587"/>
      <c r="AJ30" s="587"/>
    </row>
    <row r="31" spans="1:36" ht="15" customHeight="1">
      <c r="A31" s="1290"/>
      <c r="B31" s="1290"/>
      <c r="C31" s="1290"/>
      <c r="D31" s="891"/>
      <c r="E31" s="891"/>
      <c r="F31" s="887"/>
      <c r="G31" s="887"/>
      <c r="H31" s="887"/>
      <c r="I31" s="883"/>
      <c r="J31" s="880"/>
      <c r="K31" s="890"/>
      <c r="L31" s="540"/>
      <c r="M31" s="552" t="s">
        <v>17</v>
      </c>
      <c r="N31" s="566"/>
      <c r="O31" s="566"/>
      <c r="P31" s="566"/>
      <c r="Q31" s="566"/>
      <c r="R31" s="566"/>
      <c r="S31" s="566"/>
      <c r="T31" s="566"/>
      <c r="U31" s="565"/>
      <c r="V31" s="566"/>
      <c r="W31" s="667"/>
      <c r="Y31" s="591"/>
      <c r="Z31" s="591" t="str">
        <f t="shared" si="0"/>
        <v>Добавить источник тепловой энергии</v>
      </c>
      <c r="AA31" s="591"/>
      <c r="AB31" s="591"/>
      <c r="AC31" s="591"/>
      <c r="AI31" s="587"/>
      <c r="AJ31" s="587"/>
    </row>
    <row r="32" spans="1:36" ht="15" customHeight="1">
      <c r="A32" s="1290"/>
      <c r="B32" s="1290"/>
      <c r="C32" s="891"/>
      <c r="D32" s="891"/>
      <c r="E32" s="891"/>
      <c r="F32" s="891"/>
      <c r="G32" s="896"/>
      <c r="H32" s="883"/>
      <c r="I32" s="894"/>
      <c r="J32" s="880"/>
      <c r="K32" s="895"/>
      <c r="L32" s="540"/>
      <c r="M32" s="551" t="s">
        <v>18</v>
      </c>
      <c r="N32" s="566"/>
      <c r="O32" s="566"/>
      <c r="P32" s="566"/>
      <c r="Q32" s="566"/>
      <c r="R32" s="566"/>
      <c r="S32" s="566"/>
      <c r="T32" s="566"/>
      <c r="U32" s="565"/>
      <c r="V32" s="566"/>
      <c r="W32" s="667"/>
      <c r="Y32" s="591"/>
      <c r="Z32" s="591" t="str">
        <f t="shared" si="0"/>
        <v>Добавить наименование системы теплоснабжения</v>
      </c>
      <c r="AA32" s="591"/>
      <c r="AB32" s="591"/>
      <c r="AC32" s="591"/>
      <c r="AI32" s="587"/>
      <c r="AJ32" s="587"/>
    </row>
    <row r="33" spans="1:36" ht="15" customHeight="1">
      <c r="A33" s="1290"/>
      <c r="B33" s="891"/>
      <c r="C33" s="891"/>
      <c r="D33" s="891"/>
      <c r="E33" s="891"/>
      <c r="F33" s="891"/>
      <c r="G33" s="896"/>
      <c r="H33" s="883"/>
      <c r="I33" s="883"/>
      <c r="J33" s="880"/>
      <c r="K33" s="890"/>
      <c r="L33" s="540"/>
      <c r="M33" s="560" t="s">
        <v>19</v>
      </c>
      <c r="N33" s="566"/>
      <c r="O33" s="566"/>
      <c r="P33" s="566"/>
      <c r="Q33" s="566"/>
      <c r="R33" s="566"/>
      <c r="S33" s="566"/>
      <c r="T33" s="566"/>
      <c r="U33" s="565"/>
      <c r="V33" s="566"/>
      <c r="W33" s="667"/>
      <c r="Y33" s="591"/>
      <c r="Z33" s="591" t="str">
        <f t="shared" si="0"/>
        <v>Добавить территорию действия тарифа</v>
      </c>
      <c r="AA33" s="591"/>
      <c r="AB33" s="591"/>
      <c r="AC33" s="591"/>
      <c r="AI33" s="587"/>
      <c r="AJ33" s="587"/>
    </row>
    <row r="34" spans="1:36" s="524" customFormat="1" ht="15" customHeight="1">
      <c r="A34" s="879"/>
      <c r="B34" s="879"/>
      <c r="C34" s="879"/>
      <c r="D34" s="879"/>
      <c r="E34" s="879"/>
      <c r="F34" s="879"/>
      <c r="G34" s="879"/>
      <c r="H34" s="879"/>
      <c r="I34" s="879"/>
      <c r="J34" s="879"/>
      <c r="K34" s="879"/>
      <c r="L34" s="494"/>
      <c r="M34" s="567" t="s">
        <v>309</v>
      </c>
      <c r="N34" s="566"/>
      <c r="O34" s="566"/>
      <c r="P34" s="566"/>
      <c r="Q34" s="566"/>
      <c r="R34" s="566"/>
      <c r="S34" s="566"/>
      <c r="T34" s="566"/>
      <c r="U34" s="565"/>
      <c r="V34" s="566"/>
      <c r="W34" s="667"/>
      <c r="X34" s="589"/>
      <c r="Y34" s="589"/>
      <c r="Z34" s="589"/>
      <c r="AA34" s="589"/>
      <c r="AB34" s="589"/>
      <c r="AC34" s="589"/>
      <c r="AD34" s="589"/>
      <c r="AE34" s="589"/>
      <c r="AF34" s="589"/>
      <c r="AG34" s="589"/>
      <c r="AH34" s="589"/>
    </row>
    <row r="35" spans="1:36" ht="11.25">
      <c r="A35" s="525"/>
      <c r="B35" s="525"/>
      <c r="C35" s="525"/>
      <c r="D35" s="525"/>
      <c r="E35" s="525"/>
      <c r="F35" s="525"/>
      <c r="G35" s="525"/>
      <c r="H35" s="525"/>
      <c r="I35" s="525"/>
      <c r="J35" s="525"/>
      <c r="K35" s="525"/>
      <c r="X35" s="525"/>
      <c r="Y35" s="525"/>
      <c r="Z35" s="525"/>
      <c r="AA35" s="525"/>
      <c r="AB35" s="525"/>
      <c r="AC35" s="525"/>
      <c r="AD35" s="525"/>
      <c r="AE35" s="525"/>
      <c r="AF35" s="525"/>
      <c r="AG35" s="525"/>
      <c r="AH35" s="525"/>
    </row>
    <row r="36" spans="1:36" ht="105.75" customHeight="1">
      <c r="L36" s="1">
        <v>1</v>
      </c>
      <c r="M36" s="1254" t="s">
        <v>634</v>
      </c>
      <c r="N36" s="1254"/>
      <c r="O36" s="1254"/>
      <c r="P36" s="1254"/>
      <c r="Q36" s="1254"/>
      <c r="R36" s="1254"/>
      <c r="S36" s="1254"/>
      <c r="T36" s="1254"/>
      <c r="U36" s="1254"/>
      <c r="V36" s="1254"/>
      <c r="W36" s="1254"/>
    </row>
  </sheetData>
  <sheetProtection password="FA9C" sheet="1" objects="1" scenarios="1" formatColumns="0" formatRows="0"/>
  <dataConsolidate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0D00-000004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809" hidden="1" customWidth="1"/>
    <col min="2" max="4" width="3.7109375" style="810" hidden="1" customWidth="1"/>
    <col min="5" max="5" width="3.7109375" style="811" customWidth="1"/>
    <col min="6" max="6" width="9.7109375" style="801" customWidth="1"/>
    <col min="7" max="7" width="37.7109375" style="801" customWidth="1"/>
    <col min="8" max="8" width="66.85546875" style="801" customWidth="1"/>
    <col min="9" max="9" width="115.7109375" style="801" customWidth="1"/>
    <col min="10" max="11" width="10.5703125" style="810"/>
    <col min="12" max="12" width="11.140625" style="810" customWidth="1"/>
    <col min="13" max="20" width="10.5703125" style="810"/>
    <col min="21" max="16384" width="10.5703125" style="801"/>
  </cols>
  <sheetData>
    <row r="1" spans="1:20" ht="3" customHeight="1">
      <c r="A1" s="809" t="s">
        <v>50</v>
      </c>
    </row>
    <row r="2" spans="1:20" ht="22.5">
      <c r="F2" s="1255" t="s">
        <v>492</v>
      </c>
      <c r="G2" s="1256"/>
      <c r="H2" s="1257"/>
      <c r="I2" s="808"/>
    </row>
    <row r="3" spans="1:20" ht="3" customHeight="1"/>
    <row r="4" spans="1:20" s="572" customFormat="1" ht="11.25">
      <c r="A4" s="773"/>
      <c r="B4" s="773"/>
      <c r="C4" s="773"/>
      <c r="D4" s="773"/>
      <c r="F4" s="1209" t="s">
        <v>454</v>
      </c>
      <c r="G4" s="1209"/>
      <c r="H4" s="1209"/>
      <c r="I4" s="1258" t="s">
        <v>455</v>
      </c>
      <c r="J4" s="773"/>
      <c r="K4" s="773"/>
      <c r="L4" s="773"/>
      <c r="M4" s="773"/>
      <c r="N4" s="773"/>
      <c r="O4" s="773"/>
      <c r="P4" s="773"/>
      <c r="Q4" s="773"/>
      <c r="R4" s="773"/>
      <c r="S4" s="773"/>
      <c r="T4" s="773"/>
    </row>
    <row r="5" spans="1:20" s="572" customFormat="1" ht="11.25" customHeight="1">
      <c r="A5" s="773"/>
      <c r="B5" s="773"/>
      <c r="C5" s="773"/>
      <c r="D5" s="773"/>
      <c r="F5" s="778" t="s">
        <v>92</v>
      </c>
      <c r="G5" s="812" t="s">
        <v>457</v>
      </c>
      <c r="H5" s="803" t="s">
        <v>442</v>
      </c>
      <c r="I5" s="1258"/>
      <c r="J5" s="773"/>
      <c r="K5" s="773"/>
      <c r="L5" s="773"/>
      <c r="M5" s="773"/>
      <c r="N5" s="773"/>
      <c r="O5" s="773"/>
      <c r="P5" s="773"/>
      <c r="Q5" s="773"/>
      <c r="R5" s="773"/>
      <c r="S5" s="773"/>
      <c r="T5" s="773"/>
    </row>
    <row r="6" spans="1:20" s="572" customFormat="1" ht="12" customHeight="1">
      <c r="A6" s="773"/>
      <c r="B6" s="773"/>
      <c r="C6" s="773"/>
      <c r="D6" s="773"/>
      <c r="F6" s="813" t="s">
        <v>93</v>
      </c>
      <c r="G6" s="814">
        <v>2</v>
      </c>
      <c r="H6" s="815">
        <v>3</v>
      </c>
      <c r="I6" s="610">
        <v>4</v>
      </c>
      <c r="J6" s="773">
        <v>4</v>
      </c>
      <c r="K6" s="773"/>
      <c r="L6" s="773"/>
      <c r="M6" s="773"/>
      <c r="N6" s="773"/>
      <c r="O6" s="773"/>
      <c r="P6" s="773"/>
      <c r="Q6" s="773"/>
      <c r="R6" s="773"/>
      <c r="S6" s="773"/>
      <c r="T6" s="773"/>
    </row>
    <row r="7" spans="1:20" s="572" customFormat="1" ht="18.75">
      <c r="A7" s="773"/>
      <c r="B7" s="773"/>
      <c r="C7" s="773"/>
      <c r="D7" s="773"/>
      <c r="F7" s="816">
        <v>1</v>
      </c>
      <c r="G7" s="817" t="s">
        <v>493</v>
      </c>
      <c r="H7" s="807" t="str">
        <f>IF(dateCh="","",dateCh)</f>
        <v>19.12.2018</v>
      </c>
      <c r="I7" s="818" t="s">
        <v>494</v>
      </c>
      <c r="J7" s="617"/>
      <c r="K7" s="773"/>
      <c r="L7" s="773"/>
      <c r="M7" s="773"/>
      <c r="N7" s="773"/>
      <c r="O7" s="773"/>
      <c r="P7" s="773"/>
      <c r="Q7" s="773"/>
      <c r="R7" s="773"/>
      <c r="S7" s="773"/>
      <c r="T7" s="773"/>
    </row>
    <row r="8" spans="1:20" s="572" customFormat="1" ht="45">
      <c r="A8" s="1259">
        <v>1</v>
      </c>
      <c r="B8" s="773"/>
      <c r="C8" s="773"/>
      <c r="D8" s="773"/>
      <c r="F8" s="816" t="str">
        <f>"2." &amp;mergeValue(A8)</f>
        <v>2.1</v>
      </c>
      <c r="G8" s="817" t="s">
        <v>495</v>
      </c>
      <c r="H8" s="807"/>
      <c r="I8" s="818" t="s">
        <v>592</v>
      </c>
      <c r="J8" s="617"/>
      <c r="K8" s="773"/>
      <c r="L8" s="773"/>
      <c r="M8" s="773"/>
      <c r="N8" s="773"/>
      <c r="O8" s="773"/>
      <c r="P8" s="773"/>
      <c r="Q8" s="773"/>
      <c r="R8" s="773"/>
      <c r="S8" s="773"/>
      <c r="T8" s="773"/>
    </row>
    <row r="9" spans="1:20" s="572" customFormat="1" ht="22.5">
      <c r="A9" s="1259"/>
      <c r="B9" s="773"/>
      <c r="C9" s="773"/>
      <c r="D9" s="773"/>
      <c r="F9" s="816" t="str">
        <f>"3." &amp;mergeValue(A9)</f>
        <v>3.1</v>
      </c>
      <c r="G9" s="817" t="s">
        <v>496</v>
      </c>
      <c r="H9" s="807"/>
      <c r="I9" s="818" t="s">
        <v>590</v>
      </c>
      <c r="J9" s="617"/>
      <c r="K9" s="773"/>
      <c r="L9" s="773"/>
      <c r="M9" s="773"/>
      <c r="N9" s="773"/>
      <c r="O9" s="773"/>
      <c r="P9" s="773"/>
      <c r="Q9" s="773"/>
      <c r="R9" s="773"/>
      <c r="S9" s="773"/>
      <c r="T9" s="773"/>
    </row>
    <row r="10" spans="1:20" s="572" customFormat="1" ht="22.5">
      <c r="A10" s="1259"/>
      <c r="B10" s="773"/>
      <c r="C10" s="773"/>
      <c r="D10" s="773"/>
      <c r="F10" s="816" t="str">
        <f>"4."&amp;mergeValue(A10)</f>
        <v>4.1</v>
      </c>
      <c r="G10" s="817" t="s">
        <v>497</v>
      </c>
      <c r="H10" s="803" t="s">
        <v>458</v>
      </c>
      <c r="I10" s="818"/>
      <c r="J10" s="617"/>
      <c r="K10" s="773"/>
      <c r="L10" s="773"/>
      <c r="M10" s="773"/>
      <c r="N10" s="773"/>
      <c r="O10" s="773"/>
      <c r="P10" s="773"/>
      <c r="Q10" s="773"/>
      <c r="R10" s="773"/>
      <c r="S10" s="773"/>
      <c r="T10" s="773"/>
    </row>
    <row r="11" spans="1:20" s="572" customFormat="1" ht="18.75">
      <c r="A11" s="1259"/>
      <c r="B11" s="1259">
        <v>1</v>
      </c>
      <c r="C11" s="779"/>
      <c r="D11" s="779"/>
      <c r="F11" s="816" t="str">
        <f>"4."&amp;mergeValue(A11) &amp;"."&amp;mergeValue(B11)</f>
        <v>4.1.1</v>
      </c>
      <c r="G11" s="832" t="s">
        <v>594</v>
      </c>
      <c r="H11" s="807" t="str">
        <f>IF(region_name="","",region_name)</f>
        <v>Нижегородская область</v>
      </c>
      <c r="I11" s="818" t="s">
        <v>500</v>
      </c>
      <c r="J11" s="617"/>
      <c r="K11" s="773"/>
      <c r="L11" s="773"/>
      <c r="M11" s="773"/>
      <c r="N11" s="773"/>
      <c r="O11" s="773"/>
      <c r="P11" s="773"/>
      <c r="Q11" s="773"/>
      <c r="R11" s="773"/>
      <c r="S11" s="773"/>
      <c r="T11" s="773"/>
    </row>
    <row r="12" spans="1:20" s="572" customFormat="1" ht="22.5">
      <c r="A12" s="1259"/>
      <c r="B12" s="1259"/>
      <c r="C12" s="1259">
        <v>1</v>
      </c>
      <c r="D12" s="779"/>
      <c r="F12" s="816" t="str">
        <f>"4."&amp;mergeValue(A12) &amp;"."&amp;mergeValue(B12)&amp;"."&amp;mergeValue(C12)</f>
        <v>4.1.1.1</v>
      </c>
      <c r="G12" s="819" t="s">
        <v>498</v>
      </c>
      <c r="H12" s="807"/>
      <c r="I12" s="818" t="s">
        <v>501</v>
      </c>
      <c r="J12" s="617"/>
      <c r="K12" s="773"/>
      <c r="L12" s="773"/>
      <c r="M12" s="773"/>
      <c r="N12" s="773"/>
      <c r="O12" s="773"/>
      <c r="P12" s="773"/>
      <c r="Q12" s="773"/>
      <c r="R12" s="773"/>
      <c r="S12" s="773"/>
      <c r="T12" s="773"/>
    </row>
    <row r="13" spans="1:20" s="572" customFormat="1" ht="39" customHeight="1">
      <c r="A13" s="1259"/>
      <c r="B13" s="1259"/>
      <c r="C13" s="1259"/>
      <c r="D13" s="779">
        <v>1</v>
      </c>
      <c r="F13" s="816" t="str">
        <f>"4."&amp;mergeValue(A13) &amp;"."&amp;mergeValue(B13)&amp;"."&amp;mergeValue(C13)&amp;"."&amp;mergeValue(D13)</f>
        <v>4.1.1.1.1</v>
      </c>
      <c r="G13" s="820" t="s">
        <v>499</v>
      </c>
      <c r="H13" s="807"/>
      <c r="I13" s="1260" t="s">
        <v>593</v>
      </c>
      <c r="J13" s="617"/>
      <c r="K13" s="773"/>
      <c r="L13" s="773"/>
      <c r="M13" s="773"/>
      <c r="N13" s="773"/>
      <c r="O13" s="773"/>
      <c r="P13" s="773"/>
      <c r="Q13" s="773"/>
      <c r="R13" s="773"/>
      <c r="S13" s="773"/>
      <c r="T13" s="773"/>
    </row>
    <row r="14" spans="1:20" s="572" customFormat="1" ht="18.75">
      <c r="A14" s="1259"/>
      <c r="B14" s="1259"/>
      <c r="C14" s="1259"/>
      <c r="D14" s="779"/>
      <c r="F14" s="821"/>
      <c r="G14" s="761" t="s">
        <v>4</v>
      </c>
      <c r="H14" s="626"/>
      <c r="I14" s="1260"/>
      <c r="J14" s="617"/>
      <c r="K14" s="773"/>
      <c r="L14" s="773"/>
      <c r="M14" s="773"/>
      <c r="N14" s="773"/>
      <c r="O14" s="773"/>
      <c r="P14" s="773"/>
      <c r="Q14" s="773"/>
      <c r="R14" s="773"/>
      <c r="S14" s="773"/>
      <c r="T14" s="773"/>
    </row>
    <row r="15" spans="1:20" s="572" customFormat="1" ht="18.75">
      <c r="A15" s="1259"/>
      <c r="B15" s="1259"/>
      <c r="C15" s="779"/>
      <c r="D15" s="779"/>
      <c r="F15" s="636"/>
      <c r="G15" s="579" t="s">
        <v>403</v>
      </c>
      <c r="H15" s="637"/>
      <c r="I15" s="638"/>
      <c r="J15" s="617"/>
      <c r="K15" s="773"/>
      <c r="L15" s="773"/>
      <c r="M15" s="773"/>
      <c r="N15" s="773"/>
      <c r="O15" s="773"/>
      <c r="P15" s="773"/>
      <c r="Q15" s="773"/>
      <c r="R15" s="773"/>
      <c r="S15" s="773"/>
      <c r="T15" s="773"/>
    </row>
    <row r="16" spans="1:20" s="572" customFormat="1" ht="18.75">
      <c r="A16" s="1259"/>
      <c r="B16" s="773"/>
      <c r="C16" s="773"/>
      <c r="D16" s="773"/>
      <c r="F16" s="821"/>
      <c r="G16" s="735" t="s">
        <v>507</v>
      </c>
      <c r="H16" s="822"/>
      <c r="I16" s="823"/>
      <c r="J16" s="617"/>
      <c r="K16" s="773"/>
      <c r="L16" s="773"/>
      <c r="M16" s="773"/>
      <c r="N16" s="773"/>
      <c r="O16" s="773"/>
      <c r="P16" s="773"/>
      <c r="Q16" s="773"/>
      <c r="R16" s="773"/>
      <c r="S16" s="773"/>
      <c r="T16" s="773"/>
    </row>
    <row r="17" spans="1:20" s="572" customFormat="1" ht="18.75">
      <c r="A17" s="773"/>
      <c r="B17" s="773"/>
      <c r="C17" s="773"/>
      <c r="D17" s="773"/>
      <c r="F17" s="821"/>
      <c r="G17" s="738" t="s">
        <v>506</v>
      </c>
      <c r="H17" s="822"/>
      <c r="I17" s="823"/>
      <c r="J17" s="617"/>
      <c r="K17" s="773"/>
      <c r="L17" s="773"/>
      <c r="M17" s="773"/>
      <c r="N17" s="773"/>
      <c r="O17" s="773"/>
      <c r="P17" s="773"/>
      <c r="Q17" s="773"/>
      <c r="R17" s="773"/>
      <c r="S17" s="773"/>
      <c r="T17" s="773"/>
    </row>
    <row r="18" spans="1:20" s="774" customFormat="1" ht="3" customHeight="1">
      <c r="A18" s="775"/>
      <c r="B18" s="775"/>
      <c r="C18" s="775"/>
      <c r="D18" s="775"/>
      <c r="F18" s="627"/>
      <c r="G18" s="628"/>
      <c r="H18" s="629"/>
      <c r="I18" s="630"/>
      <c r="J18" s="775"/>
      <c r="K18" s="775"/>
      <c r="L18" s="775"/>
      <c r="M18" s="775"/>
      <c r="N18" s="775"/>
      <c r="O18" s="775"/>
      <c r="P18" s="775"/>
      <c r="Q18" s="775"/>
      <c r="R18" s="775"/>
      <c r="S18" s="775"/>
      <c r="T18" s="775"/>
    </row>
    <row r="19" spans="1:20" s="774" customFormat="1" ht="15" customHeight="1">
      <c r="A19" s="775"/>
      <c r="B19" s="775"/>
      <c r="C19" s="775"/>
      <c r="D19" s="775"/>
      <c r="F19" s="824"/>
      <c r="G19" s="1254" t="s">
        <v>595</v>
      </c>
      <c r="H19" s="1254"/>
      <c r="I19" s="825"/>
      <c r="J19" s="775"/>
      <c r="K19" s="775"/>
      <c r="L19" s="775"/>
      <c r="M19" s="775"/>
      <c r="N19" s="775"/>
      <c r="O19" s="775"/>
      <c r="P19" s="775"/>
      <c r="Q19" s="775"/>
      <c r="R19" s="775"/>
      <c r="S19" s="775"/>
      <c r="T19" s="77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810" hidden="1" customWidth="1"/>
    <col min="7" max="8" width="9.140625" style="809" hidden="1" customWidth="1"/>
    <col min="9" max="9" width="3.7109375" style="689" customWidth="1"/>
    <col min="10" max="11" width="3.7109375" style="811" customWidth="1"/>
    <col min="12" max="12" width="12.7109375" style="801" customWidth="1"/>
    <col min="13" max="13" width="44.7109375" style="801" customWidth="1"/>
    <col min="14" max="14" width="1.7109375" style="801" hidden="1" customWidth="1"/>
    <col min="15" max="17" width="23.7109375" style="801" hidden="1" customWidth="1"/>
    <col min="18" max="18" width="11.7109375" style="801" customWidth="1"/>
    <col min="19" max="19" width="3.7109375" style="801" customWidth="1"/>
    <col min="20" max="20" width="11.7109375" style="801" customWidth="1"/>
    <col min="21" max="21" width="8.5703125" style="801" hidden="1" customWidth="1"/>
    <col min="22" max="22" width="4.7109375" style="801" customWidth="1"/>
    <col min="23" max="23" width="115.7109375" style="801" customWidth="1"/>
    <col min="24" max="25" width="10.5703125" style="810"/>
    <col min="26" max="26" width="11.140625" style="810" customWidth="1"/>
    <col min="27" max="34" width="10.5703125" style="810"/>
    <col min="35" max="256" width="10.5703125" style="801"/>
    <col min="257" max="264" width="0" style="801" hidden="1" customWidth="1"/>
    <col min="265" max="265" width="3.7109375" style="801" customWidth="1"/>
    <col min="266" max="266" width="3.85546875" style="801" customWidth="1"/>
    <col min="267" max="267" width="3.7109375" style="801" customWidth="1"/>
    <col min="268" max="268" width="12.7109375" style="801" customWidth="1"/>
    <col min="269" max="269" width="52.7109375" style="801" customWidth="1"/>
    <col min="270" max="273" width="0" style="801" hidden="1" customWidth="1"/>
    <col min="274" max="274" width="12.28515625" style="801" customWidth="1"/>
    <col min="275" max="275" width="6.42578125" style="801" customWidth="1"/>
    <col min="276" max="276" width="12.28515625" style="801" customWidth="1"/>
    <col min="277" max="277" width="0" style="801" hidden="1" customWidth="1"/>
    <col min="278" max="278" width="3.7109375" style="801" customWidth="1"/>
    <col min="279" max="279" width="11.140625" style="801" bestFit="1" customWidth="1"/>
    <col min="280" max="281" width="10.5703125" style="801"/>
    <col min="282" max="282" width="11.140625" style="801" customWidth="1"/>
    <col min="283" max="512" width="10.5703125" style="801"/>
    <col min="513" max="520" width="0" style="801" hidden="1" customWidth="1"/>
    <col min="521" max="521" width="3.7109375" style="801" customWidth="1"/>
    <col min="522" max="522" width="3.85546875" style="801" customWidth="1"/>
    <col min="523" max="523" width="3.7109375" style="801" customWidth="1"/>
    <col min="524" max="524" width="12.7109375" style="801" customWidth="1"/>
    <col min="525" max="525" width="52.7109375" style="801" customWidth="1"/>
    <col min="526" max="529" width="0" style="801" hidden="1" customWidth="1"/>
    <col min="530" max="530" width="12.28515625" style="801" customWidth="1"/>
    <col min="531" max="531" width="6.42578125" style="801" customWidth="1"/>
    <col min="532" max="532" width="12.28515625" style="801" customWidth="1"/>
    <col min="533" max="533" width="0" style="801" hidden="1" customWidth="1"/>
    <col min="534" max="534" width="3.7109375" style="801" customWidth="1"/>
    <col min="535" max="535" width="11.140625" style="801" bestFit="1" customWidth="1"/>
    <col min="536" max="537" width="10.5703125" style="801"/>
    <col min="538" max="538" width="11.140625" style="801" customWidth="1"/>
    <col min="539" max="768" width="10.5703125" style="801"/>
    <col min="769" max="776" width="0" style="801" hidden="1" customWidth="1"/>
    <col min="777" max="777" width="3.7109375" style="801" customWidth="1"/>
    <col min="778" max="778" width="3.85546875" style="801" customWidth="1"/>
    <col min="779" max="779" width="3.7109375" style="801" customWidth="1"/>
    <col min="780" max="780" width="12.7109375" style="801" customWidth="1"/>
    <col min="781" max="781" width="52.7109375" style="801" customWidth="1"/>
    <col min="782" max="785" width="0" style="801" hidden="1" customWidth="1"/>
    <col min="786" max="786" width="12.28515625" style="801" customWidth="1"/>
    <col min="787" max="787" width="6.42578125" style="801" customWidth="1"/>
    <col min="788" max="788" width="12.28515625" style="801" customWidth="1"/>
    <col min="789" max="789" width="0" style="801" hidden="1" customWidth="1"/>
    <col min="790" max="790" width="3.7109375" style="801" customWidth="1"/>
    <col min="791" max="791" width="11.140625" style="801" bestFit="1" customWidth="1"/>
    <col min="792" max="793" width="10.5703125" style="801"/>
    <col min="794" max="794" width="11.140625" style="801" customWidth="1"/>
    <col min="795" max="1024" width="10.5703125" style="801"/>
    <col min="1025" max="1032" width="0" style="801" hidden="1" customWidth="1"/>
    <col min="1033" max="1033" width="3.7109375" style="801" customWidth="1"/>
    <col min="1034" max="1034" width="3.85546875" style="801" customWidth="1"/>
    <col min="1035" max="1035" width="3.7109375" style="801" customWidth="1"/>
    <col min="1036" max="1036" width="12.7109375" style="801" customWidth="1"/>
    <col min="1037" max="1037" width="52.7109375" style="801" customWidth="1"/>
    <col min="1038" max="1041" width="0" style="801" hidden="1" customWidth="1"/>
    <col min="1042" max="1042" width="12.28515625" style="801" customWidth="1"/>
    <col min="1043" max="1043" width="6.42578125" style="801" customWidth="1"/>
    <col min="1044" max="1044" width="12.28515625" style="801" customWidth="1"/>
    <col min="1045" max="1045" width="0" style="801" hidden="1" customWidth="1"/>
    <col min="1046" max="1046" width="3.7109375" style="801" customWidth="1"/>
    <col min="1047" max="1047" width="11.140625" style="801" bestFit="1" customWidth="1"/>
    <col min="1048" max="1049" width="10.5703125" style="801"/>
    <col min="1050" max="1050" width="11.140625" style="801" customWidth="1"/>
    <col min="1051" max="1280" width="10.5703125" style="801"/>
    <col min="1281" max="1288" width="0" style="801" hidden="1" customWidth="1"/>
    <col min="1289" max="1289" width="3.7109375" style="801" customWidth="1"/>
    <col min="1290" max="1290" width="3.85546875" style="801" customWidth="1"/>
    <col min="1291" max="1291" width="3.7109375" style="801" customWidth="1"/>
    <col min="1292" max="1292" width="12.7109375" style="801" customWidth="1"/>
    <col min="1293" max="1293" width="52.7109375" style="801" customWidth="1"/>
    <col min="1294" max="1297" width="0" style="801" hidden="1" customWidth="1"/>
    <col min="1298" max="1298" width="12.28515625" style="801" customWidth="1"/>
    <col min="1299" max="1299" width="6.42578125" style="801" customWidth="1"/>
    <col min="1300" max="1300" width="12.28515625" style="801" customWidth="1"/>
    <col min="1301" max="1301" width="0" style="801" hidden="1" customWidth="1"/>
    <col min="1302" max="1302" width="3.7109375" style="801" customWidth="1"/>
    <col min="1303" max="1303" width="11.140625" style="801" bestFit="1" customWidth="1"/>
    <col min="1304" max="1305" width="10.5703125" style="801"/>
    <col min="1306" max="1306" width="11.140625" style="801" customWidth="1"/>
    <col min="1307" max="1536" width="10.5703125" style="801"/>
    <col min="1537" max="1544" width="0" style="801" hidden="1" customWidth="1"/>
    <col min="1545" max="1545" width="3.7109375" style="801" customWidth="1"/>
    <col min="1546" max="1546" width="3.85546875" style="801" customWidth="1"/>
    <col min="1547" max="1547" width="3.7109375" style="801" customWidth="1"/>
    <col min="1548" max="1548" width="12.7109375" style="801" customWidth="1"/>
    <col min="1549" max="1549" width="52.7109375" style="801" customWidth="1"/>
    <col min="1550" max="1553" width="0" style="801" hidden="1" customWidth="1"/>
    <col min="1554" max="1554" width="12.28515625" style="801" customWidth="1"/>
    <col min="1555" max="1555" width="6.42578125" style="801" customWidth="1"/>
    <col min="1556" max="1556" width="12.28515625" style="801" customWidth="1"/>
    <col min="1557" max="1557" width="0" style="801" hidden="1" customWidth="1"/>
    <col min="1558" max="1558" width="3.7109375" style="801" customWidth="1"/>
    <col min="1559" max="1559" width="11.140625" style="801" bestFit="1" customWidth="1"/>
    <col min="1560" max="1561" width="10.5703125" style="801"/>
    <col min="1562" max="1562" width="11.140625" style="801" customWidth="1"/>
    <col min="1563" max="1792" width="10.5703125" style="801"/>
    <col min="1793" max="1800" width="0" style="801" hidden="1" customWidth="1"/>
    <col min="1801" max="1801" width="3.7109375" style="801" customWidth="1"/>
    <col min="1802" max="1802" width="3.85546875" style="801" customWidth="1"/>
    <col min="1803" max="1803" width="3.7109375" style="801" customWidth="1"/>
    <col min="1804" max="1804" width="12.7109375" style="801" customWidth="1"/>
    <col min="1805" max="1805" width="52.7109375" style="801" customWidth="1"/>
    <col min="1806" max="1809" width="0" style="801" hidden="1" customWidth="1"/>
    <col min="1810" max="1810" width="12.28515625" style="801" customWidth="1"/>
    <col min="1811" max="1811" width="6.42578125" style="801" customWidth="1"/>
    <col min="1812" max="1812" width="12.28515625" style="801" customWidth="1"/>
    <col min="1813" max="1813" width="0" style="801" hidden="1" customWidth="1"/>
    <col min="1814" max="1814" width="3.7109375" style="801" customWidth="1"/>
    <col min="1815" max="1815" width="11.140625" style="801" bestFit="1" customWidth="1"/>
    <col min="1816" max="1817" width="10.5703125" style="801"/>
    <col min="1818" max="1818" width="11.140625" style="801" customWidth="1"/>
    <col min="1819" max="2048" width="10.5703125" style="801"/>
    <col min="2049" max="2056" width="0" style="801" hidden="1" customWidth="1"/>
    <col min="2057" max="2057" width="3.7109375" style="801" customWidth="1"/>
    <col min="2058" max="2058" width="3.85546875" style="801" customWidth="1"/>
    <col min="2059" max="2059" width="3.7109375" style="801" customWidth="1"/>
    <col min="2060" max="2060" width="12.7109375" style="801" customWidth="1"/>
    <col min="2061" max="2061" width="52.7109375" style="801" customWidth="1"/>
    <col min="2062" max="2065" width="0" style="801" hidden="1" customWidth="1"/>
    <col min="2066" max="2066" width="12.28515625" style="801" customWidth="1"/>
    <col min="2067" max="2067" width="6.42578125" style="801" customWidth="1"/>
    <col min="2068" max="2068" width="12.28515625" style="801" customWidth="1"/>
    <col min="2069" max="2069" width="0" style="801" hidden="1" customWidth="1"/>
    <col min="2070" max="2070" width="3.7109375" style="801" customWidth="1"/>
    <col min="2071" max="2071" width="11.140625" style="801" bestFit="1" customWidth="1"/>
    <col min="2072" max="2073" width="10.5703125" style="801"/>
    <col min="2074" max="2074" width="11.140625" style="801" customWidth="1"/>
    <col min="2075" max="2304" width="10.5703125" style="801"/>
    <col min="2305" max="2312" width="0" style="801" hidden="1" customWidth="1"/>
    <col min="2313" max="2313" width="3.7109375" style="801" customWidth="1"/>
    <col min="2314" max="2314" width="3.85546875" style="801" customWidth="1"/>
    <col min="2315" max="2315" width="3.7109375" style="801" customWidth="1"/>
    <col min="2316" max="2316" width="12.7109375" style="801" customWidth="1"/>
    <col min="2317" max="2317" width="52.7109375" style="801" customWidth="1"/>
    <col min="2318" max="2321" width="0" style="801" hidden="1" customWidth="1"/>
    <col min="2322" max="2322" width="12.28515625" style="801" customWidth="1"/>
    <col min="2323" max="2323" width="6.42578125" style="801" customWidth="1"/>
    <col min="2324" max="2324" width="12.28515625" style="801" customWidth="1"/>
    <col min="2325" max="2325" width="0" style="801" hidden="1" customWidth="1"/>
    <col min="2326" max="2326" width="3.7109375" style="801" customWidth="1"/>
    <col min="2327" max="2327" width="11.140625" style="801" bestFit="1" customWidth="1"/>
    <col min="2328" max="2329" width="10.5703125" style="801"/>
    <col min="2330" max="2330" width="11.140625" style="801" customWidth="1"/>
    <col min="2331" max="2560" width="10.5703125" style="801"/>
    <col min="2561" max="2568" width="0" style="801" hidden="1" customWidth="1"/>
    <col min="2569" max="2569" width="3.7109375" style="801" customWidth="1"/>
    <col min="2570" max="2570" width="3.85546875" style="801" customWidth="1"/>
    <col min="2571" max="2571" width="3.7109375" style="801" customWidth="1"/>
    <col min="2572" max="2572" width="12.7109375" style="801" customWidth="1"/>
    <col min="2573" max="2573" width="52.7109375" style="801" customWidth="1"/>
    <col min="2574" max="2577" width="0" style="801" hidden="1" customWidth="1"/>
    <col min="2578" max="2578" width="12.28515625" style="801" customWidth="1"/>
    <col min="2579" max="2579" width="6.42578125" style="801" customWidth="1"/>
    <col min="2580" max="2580" width="12.28515625" style="801" customWidth="1"/>
    <col min="2581" max="2581" width="0" style="801" hidden="1" customWidth="1"/>
    <col min="2582" max="2582" width="3.7109375" style="801" customWidth="1"/>
    <col min="2583" max="2583" width="11.140625" style="801" bestFit="1" customWidth="1"/>
    <col min="2584" max="2585" width="10.5703125" style="801"/>
    <col min="2586" max="2586" width="11.140625" style="801" customWidth="1"/>
    <col min="2587" max="2816" width="10.5703125" style="801"/>
    <col min="2817" max="2824" width="0" style="801" hidden="1" customWidth="1"/>
    <col min="2825" max="2825" width="3.7109375" style="801" customWidth="1"/>
    <col min="2826" max="2826" width="3.85546875" style="801" customWidth="1"/>
    <col min="2827" max="2827" width="3.7109375" style="801" customWidth="1"/>
    <col min="2828" max="2828" width="12.7109375" style="801" customWidth="1"/>
    <col min="2829" max="2829" width="52.7109375" style="801" customWidth="1"/>
    <col min="2830" max="2833" width="0" style="801" hidden="1" customWidth="1"/>
    <col min="2834" max="2834" width="12.28515625" style="801" customWidth="1"/>
    <col min="2835" max="2835" width="6.42578125" style="801" customWidth="1"/>
    <col min="2836" max="2836" width="12.28515625" style="801" customWidth="1"/>
    <col min="2837" max="2837" width="0" style="801" hidden="1" customWidth="1"/>
    <col min="2838" max="2838" width="3.7109375" style="801" customWidth="1"/>
    <col min="2839" max="2839" width="11.140625" style="801" bestFit="1" customWidth="1"/>
    <col min="2840" max="2841" width="10.5703125" style="801"/>
    <col min="2842" max="2842" width="11.140625" style="801" customWidth="1"/>
    <col min="2843" max="3072" width="10.5703125" style="801"/>
    <col min="3073" max="3080" width="0" style="801" hidden="1" customWidth="1"/>
    <col min="3081" max="3081" width="3.7109375" style="801" customWidth="1"/>
    <col min="3082" max="3082" width="3.85546875" style="801" customWidth="1"/>
    <col min="3083" max="3083" width="3.7109375" style="801" customWidth="1"/>
    <col min="3084" max="3084" width="12.7109375" style="801" customWidth="1"/>
    <col min="3085" max="3085" width="52.7109375" style="801" customWidth="1"/>
    <col min="3086" max="3089" width="0" style="801" hidden="1" customWidth="1"/>
    <col min="3090" max="3090" width="12.28515625" style="801" customWidth="1"/>
    <col min="3091" max="3091" width="6.42578125" style="801" customWidth="1"/>
    <col min="3092" max="3092" width="12.28515625" style="801" customWidth="1"/>
    <col min="3093" max="3093" width="0" style="801" hidden="1" customWidth="1"/>
    <col min="3094" max="3094" width="3.7109375" style="801" customWidth="1"/>
    <col min="3095" max="3095" width="11.140625" style="801" bestFit="1" customWidth="1"/>
    <col min="3096" max="3097" width="10.5703125" style="801"/>
    <col min="3098" max="3098" width="11.140625" style="801" customWidth="1"/>
    <col min="3099" max="3328" width="10.5703125" style="801"/>
    <col min="3329" max="3336" width="0" style="801" hidden="1" customWidth="1"/>
    <col min="3337" max="3337" width="3.7109375" style="801" customWidth="1"/>
    <col min="3338" max="3338" width="3.85546875" style="801" customWidth="1"/>
    <col min="3339" max="3339" width="3.7109375" style="801" customWidth="1"/>
    <col min="3340" max="3340" width="12.7109375" style="801" customWidth="1"/>
    <col min="3341" max="3341" width="52.7109375" style="801" customWidth="1"/>
    <col min="3342" max="3345" width="0" style="801" hidden="1" customWidth="1"/>
    <col min="3346" max="3346" width="12.28515625" style="801" customWidth="1"/>
    <col min="3347" max="3347" width="6.42578125" style="801" customWidth="1"/>
    <col min="3348" max="3348" width="12.28515625" style="801" customWidth="1"/>
    <col min="3349" max="3349" width="0" style="801" hidden="1" customWidth="1"/>
    <col min="3350" max="3350" width="3.7109375" style="801" customWidth="1"/>
    <col min="3351" max="3351" width="11.140625" style="801" bestFit="1" customWidth="1"/>
    <col min="3352" max="3353" width="10.5703125" style="801"/>
    <col min="3354" max="3354" width="11.140625" style="801" customWidth="1"/>
    <col min="3355" max="3584" width="10.5703125" style="801"/>
    <col min="3585" max="3592" width="0" style="801" hidden="1" customWidth="1"/>
    <col min="3593" max="3593" width="3.7109375" style="801" customWidth="1"/>
    <col min="3594" max="3594" width="3.85546875" style="801" customWidth="1"/>
    <col min="3595" max="3595" width="3.7109375" style="801" customWidth="1"/>
    <col min="3596" max="3596" width="12.7109375" style="801" customWidth="1"/>
    <col min="3597" max="3597" width="52.7109375" style="801" customWidth="1"/>
    <col min="3598" max="3601" width="0" style="801" hidden="1" customWidth="1"/>
    <col min="3602" max="3602" width="12.28515625" style="801" customWidth="1"/>
    <col min="3603" max="3603" width="6.42578125" style="801" customWidth="1"/>
    <col min="3604" max="3604" width="12.28515625" style="801" customWidth="1"/>
    <col min="3605" max="3605" width="0" style="801" hidden="1" customWidth="1"/>
    <col min="3606" max="3606" width="3.7109375" style="801" customWidth="1"/>
    <col min="3607" max="3607" width="11.140625" style="801" bestFit="1" customWidth="1"/>
    <col min="3608" max="3609" width="10.5703125" style="801"/>
    <col min="3610" max="3610" width="11.140625" style="801" customWidth="1"/>
    <col min="3611" max="3840" width="10.5703125" style="801"/>
    <col min="3841" max="3848" width="0" style="801" hidden="1" customWidth="1"/>
    <col min="3849" max="3849" width="3.7109375" style="801" customWidth="1"/>
    <col min="3850" max="3850" width="3.85546875" style="801" customWidth="1"/>
    <col min="3851" max="3851" width="3.7109375" style="801" customWidth="1"/>
    <col min="3852" max="3852" width="12.7109375" style="801" customWidth="1"/>
    <col min="3853" max="3853" width="52.7109375" style="801" customWidth="1"/>
    <col min="3854" max="3857" width="0" style="801" hidden="1" customWidth="1"/>
    <col min="3858" max="3858" width="12.28515625" style="801" customWidth="1"/>
    <col min="3859" max="3859" width="6.42578125" style="801" customWidth="1"/>
    <col min="3860" max="3860" width="12.28515625" style="801" customWidth="1"/>
    <col min="3861" max="3861" width="0" style="801" hidden="1" customWidth="1"/>
    <col min="3862" max="3862" width="3.7109375" style="801" customWidth="1"/>
    <col min="3863" max="3863" width="11.140625" style="801" bestFit="1" customWidth="1"/>
    <col min="3864" max="3865" width="10.5703125" style="801"/>
    <col min="3866" max="3866" width="11.140625" style="801" customWidth="1"/>
    <col min="3867" max="4096" width="10.5703125" style="801"/>
    <col min="4097" max="4104" width="0" style="801" hidden="1" customWidth="1"/>
    <col min="4105" max="4105" width="3.7109375" style="801" customWidth="1"/>
    <col min="4106" max="4106" width="3.85546875" style="801" customWidth="1"/>
    <col min="4107" max="4107" width="3.7109375" style="801" customWidth="1"/>
    <col min="4108" max="4108" width="12.7109375" style="801" customWidth="1"/>
    <col min="4109" max="4109" width="52.7109375" style="801" customWidth="1"/>
    <col min="4110" max="4113" width="0" style="801" hidden="1" customWidth="1"/>
    <col min="4114" max="4114" width="12.28515625" style="801" customWidth="1"/>
    <col min="4115" max="4115" width="6.42578125" style="801" customWidth="1"/>
    <col min="4116" max="4116" width="12.28515625" style="801" customWidth="1"/>
    <col min="4117" max="4117" width="0" style="801" hidden="1" customWidth="1"/>
    <col min="4118" max="4118" width="3.7109375" style="801" customWidth="1"/>
    <col min="4119" max="4119" width="11.140625" style="801" bestFit="1" customWidth="1"/>
    <col min="4120" max="4121" width="10.5703125" style="801"/>
    <col min="4122" max="4122" width="11.140625" style="801" customWidth="1"/>
    <col min="4123" max="4352" width="10.5703125" style="801"/>
    <col min="4353" max="4360" width="0" style="801" hidden="1" customWidth="1"/>
    <col min="4361" max="4361" width="3.7109375" style="801" customWidth="1"/>
    <col min="4362" max="4362" width="3.85546875" style="801" customWidth="1"/>
    <col min="4363" max="4363" width="3.7109375" style="801" customWidth="1"/>
    <col min="4364" max="4364" width="12.7109375" style="801" customWidth="1"/>
    <col min="4365" max="4365" width="52.7109375" style="801" customWidth="1"/>
    <col min="4366" max="4369" width="0" style="801" hidden="1" customWidth="1"/>
    <col min="4370" max="4370" width="12.28515625" style="801" customWidth="1"/>
    <col min="4371" max="4371" width="6.42578125" style="801" customWidth="1"/>
    <col min="4372" max="4372" width="12.28515625" style="801" customWidth="1"/>
    <col min="4373" max="4373" width="0" style="801" hidden="1" customWidth="1"/>
    <col min="4374" max="4374" width="3.7109375" style="801" customWidth="1"/>
    <col min="4375" max="4375" width="11.140625" style="801" bestFit="1" customWidth="1"/>
    <col min="4376" max="4377" width="10.5703125" style="801"/>
    <col min="4378" max="4378" width="11.140625" style="801" customWidth="1"/>
    <col min="4379" max="4608" width="10.5703125" style="801"/>
    <col min="4609" max="4616" width="0" style="801" hidden="1" customWidth="1"/>
    <col min="4617" max="4617" width="3.7109375" style="801" customWidth="1"/>
    <col min="4618" max="4618" width="3.85546875" style="801" customWidth="1"/>
    <col min="4619" max="4619" width="3.7109375" style="801" customWidth="1"/>
    <col min="4620" max="4620" width="12.7109375" style="801" customWidth="1"/>
    <col min="4621" max="4621" width="52.7109375" style="801" customWidth="1"/>
    <col min="4622" max="4625" width="0" style="801" hidden="1" customWidth="1"/>
    <col min="4626" max="4626" width="12.28515625" style="801" customWidth="1"/>
    <col min="4627" max="4627" width="6.42578125" style="801" customWidth="1"/>
    <col min="4628" max="4628" width="12.28515625" style="801" customWidth="1"/>
    <col min="4629" max="4629" width="0" style="801" hidden="1" customWidth="1"/>
    <col min="4630" max="4630" width="3.7109375" style="801" customWidth="1"/>
    <col min="4631" max="4631" width="11.140625" style="801" bestFit="1" customWidth="1"/>
    <col min="4632" max="4633" width="10.5703125" style="801"/>
    <col min="4634" max="4634" width="11.140625" style="801" customWidth="1"/>
    <col min="4635" max="4864" width="10.5703125" style="801"/>
    <col min="4865" max="4872" width="0" style="801" hidden="1" customWidth="1"/>
    <col min="4873" max="4873" width="3.7109375" style="801" customWidth="1"/>
    <col min="4874" max="4874" width="3.85546875" style="801" customWidth="1"/>
    <col min="4875" max="4875" width="3.7109375" style="801" customWidth="1"/>
    <col min="4876" max="4876" width="12.7109375" style="801" customWidth="1"/>
    <col min="4877" max="4877" width="52.7109375" style="801" customWidth="1"/>
    <col min="4878" max="4881" width="0" style="801" hidden="1" customWidth="1"/>
    <col min="4882" max="4882" width="12.28515625" style="801" customWidth="1"/>
    <col min="4883" max="4883" width="6.42578125" style="801" customWidth="1"/>
    <col min="4884" max="4884" width="12.28515625" style="801" customWidth="1"/>
    <col min="4885" max="4885" width="0" style="801" hidden="1" customWidth="1"/>
    <col min="4886" max="4886" width="3.7109375" style="801" customWidth="1"/>
    <col min="4887" max="4887" width="11.140625" style="801" bestFit="1" customWidth="1"/>
    <col min="4888" max="4889" width="10.5703125" style="801"/>
    <col min="4890" max="4890" width="11.140625" style="801" customWidth="1"/>
    <col min="4891" max="5120" width="10.5703125" style="801"/>
    <col min="5121" max="5128" width="0" style="801" hidden="1" customWidth="1"/>
    <col min="5129" max="5129" width="3.7109375" style="801" customWidth="1"/>
    <col min="5130" max="5130" width="3.85546875" style="801" customWidth="1"/>
    <col min="5131" max="5131" width="3.7109375" style="801" customWidth="1"/>
    <col min="5132" max="5132" width="12.7109375" style="801" customWidth="1"/>
    <col min="5133" max="5133" width="52.7109375" style="801" customWidth="1"/>
    <col min="5134" max="5137" width="0" style="801" hidden="1" customWidth="1"/>
    <col min="5138" max="5138" width="12.28515625" style="801" customWidth="1"/>
    <col min="5139" max="5139" width="6.42578125" style="801" customWidth="1"/>
    <col min="5140" max="5140" width="12.28515625" style="801" customWidth="1"/>
    <col min="5141" max="5141" width="0" style="801" hidden="1" customWidth="1"/>
    <col min="5142" max="5142" width="3.7109375" style="801" customWidth="1"/>
    <col min="5143" max="5143" width="11.140625" style="801" bestFit="1" customWidth="1"/>
    <col min="5144" max="5145" width="10.5703125" style="801"/>
    <col min="5146" max="5146" width="11.140625" style="801" customWidth="1"/>
    <col min="5147" max="5376" width="10.5703125" style="801"/>
    <col min="5377" max="5384" width="0" style="801" hidden="1" customWidth="1"/>
    <col min="5385" max="5385" width="3.7109375" style="801" customWidth="1"/>
    <col min="5386" max="5386" width="3.85546875" style="801" customWidth="1"/>
    <col min="5387" max="5387" width="3.7109375" style="801" customWidth="1"/>
    <col min="5388" max="5388" width="12.7109375" style="801" customWidth="1"/>
    <col min="5389" max="5389" width="52.7109375" style="801" customWidth="1"/>
    <col min="5390" max="5393" width="0" style="801" hidden="1" customWidth="1"/>
    <col min="5394" max="5394" width="12.28515625" style="801" customWidth="1"/>
    <col min="5395" max="5395" width="6.42578125" style="801" customWidth="1"/>
    <col min="5396" max="5396" width="12.28515625" style="801" customWidth="1"/>
    <col min="5397" max="5397" width="0" style="801" hidden="1" customWidth="1"/>
    <col min="5398" max="5398" width="3.7109375" style="801" customWidth="1"/>
    <col min="5399" max="5399" width="11.140625" style="801" bestFit="1" customWidth="1"/>
    <col min="5400" max="5401" width="10.5703125" style="801"/>
    <col min="5402" max="5402" width="11.140625" style="801" customWidth="1"/>
    <col min="5403" max="5632" width="10.5703125" style="801"/>
    <col min="5633" max="5640" width="0" style="801" hidden="1" customWidth="1"/>
    <col min="5641" max="5641" width="3.7109375" style="801" customWidth="1"/>
    <col min="5642" max="5642" width="3.85546875" style="801" customWidth="1"/>
    <col min="5643" max="5643" width="3.7109375" style="801" customWidth="1"/>
    <col min="5644" max="5644" width="12.7109375" style="801" customWidth="1"/>
    <col min="5645" max="5645" width="52.7109375" style="801" customWidth="1"/>
    <col min="5646" max="5649" width="0" style="801" hidden="1" customWidth="1"/>
    <col min="5650" max="5650" width="12.28515625" style="801" customWidth="1"/>
    <col min="5651" max="5651" width="6.42578125" style="801" customWidth="1"/>
    <col min="5652" max="5652" width="12.28515625" style="801" customWidth="1"/>
    <col min="5653" max="5653" width="0" style="801" hidden="1" customWidth="1"/>
    <col min="5654" max="5654" width="3.7109375" style="801" customWidth="1"/>
    <col min="5655" max="5655" width="11.140625" style="801" bestFit="1" customWidth="1"/>
    <col min="5656" max="5657" width="10.5703125" style="801"/>
    <col min="5658" max="5658" width="11.140625" style="801" customWidth="1"/>
    <col min="5659" max="5888" width="10.5703125" style="801"/>
    <col min="5889" max="5896" width="0" style="801" hidden="1" customWidth="1"/>
    <col min="5897" max="5897" width="3.7109375" style="801" customWidth="1"/>
    <col min="5898" max="5898" width="3.85546875" style="801" customWidth="1"/>
    <col min="5899" max="5899" width="3.7109375" style="801" customWidth="1"/>
    <col min="5900" max="5900" width="12.7109375" style="801" customWidth="1"/>
    <col min="5901" max="5901" width="52.7109375" style="801" customWidth="1"/>
    <col min="5902" max="5905" width="0" style="801" hidden="1" customWidth="1"/>
    <col min="5906" max="5906" width="12.28515625" style="801" customWidth="1"/>
    <col min="5907" max="5907" width="6.42578125" style="801" customWidth="1"/>
    <col min="5908" max="5908" width="12.28515625" style="801" customWidth="1"/>
    <col min="5909" max="5909" width="0" style="801" hidden="1" customWidth="1"/>
    <col min="5910" max="5910" width="3.7109375" style="801" customWidth="1"/>
    <col min="5911" max="5911" width="11.140625" style="801" bestFit="1" customWidth="1"/>
    <col min="5912" max="5913" width="10.5703125" style="801"/>
    <col min="5914" max="5914" width="11.140625" style="801" customWidth="1"/>
    <col min="5915" max="6144" width="10.5703125" style="801"/>
    <col min="6145" max="6152" width="0" style="801" hidden="1" customWidth="1"/>
    <col min="6153" max="6153" width="3.7109375" style="801" customWidth="1"/>
    <col min="6154" max="6154" width="3.85546875" style="801" customWidth="1"/>
    <col min="6155" max="6155" width="3.7109375" style="801" customWidth="1"/>
    <col min="6156" max="6156" width="12.7109375" style="801" customWidth="1"/>
    <col min="6157" max="6157" width="52.7109375" style="801" customWidth="1"/>
    <col min="6158" max="6161" width="0" style="801" hidden="1" customWidth="1"/>
    <col min="6162" max="6162" width="12.28515625" style="801" customWidth="1"/>
    <col min="6163" max="6163" width="6.42578125" style="801" customWidth="1"/>
    <col min="6164" max="6164" width="12.28515625" style="801" customWidth="1"/>
    <col min="6165" max="6165" width="0" style="801" hidden="1" customWidth="1"/>
    <col min="6166" max="6166" width="3.7109375" style="801" customWidth="1"/>
    <col min="6167" max="6167" width="11.140625" style="801" bestFit="1" customWidth="1"/>
    <col min="6168" max="6169" width="10.5703125" style="801"/>
    <col min="6170" max="6170" width="11.140625" style="801" customWidth="1"/>
    <col min="6171" max="6400" width="10.5703125" style="801"/>
    <col min="6401" max="6408" width="0" style="801" hidden="1" customWidth="1"/>
    <col min="6409" max="6409" width="3.7109375" style="801" customWidth="1"/>
    <col min="6410" max="6410" width="3.85546875" style="801" customWidth="1"/>
    <col min="6411" max="6411" width="3.7109375" style="801" customWidth="1"/>
    <col min="6412" max="6412" width="12.7109375" style="801" customWidth="1"/>
    <col min="6413" max="6413" width="52.7109375" style="801" customWidth="1"/>
    <col min="6414" max="6417" width="0" style="801" hidden="1" customWidth="1"/>
    <col min="6418" max="6418" width="12.28515625" style="801" customWidth="1"/>
    <col min="6419" max="6419" width="6.42578125" style="801" customWidth="1"/>
    <col min="6420" max="6420" width="12.28515625" style="801" customWidth="1"/>
    <col min="6421" max="6421" width="0" style="801" hidden="1" customWidth="1"/>
    <col min="6422" max="6422" width="3.7109375" style="801" customWidth="1"/>
    <col min="6423" max="6423" width="11.140625" style="801" bestFit="1" customWidth="1"/>
    <col min="6424" max="6425" width="10.5703125" style="801"/>
    <col min="6426" max="6426" width="11.140625" style="801" customWidth="1"/>
    <col min="6427" max="6656" width="10.5703125" style="801"/>
    <col min="6657" max="6664" width="0" style="801" hidden="1" customWidth="1"/>
    <col min="6665" max="6665" width="3.7109375" style="801" customWidth="1"/>
    <col min="6666" max="6666" width="3.85546875" style="801" customWidth="1"/>
    <col min="6667" max="6667" width="3.7109375" style="801" customWidth="1"/>
    <col min="6668" max="6668" width="12.7109375" style="801" customWidth="1"/>
    <col min="6669" max="6669" width="52.7109375" style="801" customWidth="1"/>
    <col min="6670" max="6673" width="0" style="801" hidden="1" customWidth="1"/>
    <col min="6674" max="6674" width="12.28515625" style="801" customWidth="1"/>
    <col min="6675" max="6675" width="6.42578125" style="801" customWidth="1"/>
    <col min="6676" max="6676" width="12.28515625" style="801" customWidth="1"/>
    <col min="6677" max="6677" width="0" style="801" hidden="1" customWidth="1"/>
    <col min="6678" max="6678" width="3.7109375" style="801" customWidth="1"/>
    <col min="6679" max="6679" width="11.140625" style="801" bestFit="1" customWidth="1"/>
    <col min="6680" max="6681" width="10.5703125" style="801"/>
    <col min="6682" max="6682" width="11.140625" style="801" customWidth="1"/>
    <col min="6683" max="6912" width="10.5703125" style="801"/>
    <col min="6913" max="6920" width="0" style="801" hidden="1" customWidth="1"/>
    <col min="6921" max="6921" width="3.7109375" style="801" customWidth="1"/>
    <col min="6922" max="6922" width="3.85546875" style="801" customWidth="1"/>
    <col min="6923" max="6923" width="3.7109375" style="801" customWidth="1"/>
    <col min="6924" max="6924" width="12.7109375" style="801" customWidth="1"/>
    <col min="6925" max="6925" width="52.7109375" style="801" customWidth="1"/>
    <col min="6926" max="6929" width="0" style="801" hidden="1" customWidth="1"/>
    <col min="6930" max="6930" width="12.28515625" style="801" customWidth="1"/>
    <col min="6931" max="6931" width="6.42578125" style="801" customWidth="1"/>
    <col min="6932" max="6932" width="12.28515625" style="801" customWidth="1"/>
    <col min="6933" max="6933" width="0" style="801" hidden="1" customWidth="1"/>
    <col min="6934" max="6934" width="3.7109375" style="801" customWidth="1"/>
    <col min="6935" max="6935" width="11.140625" style="801" bestFit="1" customWidth="1"/>
    <col min="6936" max="6937" width="10.5703125" style="801"/>
    <col min="6938" max="6938" width="11.140625" style="801" customWidth="1"/>
    <col min="6939" max="7168" width="10.5703125" style="801"/>
    <col min="7169" max="7176" width="0" style="801" hidden="1" customWidth="1"/>
    <col min="7177" max="7177" width="3.7109375" style="801" customWidth="1"/>
    <col min="7178" max="7178" width="3.85546875" style="801" customWidth="1"/>
    <col min="7179" max="7179" width="3.7109375" style="801" customWidth="1"/>
    <col min="7180" max="7180" width="12.7109375" style="801" customWidth="1"/>
    <col min="7181" max="7181" width="52.7109375" style="801" customWidth="1"/>
    <col min="7182" max="7185" width="0" style="801" hidden="1" customWidth="1"/>
    <col min="7186" max="7186" width="12.28515625" style="801" customWidth="1"/>
    <col min="7187" max="7187" width="6.42578125" style="801" customWidth="1"/>
    <col min="7188" max="7188" width="12.28515625" style="801" customWidth="1"/>
    <col min="7189" max="7189" width="0" style="801" hidden="1" customWidth="1"/>
    <col min="7190" max="7190" width="3.7109375" style="801" customWidth="1"/>
    <col min="7191" max="7191" width="11.140625" style="801" bestFit="1" customWidth="1"/>
    <col min="7192" max="7193" width="10.5703125" style="801"/>
    <col min="7194" max="7194" width="11.140625" style="801" customWidth="1"/>
    <col min="7195" max="7424" width="10.5703125" style="801"/>
    <col min="7425" max="7432" width="0" style="801" hidden="1" customWidth="1"/>
    <col min="7433" max="7433" width="3.7109375" style="801" customWidth="1"/>
    <col min="7434" max="7434" width="3.85546875" style="801" customWidth="1"/>
    <col min="7435" max="7435" width="3.7109375" style="801" customWidth="1"/>
    <col min="7436" max="7436" width="12.7109375" style="801" customWidth="1"/>
    <col min="7437" max="7437" width="52.7109375" style="801" customWidth="1"/>
    <col min="7438" max="7441" width="0" style="801" hidden="1" customWidth="1"/>
    <col min="7442" max="7442" width="12.28515625" style="801" customWidth="1"/>
    <col min="7443" max="7443" width="6.42578125" style="801" customWidth="1"/>
    <col min="7444" max="7444" width="12.28515625" style="801" customWidth="1"/>
    <col min="7445" max="7445" width="0" style="801" hidden="1" customWidth="1"/>
    <col min="7446" max="7446" width="3.7109375" style="801" customWidth="1"/>
    <col min="7447" max="7447" width="11.140625" style="801" bestFit="1" customWidth="1"/>
    <col min="7448" max="7449" width="10.5703125" style="801"/>
    <col min="7450" max="7450" width="11.140625" style="801" customWidth="1"/>
    <col min="7451" max="7680" width="10.5703125" style="801"/>
    <col min="7681" max="7688" width="0" style="801" hidden="1" customWidth="1"/>
    <col min="7689" max="7689" width="3.7109375" style="801" customWidth="1"/>
    <col min="7690" max="7690" width="3.85546875" style="801" customWidth="1"/>
    <col min="7691" max="7691" width="3.7109375" style="801" customWidth="1"/>
    <col min="7692" max="7692" width="12.7109375" style="801" customWidth="1"/>
    <col min="7693" max="7693" width="52.7109375" style="801" customWidth="1"/>
    <col min="7694" max="7697" width="0" style="801" hidden="1" customWidth="1"/>
    <col min="7698" max="7698" width="12.28515625" style="801" customWidth="1"/>
    <col min="7699" max="7699" width="6.42578125" style="801" customWidth="1"/>
    <col min="7700" max="7700" width="12.28515625" style="801" customWidth="1"/>
    <col min="7701" max="7701" width="0" style="801" hidden="1" customWidth="1"/>
    <col min="7702" max="7702" width="3.7109375" style="801" customWidth="1"/>
    <col min="7703" max="7703" width="11.140625" style="801" bestFit="1" customWidth="1"/>
    <col min="7704" max="7705" width="10.5703125" style="801"/>
    <col min="7706" max="7706" width="11.140625" style="801" customWidth="1"/>
    <col min="7707" max="7936" width="10.5703125" style="801"/>
    <col min="7937" max="7944" width="0" style="801" hidden="1" customWidth="1"/>
    <col min="7945" max="7945" width="3.7109375" style="801" customWidth="1"/>
    <col min="7946" max="7946" width="3.85546875" style="801" customWidth="1"/>
    <col min="7947" max="7947" width="3.7109375" style="801" customWidth="1"/>
    <col min="7948" max="7948" width="12.7109375" style="801" customWidth="1"/>
    <col min="7949" max="7949" width="52.7109375" style="801" customWidth="1"/>
    <col min="7950" max="7953" width="0" style="801" hidden="1" customWidth="1"/>
    <col min="7954" max="7954" width="12.28515625" style="801" customWidth="1"/>
    <col min="7955" max="7955" width="6.42578125" style="801" customWidth="1"/>
    <col min="7956" max="7956" width="12.28515625" style="801" customWidth="1"/>
    <col min="7957" max="7957" width="0" style="801" hidden="1" customWidth="1"/>
    <col min="7958" max="7958" width="3.7109375" style="801" customWidth="1"/>
    <col min="7959" max="7959" width="11.140625" style="801" bestFit="1" customWidth="1"/>
    <col min="7960" max="7961" width="10.5703125" style="801"/>
    <col min="7962" max="7962" width="11.140625" style="801" customWidth="1"/>
    <col min="7963" max="8192" width="10.5703125" style="801"/>
    <col min="8193" max="8200" width="0" style="801" hidden="1" customWidth="1"/>
    <col min="8201" max="8201" width="3.7109375" style="801" customWidth="1"/>
    <col min="8202" max="8202" width="3.85546875" style="801" customWidth="1"/>
    <col min="8203" max="8203" width="3.7109375" style="801" customWidth="1"/>
    <col min="8204" max="8204" width="12.7109375" style="801" customWidth="1"/>
    <col min="8205" max="8205" width="52.7109375" style="801" customWidth="1"/>
    <col min="8206" max="8209" width="0" style="801" hidden="1" customWidth="1"/>
    <col min="8210" max="8210" width="12.28515625" style="801" customWidth="1"/>
    <col min="8211" max="8211" width="6.42578125" style="801" customWidth="1"/>
    <col min="8212" max="8212" width="12.28515625" style="801" customWidth="1"/>
    <col min="8213" max="8213" width="0" style="801" hidden="1" customWidth="1"/>
    <col min="8214" max="8214" width="3.7109375" style="801" customWidth="1"/>
    <col min="8215" max="8215" width="11.140625" style="801" bestFit="1" customWidth="1"/>
    <col min="8216" max="8217" width="10.5703125" style="801"/>
    <col min="8218" max="8218" width="11.140625" style="801" customWidth="1"/>
    <col min="8219" max="8448" width="10.5703125" style="801"/>
    <col min="8449" max="8456" width="0" style="801" hidden="1" customWidth="1"/>
    <col min="8457" max="8457" width="3.7109375" style="801" customWidth="1"/>
    <col min="8458" max="8458" width="3.85546875" style="801" customWidth="1"/>
    <col min="8459" max="8459" width="3.7109375" style="801" customWidth="1"/>
    <col min="8460" max="8460" width="12.7109375" style="801" customWidth="1"/>
    <col min="8461" max="8461" width="52.7109375" style="801" customWidth="1"/>
    <col min="8462" max="8465" width="0" style="801" hidden="1" customWidth="1"/>
    <col min="8466" max="8466" width="12.28515625" style="801" customWidth="1"/>
    <col min="8467" max="8467" width="6.42578125" style="801" customWidth="1"/>
    <col min="8468" max="8468" width="12.28515625" style="801" customWidth="1"/>
    <col min="8469" max="8469" width="0" style="801" hidden="1" customWidth="1"/>
    <col min="8470" max="8470" width="3.7109375" style="801" customWidth="1"/>
    <col min="8471" max="8471" width="11.140625" style="801" bestFit="1" customWidth="1"/>
    <col min="8472" max="8473" width="10.5703125" style="801"/>
    <col min="8474" max="8474" width="11.140625" style="801" customWidth="1"/>
    <col min="8475" max="8704" width="10.5703125" style="801"/>
    <col min="8705" max="8712" width="0" style="801" hidden="1" customWidth="1"/>
    <col min="8713" max="8713" width="3.7109375" style="801" customWidth="1"/>
    <col min="8714" max="8714" width="3.85546875" style="801" customWidth="1"/>
    <col min="8715" max="8715" width="3.7109375" style="801" customWidth="1"/>
    <col min="8716" max="8716" width="12.7109375" style="801" customWidth="1"/>
    <col min="8717" max="8717" width="52.7109375" style="801" customWidth="1"/>
    <col min="8718" max="8721" width="0" style="801" hidden="1" customWidth="1"/>
    <col min="8722" max="8722" width="12.28515625" style="801" customWidth="1"/>
    <col min="8723" max="8723" width="6.42578125" style="801" customWidth="1"/>
    <col min="8724" max="8724" width="12.28515625" style="801" customWidth="1"/>
    <col min="8725" max="8725" width="0" style="801" hidden="1" customWidth="1"/>
    <col min="8726" max="8726" width="3.7109375" style="801" customWidth="1"/>
    <col min="8727" max="8727" width="11.140625" style="801" bestFit="1" customWidth="1"/>
    <col min="8728" max="8729" width="10.5703125" style="801"/>
    <col min="8730" max="8730" width="11.140625" style="801" customWidth="1"/>
    <col min="8731" max="8960" width="10.5703125" style="801"/>
    <col min="8961" max="8968" width="0" style="801" hidden="1" customWidth="1"/>
    <col min="8969" max="8969" width="3.7109375" style="801" customWidth="1"/>
    <col min="8970" max="8970" width="3.85546875" style="801" customWidth="1"/>
    <col min="8971" max="8971" width="3.7109375" style="801" customWidth="1"/>
    <col min="8972" max="8972" width="12.7109375" style="801" customWidth="1"/>
    <col min="8973" max="8973" width="52.7109375" style="801" customWidth="1"/>
    <col min="8974" max="8977" width="0" style="801" hidden="1" customWidth="1"/>
    <col min="8978" max="8978" width="12.28515625" style="801" customWidth="1"/>
    <col min="8979" max="8979" width="6.42578125" style="801" customWidth="1"/>
    <col min="8980" max="8980" width="12.28515625" style="801" customWidth="1"/>
    <col min="8981" max="8981" width="0" style="801" hidden="1" customWidth="1"/>
    <col min="8982" max="8982" width="3.7109375" style="801" customWidth="1"/>
    <col min="8983" max="8983" width="11.140625" style="801" bestFit="1" customWidth="1"/>
    <col min="8984" max="8985" width="10.5703125" style="801"/>
    <col min="8986" max="8986" width="11.140625" style="801" customWidth="1"/>
    <col min="8987" max="9216" width="10.5703125" style="801"/>
    <col min="9217" max="9224" width="0" style="801" hidden="1" customWidth="1"/>
    <col min="9225" max="9225" width="3.7109375" style="801" customWidth="1"/>
    <col min="9226" max="9226" width="3.85546875" style="801" customWidth="1"/>
    <col min="9227" max="9227" width="3.7109375" style="801" customWidth="1"/>
    <col min="9228" max="9228" width="12.7109375" style="801" customWidth="1"/>
    <col min="9229" max="9229" width="52.7109375" style="801" customWidth="1"/>
    <col min="9230" max="9233" width="0" style="801" hidden="1" customWidth="1"/>
    <col min="9234" max="9234" width="12.28515625" style="801" customWidth="1"/>
    <col min="9235" max="9235" width="6.42578125" style="801" customWidth="1"/>
    <col min="9236" max="9236" width="12.28515625" style="801" customWidth="1"/>
    <col min="9237" max="9237" width="0" style="801" hidden="1" customWidth="1"/>
    <col min="9238" max="9238" width="3.7109375" style="801" customWidth="1"/>
    <col min="9239" max="9239" width="11.140625" style="801" bestFit="1" customWidth="1"/>
    <col min="9240" max="9241" width="10.5703125" style="801"/>
    <col min="9242" max="9242" width="11.140625" style="801" customWidth="1"/>
    <col min="9243" max="9472" width="10.5703125" style="801"/>
    <col min="9473" max="9480" width="0" style="801" hidden="1" customWidth="1"/>
    <col min="9481" max="9481" width="3.7109375" style="801" customWidth="1"/>
    <col min="9482" max="9482" width="3.85546875" style="801" customWidth="1"/>
    <col min="9483" max="9483" width="3.7109375" style="801" customWidth="1"/>
    <col min="9484" max="9484" width="12.7109375" style="801" customWidth="1"/>
    <col min="9485" max="9485" width="52.7109375" style="801" customWidth="1"/>
    <col min="9486" max="9489" width="0" style="801" hidden="1" customWidth="1"/>
    <col min="9490" max="9490" width="12.28515625" style="801" customWidth="1"/>
    <col min="9491" max="9491" width="6.42578125" style="801" customWidth="1"/>
    <col min="9492" max="9492" width="12.28515625" style="801" customWidth="1"/>
    <col min="9493" max="9493" width="0" style="801" hidden="1" customWidth="1"/>
    <col min="9494" max="9494" width="3.7109375" style="801" customWidth="1"/>
    <col min="9495" max="9495" width="11.140625" style="801" bestFit="1" customWidth="1"/>
    <col min="9496" max="9497" width="10.5703125" style="801"/>
    <col min="9498" max="9498" width="11.140625" style="801" customWidth="1"/>
    <col min="9499" max="9728" width="10.5703125" style="801"/>
    <col min="9729" max="9736" width="0" style="801" hidden="1" customWidth="1"/>
    <col min="9737" max="9737" width="3.7109375" style="801" customWidth="1"/>
    <col min="9738" max="9738" width="3.85546875" style="801" customWidth="1"/>
    <col min="9739" max="9739" width="3.7109375" style="801" customWidth="1"/>
    <col min="9740" max="9740" width="12.7109375" style="801" customWidth="1"/>
    <col min="9741" max="9741" width="52.7109375" style="801" customWidth="1"/>
    <col min="9742" max="9745" width="0" style="801" hidden="1" customWidth="1"/>
    <col min="9746" max="9746" width="12.28515625" style="801" customWidth="1"/>
    <col min="9747" max="9747" width="6.42578125" style="801" customWidth="1"/>
    <col min="9748" max="9748" width="12.28515625" style="801" customWidth="1"/>
    <col min="9749" max="9749" width="0" style="801" hidden="1" customWidth="1"/>
    <col min="9750" max="9750" width="3.7109375" style="801" customWidth="1"/>
    <col min="9751" max="9751" width="11.140625" style="801" bestFit="1" customWidth="1"/>
    <col min="9752" max="9753" width="10.5703125" style="801"/>
    <col min="9754" max="9754" width="11.140625" style="801" customWidth="1"/>
    <col min="9755" max="9984" width="10.5703125" style="801"/>
    <col min="9985" max="9992" width="0" style="801" hidden="1" customWidth="1"/>
    <col min="9993" max="9993" width="3.7109375" style="801" customWidth="1"/>
    <col min="9994" max="9994" width="3.85546875" style="801" customWidth="1"/>
    <col min="9995" max="9995" width="3.7109375" style="801" customWidth="1"/>
    <col min="9996" max="9996" width="12.7109375" style="801" customWidth="1"/>
    <col min="9997" max="9997" width="52.7109375" style="801" customWidth="1"/>
    <col min="9998" max="10001" width="0" style="801" hidden="1" customWidth="1"/>
    <col min="10002" max="10002" width="12.28515625" style="801" customWidth="1"/>
    <col min="10003" max="10003" width="6.42578125" style="801" customWidth="1"/>
    <col min="10004" max="10004" width="12.28515625" style="801" customWidth="1"/>
    <col min="10005" max="10005" width="0" style="801" hidden="1" customWidth="1"/>
    <col min="10006" max="10006" width="3.7109375" style="801" customWidth="1"/>
    <col min="10007" max="10007" width="11.140625" style="801" bestFit="1" customWidth="1"/>
    <col min="10008" max="10009" width="10.5703125" style="801"/>
    <col min="10010" max="10010" width="11.140625" style="801" customWidth="1"/>
    <col min="10011" max="10240" width="10.5703125" style="801"/>
    <col min="10241" max="10248" width="0" style="801" hidden="1" customWidth="1"/>
    <col min="10249" max="10249" width="3.7109375" style="801" customWidth="1"/>
    <col min="10250" max="10250" width="3.85546875" style="801" customWidth="1"/>
    <col min="10251" max="10251" width="3.7109375" style="801" customWidth="1"/>
    <col min="10252" max="10252" width="12.7109375" style="801" customWidth="1"/>
    <col min="10253" max="10253" width="52.7109375" style="801" customWidth="1"/>
    <col min="10254" max="10257" width="0" style="801" hidden="1" customWidth="1"/>
    <col min="10258" max="10258" width="12.28515625" style="801" customWidth="1"/>
    <col min="10259" max="10259" width="6.42578125" style="801" customWidth="1"/>
    <col min="10260" max="10260" width="12.28515625" style="801" customWidth="1"/>
    <col min="10261" max="10261" width="0" style="801" hidden="1" customWidth="1"/>
    <col min="10262" max="10262" width="3.7109375" style="801" customWidth="1"/>
    <col min="10263" max="10263" width="11.140625" style="801" bestFit="1" customWidth="1"/>
    <col min="10264" max="10265" width="10.5703125" style="801"/>
    <col min="10266" max="10266" width="11.140625" style="801" customWidth="1"/>
    <col min="10267" max="10496" width="10.5703125" style="801"/>
    <col min="10497" max="10504" width="0" style="801" hidden="1" customWidth="1"/>
    <col min="10505" max="10505" width="3.7109375" style="801" customWidth="1"/>
    <col min="10506" max="10506" width="3.85546875" style="801" customWidth="1"/>
    <col min="10507" max="10507" width="3.7109375" style="801" customWidth="1"/>
    <col min="10508" max="10508" width="12.7109375" style="801" customWidth="1"/>
    <col min="10509" max="10509" width="52.7109375" style="801" customWidth="1"/>
    <col min="10510" max="10513" width="0" style="801" hidden="1" customWidth="1"/>
    <col min="10514" max="10514" width="12.28515625" style="801" customWidth="1"/>
    <col min="10515" max="10515" width="6.42578125" style="801" customWidth="1"/>
    <col min="10516" max="10516" width="12.28515625" style="801" customWidth="1"/>
    <col min="10517" max="10517" width="0" style="801" hidden="1" customWidth="1"/>
    <col min="10518" max="10518" width="3.7109375" style="801" customWidth="1"/>
    <col min="10519" max="10519" width="11.140625" style="801" bestFit="1" customWidth="1"/>
    <col min="10520" max="10521" width="10.5703125" style="801"/>
    <col min="10522" max="10522" width="11.140625" style="801" customWidth="1"/>
    <col min="10523" max="10752" width="10.5703125" style="801"/>
    <col min="10753" max="10760" width="0" style="801" hidden="1" customWidth="1"/>
    <col min="10761" max="10761" width="3.7109375" style="801" customWidth="1"/>
    <col min="10762" max="10762" width="3.85546875" style="801" customWidth="1"/>
    <col min="10763" max="10763" width="3.7109375" style="801" customWidth="1"/>
    <col min="10764" max="10764" width="12.7109375" style="801" customWidth="1"/>
    <col min="10765" max="10765" width="52.7109375" style="801" customWidth="1"/>
    <col min="10766" max="10769" width="0" style="801" hidden="1" customWidth="1"/>
    <col min="10770" max="10770" width="12.28515625" style="801" customWidth="1"/>
    <col min="10771" max="10771" width="6.42578125" style="801" customWidth="1"/>
    <col min="10772" max="10772" width="12.28515625" style="801" customWidth="1"/>
    <col min="10773" max="10773" width="0" style="801" hidden="1" customWidth="1"/>
    <col min="10774" max="10774" width="3.7109375" style="801" customWidth="1"/>
    <col min="10775" max="10775" width="11.140625" style="801" bestFit="1" customWidth="1"/>
    <col min="10776" max="10777" width="10.5703125" style="801"/>
    <col min="10778" max="10778" width="11.140625" style="801" customWidth="1"/>
    <col min="10779" max="11008" width="10.5703125" style="801"/>
    <col min="11009" max="11016" width="0" style="801" hidden="1" customWidth="1"/>
    <col min="11017" max="11017" width="3.7109375" style="801" customWidth="1"/>
    <col min="11018" max="11018" width="3.85546875" style="801" customWidth="1"/>
    <col min="11019" max="11019" width="3.7109375" style="801" customWidth="1"/>
    <col min="11020" max="11020" width="12.7109375" style="801" customWidth="1"/>
    <col min="11021" max="11021" width="52.7109375" style="801" customWidth="1"/>
    <col min="11022" max="11025" width="0" style="801" hidden="1" customWidth="1"/>
    <col min="11026" max="11026" width="12.28515625" style="801" customWidth="1"/>
    <col min="11027" max="11027" width="6.42578125" style="801" customWidth="1"/>
    <col min="11028" max="11028" width="12.28515625" style="801" customWidth="1"/>
    <col min="11029" max="11029" width="0" style="801" hidden="1" customWidth="1"/>
    <col min="11030" max="11030" width="3.7109375" style="801" customWidth="1"/>
    <col min="11031" max="11031" width="11.140625" style="801" bestFit="1" customWidth="1"/>
    <col min="11032" max="11033" width="10.5703125" style="801"/>
    <col min="11034" max="11034" width="11.140625" style="801" customWidth="1"/>
    <col min="11035" max="11264" width="10.5703125" style="801"/>
    <col min="11265" max="11272" width="0" style="801" hidden="1" customWidth="1"/>
    <col min="11273" max="11273" width="3.7109375" style="801" customWidth="1"/>
    <col min="11274" max="11274" width="3.85546875" style="801" customWidth="1"/>
    <col min="11275" max="11275" width="3.7109375" style="801" customWidth="1"/>
    <col min="11276" max="11276" width="12.7109375" style="801" customWidth="1"/>
    <col min="11277" max="11277" width="52.7109375" style="801" customWidth="1"/>
    <col min="11278" max="11281" width="0" style="801" hidden="1" customWidth="1"/>
    <col min="11282" max="11282" width="12.28515625" style="801" customWidth="1"/>
    <col min="11283" max="11283" width="6.42578125" style="801" customWidth="1"/>
    <col min="11284" max="11284" width="12.28515625" style="801" customWidth="1"/>
    <col min="11285" max="11285" width="0" style="801" hidden="1" customWidth="1"/>
    <col min="11286" max="11286" width="3.7109375" style="801" customWidth="1"/>
    <col min="11287" max="11287" width="11.140625" style="801" bestFit="1" customWidth="1"/>
    <col min="11288" max="11289" width="10.5703125" style="801"/>
    <col min="11290" max="11290" width="11.140625" style="801" customWidth="1"/>
    <col min="11291" max="11520" width="10.5703125" style="801"/>
    <col min="11521" max="11528" width="0" style="801" hidden="1" customWidth="1"/>
    <col min="11529" max="11529" width="3.7109375" style="801" customWidth="1"/>
    <col min="11530" max="11530" width="3.85546875" style="801" customWidth="1"/>
    <col min="11531" max="11531" width="3.7109375" style="801" customWidth="1"/>
    <col min="11532" max="11532" width="12.7109375" style="801" customWidth="1"/>
    <col min="11533" max="11533" width="52.7109375" style="801" customWidth="1"/>
    <col min="11534" max="11537" width="0" style="801" hidden="1" customWidth="1"/>
    <col min="11538" max="11538" width="12.28515625" style="801" customWidth="1"/>
    <col min="11539" max="11539" width="6.42578125" style="801" customWidth="1"/>
    <col min="11540" max="11540" width="12.28515625" style="801" customWidth="1"/>
    <col min="11541" max="11541" width="0" style="801" hidden="1" customWidth="1"/>
    <col min="11542" max="11542" width="3.7109375" style="801" customWidth="1"/>
    <col min="11543" max="11543" width="11.140625" style="801" bestFit="1" customWidth="1"/>
    <col min="11544" max="11545" width="10.5703125" style="801"/>
    <col min="11546" max="11546" width="11.140625" style="801" customWidth="1"/>
    <col min="11547" max="11776" width="10.5703125" style="801"/>
    <col min="11777" max="11784" width="0" style="801" hidden="1" customWidth="1"/>
    <col min="11785" max="11785" width="3.7109375" style="801" customWidth="1"/>
    <col min="11786" max="11786" width="3.85546875" style="801" customWidth="1"/>
    <col min="11787" max="11787" width="3.7109375" style="801" customWidth="1"/>
    <col min="11788" max="11788" width="12.7109375" style="801" customWidth="1"/>
    <col min="11789" max="11789" width="52.7109375" style="801" customWidth="1"/>
    <col min="11790" max="11793" width="0" style="801" hidden="1" customWidth="1"/>
    <col min="11794" max="11794" width="12.28515625" style="801" customWidth="1"/>
    <col min="11795" max="11795" width="6.42578125" style="801" customWidth="1"/>
    <col min="11796" max="11796" width="12.28515625" style="801" customWidth="1"/>
    <col min="11797" max="11797" width="0" style="801" hidden="1" customWidth="1"/>
    <col min="11798" max="11798" width="3.7109375" style="801" customWidth="1"/>
    <col min="11799" max="11799" width="11.140625" style="801" bestFit="1" customWidth="1"/>
    <col min="11800" max="11801" width="10.5703125" style="801"/>
    <col min="11802" max="11802" width="11.140625" style="801" customWidth="1"/>
    <col min="11803" max="12032" width="10.5703125" style="801"/>
    <col min="12033" max="12040" width="0" style="801" hidden="1" customWidth="1"/>
    <col min="12041" max="12041" width="3.7109375" style="801" customWidth="1"/>
    <col min="12042" max="12042" width="3.85546875" style="801" customWidth="1"/>
    <col min="12043" max="12043" width="3.7109375" style="801" customWidth="1"/>
    <col min="12044" max="12044" width="12.7109375" style="801" customWidth="1"/>
    <col min="12045" max="12045" width="52.7109375" style="801" customWidth="1"/>
    <col min="12046" max="12049" width="0" style="801" hidden="1" customWidth="1"/>
    <col min="12050" max="12050" width="12.28515625" style="801" customWidth="1"/>
    <col min="12051" max="12051" width="6.42578125" style="801" customWidth="1"/>
    <col min="12052" max="12052" width="12.28515625" style="801" customWidth="1"/>
    <col min="12053" max="12053" width="0" style="801" hidden="1" customWidth="1"/>
    <col min="12054" max="12054" width="3.7109375" style="801" customWidth="1"/>
    <col min="12055" max="12055" width="11.140625" style="801" bestFit="1" customWidth="1"/>
    <col min="12056" max="12057" width="10.5703125" style="801"/>
    <col min="12058" max="12058" width="11.140625" style="801" customWidth="1"/>
    <col min="12059" max="12288" width="10.5703125" style="801"/>
    <col min="12289" max="12296" width="0" style="801" hidden="1" customWidth="1"/>
    <col min="12297" max="12297" width="3.7109375" style="801" customWidth="1"/>
    <col min="12298" max="12298" width="3.85546875" style="801" customWidth="1"/>
    <col min="12299" max="12299" width="3.7109375" style="801" customWidth="1"/>
    <col min="12300" max="12300" width="12.7109375" style="801" customWidth="1"/>
    <col min="12301" max="12301" width="52.7109375" style="801" customWidth="1"/>
    <col min="12302" max="12305" width="0" style="801" hidden="1" customWidth="1"/>
    <col min="12306" max="12306" width="12.28515625" style="801" customWidth="1"/>
    <col min="12307" max="12307" width="6.42578125" style="801" customWidth="1"/>
    <col min="12308" max="12308" width="12.28515625" style="801" customWidth="1"/>
    <col min="12309" max="12309" width="0" style="801" hidden="1" customWidth="1"/>
    <col min="12310" max="12310" width="3.7109375" style="801" customWidth="1"/>
    <col min="12311" max="12311" width="11.140625" style="801" bestFit="1" customWidth="1"/>
    <col min="12312" max="12313" width="10.5703125" style="801"/>
    <col min="12314" max="12314" width="11.140625" style="801" customWidth="1"/>
    <col min="12315" max="12544" width="10.5703125" style="801"/>
    <col min="12545" max="12552" width="0" style="801" hidden="1" customWidth="1"/>
    <col min="12553" max="12553" width="3.7109375" style="801" customWidth="1"/>
    <col min="12554" max="12554" width="3.85546875" style="801" customWidth="1"/>
    <col min="12555" max="12555" width="3.7109375" style="801" customWidth="1"/>
    <col min="12556" max="12556" width="12.7109375" style="801" customWidth="1"/>
    <col min="12557" max="12557" width="52.7109375" style="801" customWidth="1"/>
    <col min="12558" max="12561" width="0" style="801" hidden="1" customWidth="1"/>
    <col min="12562" max="12562" width="12.28515625" style="801" customWidth="1"/>
    <col min="12563" max="12563" width="6.42578125" style="801" customWidth="1"/>
    <col min="12564" max="12564" width="12.28515625" style="801" customWidth="1"/>
    <col min="12565" max="12565" width="0" style="801" hidden="1" customWidth="1"/>
    <col min="12566" max="12566" width="3.7109375" style="801" customWidth="1"/>
    <col min="12567" max="12567" width="11.140625" style="801" bestFit="1" customWidth="1"/>
    <col min="12568" max="12569" width="10.5703125" style="801"/>
    <col min="12570" max="12570" width="11.140625" style="801" customWidth="1"/>
    <col min="12571" max="12800" width="10.5703125" style="801"/>
    <col min="12801" max="12808" width="0" style="801" hidden="1" customWidth="1"/>
    <col min="12809" max="12809" width="3.7109375" style="801" customWidth="1"/>
    <col min="12810" max="12810" width="3.85546875" style="801" customWidth="1"/>
    <col min="12811" max="12811" width="3.7109375" style="801" customWidth="1"/>
    <col min="12812" max="12812" width="12.7109375" style="801" customWidth="1"/>
    <col min="12813" max="12813" width="52.7109375" style="801" customWidth="1"/>
    <col min="12814" max="12817" width="0" style="801" hidden="1" customWidth="1"/>
    <col min="12818" max="12818" width="12.28515625" style="801" customWidth="1"/>
    <col min="12819" max="12819" width="6.42578125" style="801" customWidth="1"/>
    <col min="12820" max="12820" width="12.28515625" style="801" customWidth="1"/>
    <col min="12821" max="12821" width="0" style="801" hidden="1" customWidth="1"/>
    <col min="12822" max="12822" width="3.7109375" style="801" customWidth="1"/>
    <col min="12823" max="12823" width="11.140625" style="801" bestFit="1" customWidth="1"/>
    <col min="12824" max="12825" width="10.5703125" style="801"/>
    <col min="12826" max="12826" width="11.140625" style="801" customWidth="1"/>
    <col min="12827" max="13056" width="10.5703125" style="801"/>
    <col min="13057" max="13064" width="0" style="801" hidden="1" customWidth="1"/>
    <col min="13065" max="13065" width="3.7109375" style="801" customWidth="1"/>
    <col min="13066" max="13066" width="3.85546875" style="801" customWidth="1"/>
    <col min="13067" max="13067" width="3.7109375" style="801" customWidth="1"/>
    <col min="13068" max="13068" width="12.7109375" style="801" customWidth="1"/>
    <col min="13069" max="13069" width="52.7109375" style="801" customWidth="1"/>
    <col min="13070" max="13073" width="0" style="801" hidden="1" customWidth="1"/>
    <col min="13074" max="13074" width="12.28515625" style="801" customWidth="1"/>
    <col min="13075" max="13075" width="6.42578125" style="801" customWidth="1"/>
    <col min="13076" max="13076" width="12.28515625" style="801" customWidth="1"/>
    <col min="13077" max="13077" width="0" style="801" hidden="1" customWidth="1"/>
    <col min="13078" max="13078" width="3.7109375" style="801" customWidth="1"/>
    <col min="13079" max="13079" width="11.140625" style="801" bestFit="1" customWidth="1"/>
    <col min="13080" max="13081" width="10.5703125" style="801"/>
    <col min="13082" max="13082" width="11.140625" style="801" customWidth="1"/>
    <col min="13083" max="13312" width="10.5703125" style="801"/>
    <col min="13313" max="13320" width="0" style="801" hidden="1" customWidth="1"/>
    <col min="13321" max="13321" width="3.7109375" style="801" customWidth="1"/>
    <col min="13322" max="13322" width="3.85546875" style="801" customWidth="1"/>
    <col min="13323" max="13323" width="3.7109375" style="801" customWidth="1"/>
    <col min="13324" max="13324" width="12.7109375" style="801" customWidth="1"/>
    <col min="13325" max="13325" width="52.7109375" style="801" customWidth="1"/>
    <col min="13326" max="13329" width="0" style="801" hidden="1" customWidth="1"/>
    <col min="13330" max="13330" width="12.28515625" style="801" customWidth="1"/>
    <col min="13331" max="13331" width="6.42578125" style="801" customWidth="1"/>
    <col min="13332" max="13332" width="12.28515625" style="801" customWidth="1"/>
    <col min="13333" max="13333" width="0" style="801" hidden="1" customWidth="1"/>
    <col min="13334" max="13334" width="3.7109375" style="801" customWidth="1"/>
    <col min="13335" max="13335" width="11.140625" style="801" bestFit="1" customWidth="1"/>
    <col min="13336" max="13337" width="10.5703125" style="801"/>
    <col min="13338" max="13338" width="11.140625" style="801" customWidth="1"/>
    <col min="13339" max="13568" width="10.5703125" style="801"/>
    <col min="13569" max="13576" width="0" style="801" hidden="1" customWidth="1"/>
    <col min="13577" max="13577" width="3.7109375" style="801" customWidth="1"/>
    <col min="13578" max="13578" width="3.85546875" style="801" customWidth="1"/>
    <col min="13579" max="13579" width="3.7109375" style="801" customWidth="1"/>
    <col min="13580" max="13580" width="12.7109375" style="801" customWidth="1"/>
    <col min="13581" max="13581" width="52.7109375" style="801" customWidth="1"/>
    <col min="13582" max="13585" width="0" style="801" hidden="1" customWidth="1"/>
    <col min="13586" max="13586" width="12.28515625" style="801" customWidth="1"/>
    <col min="13587" max="13587" width="6.42578125" style="801" customWidth="1"/>
    <col min="13588" max="13588" width="12.28515625" style="801" customWidth="1"/>
    <col min="13589" max="13589" width="0" style="801" hidden="1" customWidth="1"/>
    <col min="13590" max="13590" width="3.7109375" style="801" customWidth="1"/>
    <col min="13591" max="13591" width="11.140625" style="801" bestFit="1" customWidth="1"/>
    <col min="13592" max="13593" width="10.5703125" style="801"/>
    <col min="13594" max="13594" width="11.140625" style="801" customWidth="1"/>
    <col min="13595" max="13824" width="10.5703125" style="801"/>
    <col min="13825" max="13832" width="0" style="801" hidden="1" customWidth="1"/>
    <col min="13833" max="13833" width="3.7109375" style="801" customWidth="1"/>
    <col min="13834" max="13834" width="3.85546875" style="801" customWidth="1"/>
    <col min="13835" max="13835" width="3.7109375" style="801" customWidth="1"/>
    <col min="13836" max="13836" width="12.7109375" style="801" customWidth="1"/>
    <col min="13837" max="13837" width="52.7109375" style="801" customWidth="1"/>
    <col min="13838" max="13841" width="0" style="801" hidden="1" customWidth="1"/>
    <col min="13842" max="13842" width="12.28515625" style="801" customWidth="1"/>
    <col min="13843" max="13843" width="6.42578125" style="801" customWidth="1"/>
    <col min="13844" max="13844" width="12.28515625" style="801" customWidth="1"/>
    <col min="13845" max="13845" width="0" style="801" hidden="1" customWidth="1"/>
    <col min="13846" max="13846" width="3.7109375" style="801" customWidth="1"/>
    <col min="13847" max="13847" width="11.140625" style="801" bestFit="1" customWidth="1"/>
    <col min="13848" max="13849" width="10.5703125" style="801"/>
    <col min="13850" max="13850" width="11.140625" style="801" customWidth="1"/>
    <col min="13851" max="14080" width="10.5703125" style="801"/>
    <col min="14081" max="14088" width="0" style="801" hidden="1" customWidth="1"/>
    <col min="14089" max="14089" width="3.7109375" style="801" customWidth="1"/>
    <col min="14090" max="14090" width="3.85546875" style="801" customWidth="1"/>
    <col min="14091" max="14091" width="3.7109375" style="801" customWidth="1"/>
    <col min="14092" max="14092" width="12.7109375" style="801" customWidth="1"/>
    <col min="14093" max="14093" width="52.7109375" style="801" customWidth="1"/>
    <col min="14094" max="14097" width="0" style="801" hidden="1" customWidth="1"/>
    <col min="14098" max="14098" width="12.28515625" style="801" customWidth="1"/>
    <col min="14099" max="14099" width="6.42578125" style="801" customWidth="1"/>
    <col min="14100" max="14100" width="12.28515625" style="801" customWidth="1"/>
    <col min="14101" max="14101" width="0" style="801" hidden="1" customWidth="1"/>
    <col min="14102" max="14102" width="3.7109375" style="801" customWidth="1"/>
    <col min="14103" max="14103" width="11.140625" style="801" bestFit="1" customWidth="1"/>
    <col min="14104" max="14105" width="10.5703125" style="801"/>
    <col min="14106" max="14106" width="11.140625" style="801" customWidth="1"/>
    <col min="14107" max="14336" width="10.5703125" style="801"/>
    <col min="14337" max="14344" width="0" style="801" hidden="1" customWidth="1"/>
    <col min="14345" max="14345" width="3.7109375" style="801" customWidth="1"/>
    <col min="14346" max="14346" width="3.85546875" style="801" customWidth="1"/>
    <col min="14347" max="14347" width="3.7109375" style="801" customWidth="1"/>
    <col min="14348" max="14348" width="12.7109375" style="801" customWidth="1"/>
    <col min="14349" max="14349" width="52.7109375" style="801" customWidth="1"/>
    <col min="14350" max="14353" width="0" style="801" hidden="1" customWidth="1"/>
    <col min="14354" max="14354" width="12.28515625" style="801" customWidth="1"/>
    <col min="14355" max="14355" width="6.42578125" style="801" customWidth="1"/>
    <col min="14356" max="14356" width="12.28515625" style="801" customWidth="1"/>
    <col min="14357" max="14357" width="0" style="801" hidden="1" customWidth="1"/>
    <col min="14358" max="14358" width="3.7109375" style="801" customWidth="1"/>
    <col min="14359" max="14359" width="11.140625" style="801" bestFit="1" customWidth="1"/>
    <col min="14360" max="14361" width="10.5703125" style="801"/>
    <col min="14362" max="14362" width="11.140625" style="801" customWidth="1"/>
    <col min="14363" max="14592" width="10.5703125" style="801"/>
    <col min="14593" max="14600" width="0" style="801" hidden="1" customWidth="1"/>
    <col min="14601" max="14601" width="3.7109375" style="801" customWidth="1"/>
    <col min="14602" max="14602" width="3.85546875" style="801" customWidth="1"/>
    <col min="14603" max="14603" width="3.7109375" style="801" customWidth="1"/>
    <col min="14604" max="14604" width="12.7109375" style="801" customWidth="1"/>
    <col min="14605" max="14605" width="52.7109375" style="801" customWidth="1"/>
    <col min="14606" max="14609" width="0" style="801" hidden="1" customWidth="1"/>
    <col min="14610" max="14610" width="12.28515625" style="801" customWidth="1"/>
    <col min="14611" max="14611" width="6.42578125" style="801" customWidth="1"/>
    <col min="14612" max="14612" width="12.28515625" style="801" customWidth="1"/>
    <col min="14613" max="14613" width="0" style="801" hidden="1" customWidth="1"/>
    <col min="14614" max="14614" width="3.7109375" style="801" customWidth="1"/>
    <col min="14615" max="14615" width="11.140625" style="801" bestFit="1" customWidth="1"/>
    <col min="14616" max="14617" width="10.5703125" style="801"/>
    <col min="14618" max="14618" width="11.140625" style="801" customWidth="1"/>
    <col min="14619" max="14848" width="10.5703125" style="801"/>
    <col min="14849" max="14856" width="0" style="801" hidden="1" customWidth="1"/>
    <col min="14857" max="14857" width="3.7109375" style="801" customWidth="1"/>
    <col min="14858" max="14858" width="3.85546875" style="801" customWidth="1"/>
    <col min="14859" max="14859" width="3.7109375" style="801" customWidth="1"/>
    <col min="14860" max="14860" width="12.7109375" style="801" customWidth="1"/>
    <col min="14861" max="14861" width="52.7109375" style="801" customWidth="1"/>
    <col min="14862" max="14865" width="0" style="801" hidden="1" customWidth="1"/>
    <col min="14866" max="14866" width="12.28515625" style="801" customWidth="1"/>
    <col min="14867" max="14867" width="6.42578125" style="801" customWidth="1"/>
    <col min="14868" max="14868" width="12.28515625" style="801" customWidth="1"/>
    <col min="14869" max="14869" width="0" style="801" hidden="1" customWidth="1"/>
    <col min="14870" max="14870" width="3.7109375" style="801" customWidth="1"/>
    <col min="14871" max="14871" width="11.140625" style="801" bestFit="1" customWidth="1"/>
    <col min="14872" max="14873" width="10.5703125" style="801"/>
    <col min="14874" max="14874" width="11.140625" style="801" customWidth="1"/>
    <col min="14875" max="15104" width="10.5703125" style="801"/>
    <col min="15105" max="15112" width="0" style="801" hidden="1" customWidth="1"/>
    <col min="15113" max="15113" width="3.7109375" style="801" customWidth="1"/>
    <col min="15114" max="15114" width="3.85546875" style="801" customWidth="1"/>
    <col min="15115" max="15115" width="3.7109375" style="801" customWidth="1"/>
    <col min="15116" max="15116" width="12.7109375" style="801" customWidth="1"/>
    <col min="15117" max="15117" width="52.7109375" style="801" customWidth="1"/>
    <col min="15118" max="15121" width="0" style="801" hidden="1" customWidth="1"/>
    <col min="15122" max="15122" width="12.28515625" style="801" customWidth="1"/>
    <col min="15123" max="15123" width="6.42578125" style="801" customWidth="1"/>
    <col min="15124" max="15124" width="12.28515625" style="801" customWidth="1"/>
    <col min="15125" max="15125" width="0" style="801" hidden="1" customWidth="1"/>
    <col min="15126" max="15126" width="3.7109375" style="801" customWidth="1"/>
    <col min="15127" max="15127" width="11.140625" style="801" bestFit="1" customWidth="1"/>
    <col min="15128" max="15129" width="10.5703125" style="801"/>
    <col min="15130" max="15130" width="11.140625" style="801" customWidth="1"/>
    <col min="15131" max="15360" width="10.5703125" style="801"/>
    <col min="15361" max="15368" width="0" style="801" hidden="1" customWidth="1"/>
    <col min="15369" max="15369" width="3.7109375" style="801" customWidth="1"/>
    <col min="15370" max="15370" width="3.85546875" style="801" customWidth="1"/>
    <col min="15371" max="15371" width="3.7109375" style="801" customWidth="1"/>
    <col min="15372" max="15372" width="12.7109375" style="801" customWidth="1"/>
    <col min="15373" max="15373" width="52.7109375" style="801" customWidth="1"/>
    <col min="15374" max="15377" width="0" style="801" hidden="1" customWidth="1"/>
    <col min="15378" max="15378" width="12.28515625" style="801" customWidth="1"/>
    <col min="15379" max="15379" width="6.42578125" style="801" customWidth="1"/>
    <col min="15380" max="15380" width="12.28515625" style="801" customWidth="1"/>
    <col min="15381" max="15381" width="0" style="801" hidden="1" customWidth="1"/>
    <col min="15382" max="15382" width="3.7109375" style="801" customWidth="1"/>
    <col min="15383" max="15383" width="11.140625" style="801" bestFit="1" customWidth="1"/>
    <col min="15384" max="15385" width="10.5703125" style="801"/>
    <col min="15386" max="15386" width="11.140625" style="801" customWidth="1"/>
    <col min="15387" max="15616" width="10.5703125" style="801"/>
    <col min="15617" max="15624" width="0" style="801" hidden="1" customWidth="1"/>
    <col min="15625" max="15625" width="3.7109375" style="801" customWidth="1"/>
    <col min="15626" max="15626" width="3.85546875" style="801" customWidth="1"/>
    <col min="15627" max="15627" width="3.7109375" style="801" customWidth="1"/>
    <col min="15628" max="15628" width="12.7109375" style="801" customWidth="1"/>
    <col min="15629" max="15629" width="52.7109375" style="801" customWidth="1"/>
    <col min="15630" max="15633" width="0" style="801" hidden="1" customWidth="1"/>
    <col min="15634" max="15634" width="12.28515625" style="801" customWidth="1"/>
    <col min="15635" max="15635" width="6.42578125" style="801" customWidth="1"/>
    <col min="15636" max="15636" width="12.28515625" style="801" customWidth="1"/>
    <col min="15637" max="15637" width="0" style="801" hidden="1" customWidth="1"/>
    <col min="15638" max="15638" width="3.7109375" style="801" customWidth="1"/>
    <col min="15639" max="15639" width="11.140625" style="801" bestFit="1" customWidth="1"/>
    <col min="15640" max="15641" width="10.5703125" style="801"/>
    <col min="15642" max="15642" width="11.140625" style="801" customWidth="1"/>
    <col min="15643" max="15872" width="10.5703125" style="801"/>
    <col min="15873" max="15880" width="0" style="801" hidden="1" customWidth="1"/>
    <col min="15881" max="15881" width="3.7109375" style="801" customWidth="1"/>
    <col min="15882" max="15882" width="3.85546875" style="801" customWidth="1"/>
    <col min="15883" max="15883" width="3.7109375" style="801" customWidth="1"/>
    <col min="15884" max="15884" width="12.7109375" style="801" customWidth="1"/>
    <col min="15885" max="15885" width="52.7109375" style="801" customWidth="1"/>
    <col min="15886" max="15889" width="0" style="801" hidden="1" customWidth="1"/>
    <col min="15890" max="15890" width="12.28515625" style="801" customWidth="1"/>
    <col min="15891" max="15891" width="6.42578125" style="801" customWidth="1"/>
    <col min="15892" max="15892" width="12.28515625" style="801" customWidth="1"/>
    <col min="15893" max="15893" width="0" style="801" hidden="1" customWidth="1"/>
    <col min="15894" max="15894" width="3.7109375" style="801" customWidth="1"/>
    <col min="15895" max="15895" width="11.140625" style="801" bestFit="1" customWidth="1"/>
    <col min="15896" max="15897" width="10.5703125" style="801"/>
    <col min="15898" max="15898" width="11.140625" style="801" customWidth="1"/>
    <col min="15899" max="16128" width="10.5703125" style="801"/>
    <col min="16129" max="16136" width="0" style="801" hidden="1" customWidth="1"/>
    <col min="16137" max="16137" width="3.7109375" style="801" customWidth="1"/>
    <col min="16138" max="16138" width="3.85546875" style="801" customWidth="1"/>
    <col min="16139" max="16139" width="3.7109375" style="801" customWidth="1"/>
    <col min="16140" max="16140" width="12.7109375" style="801" customWidth="1"/>
    <col min="16141" max="16141" width="52.7109375" style="801" customWidth="1"/>
    <col min="16142" max="16145" width="0" style="801" hidden="1" customWidth="1"/>
    <col min="16146" max="16146" width="12.28515625" style="801" customWidth="1"/>
    <col min="16147" max="16147" width="6.42578125" style="801" customWidth="1"/>
    <col min="16148" max="16148" width="12.28515625" style="801" customWidth="1"/>
    <col min="16149" max="16149" width="0" style="801" hidden="1" customWidth="1"/>
    <col min="16150" max="16150" width="3.7109375" style="801" customWidth="1"/>
    <col min="16151" max="16151" width="11.140625" style="801" bestFit="1" customWidth="1"/>
    <col min="16152" max="16153" width="10.5703125" style="801"/>
    <col min="16154" max="16154" width="11.140625" style="801" customWidth="1"/>
    <col min="16155" max="16384" width="10.5703125" style="801"/>
  </cols>
  <sheetData>
    <row r="1" spans="1:34" hidden="1">
      <c r="Q1" s="770"/>
      <c r="R1" s="770"/>
    </row>
    <row r="2" spans="1:34" hidden="1">
      <c r="U2" s="770"/>
    </row>
    <row r="3" spans="1:34" hidden="1"/>
    <row r="4" spans="1:34" ht="3" customHeight="1">
      <c r="J4" s="688"/>
      <c r="K4" s="688"/>
      <c r="L4" s="756"/>
      <c r="M4" s="756"/>
      <c r="N4" s="756"/>
      <c r="O4" s="806"/>
      <c r="P4" s="806"/>
      <c r="Q4" s="806"/>
      <c r="R4" s="806"/>
      <c r="S4" s="806"/>
      <c r="T4" s="806"/>
      <c r="U4" s="806"/>
    </row>
    <row r="5" spans="1:34" ht="22.5" customHeight="1">
      <c r="J5" s="688"/>
      <c r="K5" s="688"/>
      <c r="L5" s="1287" t="s">
        <v>633</v>
      </c>
      <c r="M5" s="1287"/>
      <c r="N5" s="1287"/>
      <c r="O5" s="1287"/>
      <c r="P5" s="1287"/>
      <c r="Q5" s="1287"/>
      <c r="R5" s="1287"/>
      <c r="S5" s="1287"/>
      <c r="T5" s="1287"/>
      <c r="U5" s="666"/>
    </row>
    <row r="6" spans="1:34" ht="3" customHeight="1">
      <c r="J6" s="688"/>
      <c r="K6" s="688"/>
      <c r="L6" s="756"/>
      <c r="M6" s="756"/>
      <c r="N6" s="756"/>
      <c r="O6" s="757"/>
      <c r="P6" s="757"/>
      <c r="Q6" s="757"/>
      <c r="R6" s="757"/>
      <c r="S6" s="757"/>
      <c r="T6" s="757"/>
      <c r="U6" s="757"/>
      <c r="V6" s="806"/>
    </row>
    <row r="7" spans="1:34" ht="33.75">
      <c r="J7" s="688"/>
      <c r="K7" s="688"/>
      <c r="L7" s="756"/>
      <c r="M7" s="619" t="s">
        <v>747</v>
      </c>
      <c r="N7" s="756"/>
      <c r="O7" s="1298"/>
      <c r="P7" s="1299"/>
      <c r="Q7" s="1299"/>
      <c r="R7" s="1299"/>
      <c r="S7" s="1299"/>
      <c r="T7" s="1300"/>
      <c r="U7" s="769"/>
      <c r="V7" s="806"/>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773"/>
      <c r="B9" s="773"/>
      <c r="C9" s="773"/>
      <c r="D9" s="773"/>
      <c r="E9" s="773"/>
      <c r="F9" s="773"/>
      <c r="G9" s="773"/>
      <c r="H9" s="773"/>
      <c r="L9" s="501"/>
      <c r="M9" s="619" t="s">
        <v>503</v>
      </c>
      <c r="N9" s="668"/>
      <c r="O9" s="1264" t="str">
        <f>IF(NameOrPr_ch="",IF(NameOrPr="","",NameOrPr),NameOrPr_ch)</f>
        <v>Региональная служба по тарифам Нижегородской области</v>
      </c>
      <c r="P9" s="1264"/>
      <c r="Q9" s="1264"/>
      <c r="R9" s="1264"/>
      <c r="S9" s="1264"/>
      <c r="T9" s="1264"/>
      <c r="U9" s="769"/>
      <c r="V9" s="769"/>
      <c r="W9" s="521"/>
      <c r="X9" s="773"/>
      <c r="Y9" s="773"/>
      <c r="Z9" s="773"/>
      <c r="AA9" s="773"/>
      <c r="AB9" s="773"/>
      <c r="AC9" s="773"/>
      <c r="AD9" s="773"/>
      <c r="AE9" s="773"/>
      <c r="AF9" s="773"/>
      <c r="AG9" s="773"/>
      <c r="AH9" s="773"/>
    </row>
    <row r="10" spans="1:34" s="572" customFormat="1" ht="18.75">
      <c r="A10" s="773"/>
      <c r="B10" s="773"/>
      <c r="C10" s="773"/>
      <c r="D10" s="773"/>
      <c r="E10" s="773"/>
      <c r="F10" s="773"/>
      <c r="G10" s="773"/>
      <c r="H10" s="773"/>
      <c r="L10" s="501"/>
      <c r="M10" s="619" t="s">
        <v>598</v>
      </c>
      <c r="N10" s="668"/>
      <c r="O10" s="1264" t="str">
        <f>IF(datePr_ch="",IF(datePr="","",datePr),datePr_ch)</f>
        <v>21.11.2018</v>
      </c>
      <c r="P10" s="1264"/>
      <c r="Q10" s="1264"/>
      <c r="R10" s="1264"/>
      <c r="S10" s="1264"/>
      <c r="T10" s="1264"/>
      <c r="U10" s="769"/>
      <c r="V10" s="769"/>
      <c r="W10" s="521"/>
      <c r="X10" s="773"/>
      <c r="Y10" s="773"/>
      <c r="Z10" s="773"/>
      <c r="AA10" s="773"/>
      <c r="AB10" s="773"/>
      <c r="AC10" s="773"/>
      <c r="AD10" s="773"/>
      <c r="AE10" s="773"/>
      <c r="AF10" s="773"/>
      <c r="AG10" s="773"/>
      <c r="AH10" s="773"/>
    </row>
    <row r="11" spans="1:34" s="572" customFormat="1" ht="18.75">
      <c r="A11" s="773"/>
      <c r="B11" s="773"/>
      <c r="C11" s="773"/>
      <c r="D11" s="773"/>
      <c r="E11" s="773"/>
      <c r="F11" s="773"/>
      <c r="G11" s="773"/>
      <c r="H11" s="773"/>
      <c r="L11" s="763"/>
      <c r="M11" s="619" t="s">
        <v>597</v>
      </c>
      <c r="N11" s="668"/>
      <c r="O11" s="1264" t="str">
        <f>IF(numberPr_ch="",IF(numberPr="","",numberPr),numberPr_ch)</f>
        <v>47/17</v>
      </c>
      <c r="P11" s="1264"/>
      <c r="Q11" s="1264"/>
      <c r="R11" s="1264"/>
      <c r="S11" s="1264"/>
      <c r="T11" s="1264"/>
      <c r="U11" s="769"/>
      <c r="V11" s="769"/>
      <c r="W11" s="521"/>
      <c r="X11" s="773"/>
      <c r="Y11" s="773"/>
      <c r="Z11" s="773"/>
      <c r="AA11" s="773"/>
      <c r="AB11" s="773"/>
      <c r="AC11" s="773"/>
      <c r="AD11" s="773"/>
      <c r="AE11" s="773"/>
      <c r="AF11" s="773"/>
      <c r="AG11" s="773"/>
      <c r="AH11" s="773"/>
    </row>
    <row r="12" spans="1:34" s="572" customFormat="1" ht="18.75">
      <c r="A12" s="773"/>
      <c r="B12" s="773"/>
      <c r="C12" s="773"/>
      <c r="D12" s="773"/>
      <c r="E12" s="773"/>
      <c r="F12" s="773"/>
      <c r="G12" s="773"/>
      <c r="H12" s="773"/>
      <c r="L12" s="763"/>
      <c r="M12" s="619" t="s">
        <v>502</v>
      </c>
      <c r="N12" s="668"/>
      <c r="O12" s="1264" t="str">
        <f>IF(IstPub_ch="",IF(IstPub="","",IstPub),IstPub_ch)</f>
        <v>официальный сайт РСТ НО</v>
      </c>
      <c r="P12" s="1264"/>
      <c r="Q12" s="1264"/>
      <c r="R12" s="1264"/>
      <c r="S12" s="1264"/>
      <c r="T12" s="1264"/>
      <c r="U12" s="769"/>
      <c r="V12" s="769"/>
      <c r="W12" s="521"/>
      <c r="X12" s="773"/>
      <c r="Y12" s="773"/>
      <c r="Z12" s="773"/>
      <c r="AA12" s="773"/>
      <c r="AB12" s="773"/>
      <c r="AC12" s="773"/>
      <c r="AD12" s="773"/>
      <c r="AE12" s="773"/>
      <c r="AF12" s="773"/>
      <c r="AG12" s="773"/>
      <c r="AH12" s="773"/>
    </row>
    <row r="13" spans="1:34" s="572" customFormat="1" ht="11.25">
      <c r="A13" s="773"/>
      <c r="B13" s="773"/>
      <c r="C13" s="773"/>
      <c r="D13" s="773"/>
      <c r="E13" s="773"/>
      <c r="F13" s="773"/>
      <c r="G13" s="773"/>
      <c r="H13" s="773"/>
      <c r="L13" s="1288"/>
      <c r="M13" s="1288"/>
      <c r="N13" s="781"/>
      <c r="O13" s="769"/>
      <c r="P13" s="769"/>
      <c r="Q13" s="769"/>
      <c r="R13" s="769"/>
      <c r="S13" s="769"/>
      <c r="T13" s="769"/>
      <c r="U13" s="772" t="s">
        <v>373</v>
      </c>
      <c r="X13" s="773"/>
      <c r="Y13" s="773"/>
      <c r="Z13" s="773"/>
      <c r="AA13" s="773"/>
      <c r="AB13" s="773"/>
      <c r="AC13" s="773"/>
      <c r="AD13" s="773"/>
      <c r="AE13" s="773"/>
      <c r="AF13" s="773"/>
      <c r="AG13" s="773"/>
      <c r="AH13" s="773"/>
    </row>
    <row r="14" spans="1:34">
      <c r="J14" s="688"/>
      <c r="K14" s="688"/>
      <c r="L14" s="756"/>
      <c r="M14" s="756"/>
      <c r="N14" s="504"/>
      <c r="O14" s="1265"/>
      <c r="P14" s="1265"/>
      <c r="Q14" s="1265"/>
      <c r="R14" s="1265"/>
      <c r="S14" s="1265"/>
      <c r="T14" s="1265"/>
      <c r="U14" s="1265"/>
    </row>
    <row r="15" spans="1:34">
      <c r="J15" s="688"/>
      <c r="K15" s="688"/>
      <c r="L15" s="1209" t="s">
        <v>454</v>
      </c>
      <c r="M15" s="1209"/>
      <c r="N15" s="1209"/>
      <c r="O15" s="1209"/>
      <c r="P15" s="1209"/>
      <c r="Q15" s="1209"/>
      <c r="R15" s="1209"/>
      <c r="S15" s="1209"/>
      <c r="T15" s="1209"/>
      <c r="U15" s="1209"/>
      <c r="V15" s="1209"/>
      <c r="W15" s="1209" t="s">
        <v>455</v>
      </c>
    </row>
    <row r="16" spans="1:34" ht="14.25" customHeight="1">
      <c r="J16" s="688"/>
      <c r="K16" s="688"/>
      <c r="L16" s="1271" t="s">
        <v>92</v>
      </c>
      <c r="M16" s="1271" t="s">
        <v>641</v>
      </c>
      <c r="N16" s="663"/>
      <c r="O16" s="1272" t="s">
        <v>643</v>
      </c>
      <c r="P16" s="1273"/>
      <c r="Q16" s="1273"/>
      <c r="R16" s="1273"/>
      <c r="S16" s="1273"/>
      <c r="T16" s="1274"/>
      <c r="U16" s="1282" t="s">
        <v>341</v>
      </c>
      <c r="V16" s="1268" t="s">
        <v>275</v>
      </c>
      <c r="W16" s="1209"/>
    </row>
    <row r="17" spans="1:36" ht="14.25" customHeight="1">
      <c r="J17" s="688"/>
      <c r="K17" s="688"/>
      <c r="L17" s="1271"/>
      <c r="M17" s="1271"/>
      <c r="N17" s="664"/>
      <c r="O17" s="1277" t="s">
        <v>607</v>
      </c>
      <c r="P17" s="1275" t="s">
        <v>271</v>
      </c>
      <c r="Q17" s="1276"/>
      <c r="R17" s="1279" t="s">
        <v>656</v>
      </c>
      <c r="S17" s="1280"/>
      <c r="T17" s="1281"/>
      <c r="U17" s="1283"/>
      <c r="V17" s="1269"/>
      <c r="W17" s="1209"/>
    </row>
    <row r="18" spans="1:36" ht="33.75" customHeight="1">
      <c r="J18" s="688"/>
      <c r="K18" s="688"/>
      <c r="L18" s="1271"/>
      <c r="M18" s="1271"/>
      <c r="N18" s="665"/>
      <c r="O18" s="1278"/>
      <c r="P18" s="758" t="s">
        <v>608</v>
      </c>
      <c r="Q18" s="758" t="s">
        <v>6</v>
      </c>
      <c r="R18" s="782" t="s">
        <v>274</v>
      </c>
      <c r="S18" s="1266" t="s">
        <v>273</v>
      </c>
      <c r="T18" s="1267"/>
      <c r="U18" s="1284"/>
      <c r="V18" s="1270"/>
      <c r="W18" s="1209"/>
    </row>
    <row r="19" spans="1:36">
      <c r="J19" s="688"/>
      <c r="K19" s="571">
        <v>1</v>
      </c>
      <c r="L19" s="649" t="s">
        <v>93</v>
      </c>
      <c r="M19" s="649" t="s">
        <v>49</v>
      </c>
      <c r="N19" s="651" t="str">
        <f ca="1">OFFSET(N19,0,-1)</f>
        <v>2</v>
      </c>
      <c r="O19" s="780">
        <f ca="1">OFFSET(O19,0,-1)+1</f>
        <v>3</v>
      </c>
      <c r="P19" s="780">
        <f ca="1">OFFSET(P19,0,-1)+1</f>
        <v>4</v>
      </c>
      <c r="Q19" s="780">
        <f ca="1">OFFSET(Q19,0,-1)+1</f>
        <v>5</v>
      </c>
      <c r="R19" s="780">
        <f ca="1">OFFSET(R19,0,-1)+1</f>
        <v>6</v>
      </c>
      <c r="S19" s="1289">
        <f ca="1">OFFSET(S19,0,-1)+1</f>
        <v>7</v>
      </c>
      <c r="T19" s="1289"/>
      <c r="U19" s="780">
        <f ca="1">OFFSET(U19,0,-2)+1</f>
        <v>8</v>
      </c>
      <c r="V19" s="651">
        <f ca="1">OFFSET(V19,0,-1)</f>
        <v>8</v>
      </c>
      <c r="W19" s="780">
        <f ca="1">OFFSET(W19,0,-1)+1</f>
        <v>9</v>
      </c>
    </row>
    <row r="20" spans="1:36" ht="22.5">
      <c r="A20" s="1290">
        <v>1</v>
      </c>
      <c r="B20" s="885"/>
      <c r="C20" s="885"/>
      <c r="D20" s="885"/>
      <c r="E20" s="886"/>
      <c r="F20" s="887"/>
      <c r="G20" s="887"/>
      <c r="H20" s="887"/>
      <c r="I20" s="888"/>
      <c r="J20" s="883"/>
      <c r="K20" s="890"/>
      <c r="L20" s="783">
        <f>mergeValue(A20)</f>
        <v>1</v>
      </c>
      <c r="M20" s="643" t="s">
        <v>20</v>
      </c>
      <c r="N20" s="648"/>
      <c r="O20" s="1291"/>
      <c r="P20" s="1291"/>
      <c r="Q20" s="1291"/>
      <c r="R20" s="1291"/>
      <c r="S20" s="1291"/>
      <c r="T20" s="1291"/>
      <c r="U20" s="1291"/>
      <c r="V20" s="1291"/>
      <c r="W20" s="632" t="s">
        <v>477</v>
      </c>
      <c r="Y20" s="831"/>
      <c r="Z20" s="831" t="str">
        <f t="shared" ref="Z20:Z33" si="0">IF(M20="","",M20 )</f>
        <v>Наименование тарифа</v>
      </c>
      <c r="AA20" s="831"/>
      <c r="AB20" s="831"/>
      <c r="AC20" s="831"/>
      <c r="AI20" s="810"/>
      <c r="AJ20" s="810"/>
    </row>
    <row r="21" spans="1:36" ht="22.5">
      <c r="A21" s="1290"/>
      <c r="B21" s="1290">
        <v>1</v>
      </c>
      <c r="C21" s="885"/>
      <c r="D21" s="885"/>
      <c r="E21" s="887"/>
      <c r="F21" s="887"/>
      <c r="G21" s="887"/>
      <c r="H21" s="887"/>
      <c r="I21" s="882"/>
      <c r="J21" s="881"/>
      <c r="K21" s="884"/>
      <c r="L21" s="783" t="str">
        <f>mergeValue(A21) &amp;"."&amp; mergeValue(B21)</f>
        <v>1.1</v>
      </c>
      <c r="M21" s="694" t="s">
        <v>16</v>
      </c>
      <c r="N21" s="648"/>
      <c r="O21" s="1291"/>
      <c r="P21" s="1291"/>
      <c r="Q21" s="1291"/>
      <c r="R21" s="1291"/>
      <c r="S21" s="1291"/>
      <c r="T21" s="1291"/>
      <c r="U21" s="1291"/>
      <c r="V21" s="1291"/>
      <c r="W21" s="632" t="s">
        <v>478</v>
      </c>
      <c r="Y21" s="831"/>
      <c r="Z21" s="831" t="str">
        <f t="shared" si="0"/>
        <v>Территория действия тарифа</v>
      </c>
      <c r="AA21" s="831"/>
      <c r="AB21" s="831"/>
      <c r="AC21" s="831"/>
      <c r="AI21" s="810"/>
      <c r="AJ21" s="810"/>
    </row>
    <row r="22" spans="1:36" ht="22.5">
      <c r="A22" s="1290"/>
      <c r="B22" s="1290"/>
      <c r="C22" s="1290">
        <v>1</v>
      </c>
      <c r="D22" s="885"/>
      <c r="E22" s="887"/>
      <c r="F22" s="887"/>
      <c r="G22" s="887"/>
      <c r="H22" s="887"/>
      <c r="I22" s="889"/>
      <c r="J22" s="881"/>
      <c r="K22" s="884"/>
      <c r="L22" s="783" t="str">
        <f>mergeValue(A22) &amp;"."&amp; mergeValue(B22)&amp;"."&amp; mergeValue(C22)</f>
        <v>1.1.1</v>
      </c>
      <c r="M22" s="695" t="s">
        <v>7</v>
      </c>
      <c r="N22" s="648"/>
      <c r="O22" s="1291"/>
      <c r="P22" s="1291"/>
      <c r="Q22" s="1291"/>
      <c r="R22" s="1291"/>
      <c r="S22" s="1291"/>
      <c r="T22" s="1291"/>
      <c r="U22" s="1291"/>
      <c r="V22" s="1291"/>
      <c r="W22" s="632" t="s">
        <v>635</v>
      </c>
      <c r="Y22" s="831"/>
      <c r="Z22" s="831" t="str">
        <f t="shared" si="0"/>
        <v xml:space="preserve">Наименование системы теплоснабжения </v>
      </c>
      <c r="AA22" s="831"/>
      <c r="AB22" s="831"/>
      <c r="AC22" s="831"/>
      <c r="AI22" s="810"/>
      <c r="AJ22" s="810"/>
    </row>
    <row r="23" spans="1:36" ht="22.5">
      <c r="A23" s="1290"/>
      <c r="B23" s="1290"/>
      <c r="C23" s="1290"/>
      <c r="D23" s="1290">
        <v>1</v>
      </c>
      <c r="E23" s="887"/>
      <c r="F23" s="887"/>
      <c r="G23" s="887"/>
      <c r="H23" s="887"/>
      <c r="I23" s="889"/>
      <c r="J23" s="881"/>
      <c r="K23" s="884"/>
      <c r="L23" s="783" t="str">
        <f>mergeValue(A23) &amp;"."&amp; mergeValue(B23)&amp;"."&amp; mergeValue(C23)&amp;"."&amp; mergeValue(D23)</f>
        <v>1.1.1.1</v>
      </c>
      <c r="M23" s="696" t="s">
        <v>22</v>
      </c>
      <c r="N23" s="648"/>
      <c r="O23" s="1291"/>
      <c r="P23" s="1291"/>
      <c r="Q23" s="1291"/>
      <c r="R23" s="1291"/>
      <c r="S23" s="1291"/>
      <c r="T23" s="1291"/>
      <c r="U23" s="1291"/>
      <c r="V23" s="1291"/>
      <c r="W23" s="632" t="s">
        <v>636</v>
      </c>
      <c r="Y23" s="831"/>
      <c r="Z23" s="831" t="str">
        <f t="shared" si="0"/>
        <v xml:space="preserve">Источник тепловой энергии  </v>
      </c>
      <c r="AA23" s="831"/>
      <c r="AB23" s="831"/>
      <c r="AC23" s="831"/>
      <c r="AI23" s="810"/>
      <c r="AJ23" s="810"/>
    </row>
    <row r="24" spans="1:36" ht="101.25">
      <c r="A24" s="1290"/>
      <c r="B24" s="1290"/>
      <c r="C24" s="1290"/>
      <c r="D24" s="1290"/>
      <c r="E24" s="1290">
        <v>1</v>
      </c>
      <c r="F24" s="887"/>
      <c r="G24" s="887"/>
      <c r="H24" s="885">
        <v>1</v>
      </c>
      <c r="I24" s="1290">
        <v>1</v>
      </c>
      <c r="J24" s="887"/>
      <c r="K24" s="892"/>
      <c r="L24" s="783" t="str">
        <f>mergeValue(A24) &amp;"."&amp; mergeValue(B24)&amp;"."&amp; mergeValue(C24)&amp;"."&amp; mergeValue(D24)&amp;"."&amp; mergeValue(E24)</f>
        <v>1.1.1.1.1</v>
      </c>
      <c r="M24" s="556" t="s">
        <v>9</v>
      </c>
      <c r="N24" s="648"/>
      <c r="O24" s="1292"/>
      <c r="P24" s="1292"/>
      <c r="Q24" s="1292"/>
      <c r="R24" s="1292"/>
      <c r="S24" s="1292"/>
      <c r="T24" s="1292"/>
      <c r="U24" s="1292"/>
      <c r="V24" s="1292"/>
      <c r="W24" s="632" t="s">
        <v>640</v>
      </c>
      <c r="Y24" s="831"/>
      <c r="Z24" s="831" t="str">
        <f t="shared" si="0"/>
        <v>Схема подключения теплопотребляющей установки к коллектору источника тепловой энергии</v>
      </c>
      <c r="AA24" s="831"/>
      <c r="AB24" s="831"/>
      <c r="AC24" s="831"/>
      <c r="AI24" s="810"/>
      <c r="AJ24" s="810"/>
    </row>
    <row r="25" spans="1:36" ht="90">
      <c r="A25" s="1290"/>
      <c r="B25" s="1290"/>
      <c r="C25" s="1290"/>
      <c r="D25" s="1290"/>
      <c r="E25" s="1290"/>
      <c r="F25" s="1290">
        <v>1</v>
      </c>
      <c r="G25" s="885"/>
      <c r="H25" s="885"/>
      <c r="I25" s="1290"/>
      <c r="J25" s="1290">
        <v>1</v>
      </c>
      <c r="K25" s="893"/>
      <c r="L25" s="783" t="str">
        <f>mergeValue(A25) &amp;"."&amp; mergeValue(B25)&amp;"."&amp; mergeValue(C25)&amp;"."&amp; mergeValue(D25)&amp;"."&amp; mergeValue(E25)&amp;"."&amp; mergeValue(F25)</f>
        <v>1.1.1.1.1.1</v>
      </c>
      <c r="M25" s="557" t="s">
        <v>10</v>
      </c>
      <c r="N25" s="648"/>
      <c r="O25" s="1292"/>
      <c r="P25" s="1292"/>
      <c r="Q25" s="1292"/>
      <c r="R25" s="1292"/>
      <c r="S25" s="1292"/>
      <c r="T25" s="1292"/>
      <c r="U25" s="1292"/>
      <c r="V25" s="1292"/>
      <c r="W25" s="632" t="s">
        <v>638</v>
      </c>
      <c r="Y25" s="831"/>
      <c r="Z25" s="831" t="str">
        <f t="shared" si="0"/>
        <v>Группа потребителей</v>
      </c>
      <c r="AA25" s="831"/>
      <c r="AB25" s="831"/>
      <c r="AC25" s="831"/>
      <c r="AI25" s="810"/>
      <c r="AJ25" s="810"/>
    </row>
    <row r="26" spans="1:36" ht="189" customHeight="1">
      <c r="A26" s="1290"/>
      <c r="B26" s="1290"/>
      <c r="C26" s="1290"/>
      <c r="D26" s="1290"/>
      <c r="E26" s="1290"/>
      <c r="F26" s="1290"/>
      <c r="G26" s="885">
        <v>1</v>
      </c>
      <c r="H26" s="885"/>
      <c r="I26" s="1290"/>
      <c r="J26" s="1290"/>
      <c r="K26" s="893">
        <v>1</v>
      </c>
      <c r="L26" s="783" t="str">
        <f>mergeValue(A26) &amp;"."&amp; mergeValue(B26)&amp;"."&amp; mergeValue(C26)&amp;"."&amp; mergeValue(D26)&amp;"."&amp; mergeValue(E26)&amp;"."&amp; mergeValue(F26)&amp;"."&amp; mergeValue(G26)</f>
        <v>1.1.1.1.1.1.1</v>
      </c>
      <c r="M26" s="1071"/>
      <c r="N26" s="648"/>
      <c r="O26" s="765"/>
      <c r="P26" s="765"/>
      <c r="Q26" s="1096"/>
      <c r="R26" s="1285"/>
      <c r="S26" s="1286" t="s">
        <v>84</v>
      </c>
      <c r="T26" s="1285"/>
      <c r="U26" s="1286" t="s">
        <v>85</v>
      </c>
      <c r="V26" s="765"/>
      <c r="W26" s="1261" t="s">
        <v>657</v>
      </c>
      <c r="X26" s="810" t="str">
        <f>strCheckDate(O27:V27)</f>
        <v/>
      </c>
      <c r="Y26" s="831"/>
      <c r="Z26" s="831" t="str">
        <f t="shared" si="0"/>
        <v/>
      </c>
      <c r="AA26" s="831"/>
      <c r="AB26" s="831"/>
      <c r="AC26" s="831"/>
      <c r="AI26" s="810"/>
      <c r="AJ26" s="810"/>
    </row>
    <row r="27" spans="1:36" ht="11.25" hidden="1">
      <c r="A27" s="1290"/>
      <c r="B27" s="1290"/>
      <c r="C27" s="1290"/>
      <c r="D27" s="1290"/>
      <c r="E27" s="1290"/>
      <c r="F27" s="1290"/>
      <c r="G27" s="885"/>
      <c r="H27" s="885"/>
      <c r="I27" s="1290"/>
      <c r="J27" s="1290"/>
      <c r="K27" s="893"/>
      <c r="L27" s="802"/>
      <c r="M27" s="648"/>
      <c r="N27" s="648"/>
      <c r="O27" s="765"/>
      <c r="P27" s="765"/>
      <c r="Q27" s="771" t="str">
        <f>R26 &amp; "-" &amp; T26</f>
        <v>-</v>
      </c>
      <c r="R27" s="1285"/>
      <c r="S27" s="1286"/>
      <c r="T27" s="1285"/>
      <c r="U27" s="1286"/>
      <c r="V27" s="765"/>
      <c r="W27" s="1262"/>
      <c r="Y27" s="831"/>
      <c r="Z27" s="831" t="str">
        <f t="shared" si="0"/>
        <v/>
      </c>
      <c r="AA27" s="831"/>
      <c r="AB27" s="831"/>
      <c r="AC27" s="831"/>
      <c r="AI27" s="810"/>
      <c r="AJ27" s="810"/>
    </row>
    <row r="28" spans="1:36" ht="15" customHeight="1">
      <c r="A28" s="1290"/>
      <c r="B28" s="1290"/>
      <c r="C28" s="1290"/>
      <c r="D28" s="1290"/>
      <c r="E28" s="1290"/>
      <c r="F28" s="1290"/>
      <c r="G28" s="887"/>
      <c r="H28" s="885"/>
      <c r="I28" s="1290"/>
      <c r="J28" s="1290"/>
      <c r="K28" s="892"/>
      <c r="L28" s="690"/>
      <c r="M28" s="559" t="s">
        <v>25</v>
      </c>
      <c r="N28" s="767"/>
      <c r="O28" s="767"/>
      <c r="P28" s="767"/>
      <c r="Q28" s="767"/>
      <c r="R28" s="767"/>
      <c r="S28" s="767"/>
      <c r="T28" s="767"/>
      <c r="U28" s="767"/>
      <c r="V28" s="764"/>
      <c r="W28" s="1263"/>
      <c r="Y28" s="831"/>
      <c r="Z28" s="831" t="str">
        <f t="shared" si="0"/>
        <v>Добавить вид теплоносителя (параметры теплоносителя)</v>
      </c>
      <c r="AA28" s="831"/>
      <c r="AB28" s="831"/>
      <c r="AC28" s="831"/>
      <c r="AI28" s="810"/>
      <c r="AJ28" s="810"/>
    </row>
    <row r="29" spans="1:36" ht="15" customHeight="1">
      <c r="A29" s="1290"/>
      <c r="B29" s="1290"/>
      <c r="C29" s="1290"/>
      <c r="D29" s="1290"/>
      <c r="E29" s="1290"/>
      <c r="F29" s="887"/>
      <c r="G29" s="887"/>
      <c r="H29" s="885"/>
      <c r="I29" s="1290"/>
      <c r="J29" s="887"/>
      <c r="K29" s="892"/>
      <c r="L29" s="690"/>
      <c r="M29" s="558" t="s">
        <v>11</v>
      </c>
      <c r="N29" s="767"/>
      <c r="O29" s="767"/>
      <c r="P29" s="767"/>
      <c r="Q29" s="767"/>
      <c r="R29" s="767"/>
      <c r="S29" s="767"/>
      <c r="T29" s="767"/>
      <c r="U29" s="766"/>
      <c r="V29" s="767"/>
      <c r="W29" s="667"/>
      <c r="Y29" s="831"/>
      <c r="Z29" s="831" t="str">
        <f t="shared" si="0"/>
        <v>Добавить группу потребителей</v>
      </c>
      <c r="AA29" s="831"/>
      <c r="AB29" s="831"/>
      <c r="AC29" s="831"/>
      <c r="AI29" s="810"/>
      <c r="AJ29" s="810"/>
    </row>
    <row r="30" spans="1:36" ht="15" customHeight="1">
      <c r="A30" s="1290"/>
      <c r="B30" s="1290"/>
      <c r="C30" s="1290"/>
      <c r="D30" s="1290"/>
      <c r="E30" s="891"/>
      <c r="F30" s="887"/>
      <c r="G30" s="887"/>
      <c r="H30" s="887"/>
      <c r="I30" s="883"/>
      <c r="J30" s="880"/>
      <c r="K30" s="890"/>
      <c r="L30" s="690"/>
      <c r="M30" s="762" t="s">
        <v>12</v>
      </c>
      <c r="N30" s="767"/>
      <c r="O30" s="767"/>
      <c r="P30" s="767"/>
      <c r="Q30" s="767"/>
      <c r="R30" s="767"/>
      <c r="S30" s="767"/>
      <c r="T30" s="767"/>
      <c r="U30" s="766"/>
      <c r="V30" s="767"/>
      <c r="W30" s="667"/>
      <c r="Y30" s="831"/>
      <c r="Z30" s="831" t="str">
        <f t="shared" si="0"/>
        <v>Добавить схему подключения</v>
      </c>
      <c r="AA30" s="831"/>
      <c r="AB30" s="831"/>
      <c r="AC30" s="831"/>
      <c r="AI30" s="810"/>
      <c r="AJ30" s="810"/>
    </row>
    <row r="31" spans="1:36" ht="15" customHeight="1">
      <c r="A31" s="1290"/>
      <c r="B31" s="1290"/>
      <c r="C31" s="1290"/>
      <c r="D31" s="891"/>
      <c r="E31" s="891"/>
      <c r="F31" s="887"/>
      <c r="G31" s="887"/>
      <c r="H31" s="887"/>
      <c r="I31" s="883"/>
      <c r="J31" s="880"/>
      <c r="K31" s="890"/>
      <c r="L31" s="690"/>
      <c r="M31" s="761" t="s">
        <v>17</v>
      </c>
      <c r="N31" s="767"/>
      <c r="O31" s="767"/>
      <c r="P31" s="767"/>
      <c r="Q31" s="767"/>
      <c r="R31" s="767"/>
      <c r="S31" s="767"/>
      <c r="T31" s="767"/>
      <c r="U31" s="766"/>
      <c r="V31" s="767"/>
      <c r="W31" s="667"/>
      <c r="Y31" s="831"/>
      <c r="Z31" s="831" t="str">
        <f t="shared" si="0"/>
        <v>Добавить источник тепловой энергии</v>
      </c>
      <c r="AA31" s="831"/>
      <c r="AB31" s="831"/>
      <c r="AC31" s="831"/>
      <c r="AI31" s="810"/>
      <c r="AJ31" s="810"/>
    </row>
    <row r="32" spans="1:36" ht="15" customHeight="1">
      <c r="A32" s="1290"/>
      <c r="B32" s="1290"/>
      <c r="C32" s="891"/>
      <c r="D32" s="891"/>
      <c r="E32" s="891"/>
      <c r="F32" s="891"/>
      <c r="G32" s="896"/>
      <c r="H32" s="883"/>
      <c r="I32" s="894"/>
      <c r="J32" s="880"/>
      <c r="K32" s="895"/>
      <c r="L32" s="690"/>
      <c r="M32" s="760" t="s">
        <v>18</v>
      </c>
      <c r="N32" s="767"/>
      <c r="O32" s="767"/>
      <c r="P32" s="767"/>
      <c r="Q32" s="767"/>
      <c r="R32" s="767"/>
      <c r="S32" s="767"/>
      <c r="T32" s="767"/>
      <c r="U32" s="766"/>
      <c r="V32" s="767"/>
      <c r="W32" s="667"/>
      <c r="Y32" s="831"/>
      <c r="Z32" s="831" t="str">
        <f t="shared" si="0"/>
        <v>Добавить наименование системы теплоснабжения</v>
      </c>
      <c r="AA32" s="831"/>
      <c r="AB32" s="831"/>
      <c r="AC32" s="831"/>
      <c r="AI32" s="810"/>
      <c r="AJ32" s="810"/>
    </row>
    <row r="33" spans="1:36" ht="15" customHeight="1">
      <c r="A33" s="1290"/>
      <c r="B33" s="891"/>
      <c r="C33" s="891"/>
      <c r="D33" s="891"/>
      <c r="E33" s="891"/>
      <c r="F33" s="891"/>
      <c r="G33" s="896"/>
      <c r="H33" s="883"/>
      <c r="I33" s="883"/>
      <c r="J33" s="880"/>
      <c r="K33" s="890"/>
      <c r="L33" s="690"/>
      <c r="M33" s="735" t="s">
        <v>19</v>
      </c>
      <c r="N33" s="767"/>
      <c r="O33" s="767"/>
      <c r="P33" s="767"/>
      <c r="Q33" s="767"/>
      <c r="R33" s="767"/>
      <c r="S33" s="767"/>
      <c r="T33" s="767"/>
      <c r="U33" s="766"/>
      <c r="V33" s="767"/>
      <c r="W33" s="667"/>
      <c r="Y33" s="831"/>
      <c r="Z33" s="831" t="str">
        <f t="shared" si="0"/>
        <v>Добавить территорию действия тарифа</v>
      </c>
      <c r="AA33" s="831"/>
      <c r="AB33" s="831"/>
      <c r="AC33" s="831"/>
      <c r="AI33" s="810"/>
      <c r="AJ33" s="810"/>
    </row>
    <row r="34" spans="1:36" s="744" customFormat="1" ht="15" customHeight="1">
      <c r="A34" s="879"/>
      <c r="B34" s="879"/>
      <c r="C34" s="879"/>
      <c r="D34" s="879"/>
      <c r="E34" s="879"/>
      <c r="F34" s="879"/>
      <c r="G34" s="879"/>
      <c r="H34" s="879"/>
      <c r="I34" s="879"/>
      <c r="J34" s="879"/>
      <c r="K34" s="879"/>
      <c r="L34" s="494"/>
      <c r="M34" s="738" t="s">
        <v>309</v>
      </c>
      <c r="N34" s="767"/>
      <c r="O34" s="767"/>
      <c r="P34" s="767"/>
      <c r="Q34" s="767"/>
      <c r="R34" s="767"/>
      <c r="S34" s="767"/>
      <c r="T34" s="767"/>
      <c r="U34" s="766"/>
      <c r="V34" s="767"/>
      <c r="W34" s="667"/>
      <c r="X34" s="723"/>
      <c r="Y34" s="723"/>
      <c r="Z34" s="723"/>
      <c r="AA34" s="723"/>
      <c r="AB34" s="723"/>
      <c r="AC34" s="723"/>
      <c r="AD34" s="723"/>
      <c r="AE34" s="723"/>
      <c r="AF34" s="723"/>
      <c r="AG34" s="723"/>
      <c r="AH34" s="723"/>
    </row>
    <row r="35" spans="1:36" ht="11.25">
      <c r="A35" s="801"/>
      <c r="B35" s="801"/>
      <c r="C35" s="801"/>
      <c r="D35" s="801"/>
      <c r="E35" s="801"/>
      <c r="F35" s="801"/>
      <c r="G35" s="801"/>
      <c r="H35" s="801"/>
      <c r="I35" s="801"/>
      <c r="J35" s="801"/>
      <c r="K35" s="801"/>
      <c r="X35" s="801"/>
      <c r="Y35" s="801"/>
      <c r="Z35" s="801"/>
      <c r="AA35" s="801"/>
      <c r="AB35" s="801"/>
      <c r="AC35" s="801"/>
      <c r="AD35" s="801"/>
      <c r="AE35" s="801"/>
      <c r="AF35" s="801"/>
      <c r="AG35" s="801"/>
      <c r="AH35" s="801"/>
    </row>
    <row r="36" spans="1:36" ht="105.75" customHeight="1">
      <c r="L36" s="1">
        <v>1</v>
      </c>
      <c r="M36" s="1254" t="s">
        <v>634</v>
      </c>
      <c r="N36" s="1254"/>
      <c r="O36" s="1254"/>
      <c r="P36" s="1254"/>
      <c r="Q36" s="1254"/>
      <c r="R36" s="1254"/>
      <c r="S36" s="1254"/>
      <c r="T36" s="1254"/>
      <c r="U36" s="1254"/>
      <c r="V36" s="1254"/>
      <c r="W36" s="1254"/>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0F00-000003000000}"/>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184</v>
      </c>
    </row>
    <row r="2" spans="1:20" ht="22.5">
      <c r="F2" s="1255" t="s">
        <v>492</v>
      </c>
      <c r="G2" s="1256"/>
      <c r="H2" s="1257"/>
      <c r="I2" s="642"/>
    </row>
    <row r="3" spans="1:20" ht="3" customHeight="1"/>
    <row r="4" spans="1:20" s="572" customFormat="1" ht="11.25">
      <c r="A4" s="592"/>
      <c r="B4" s="592"/>
      <c r="C4" s="592"/>
      <c r="D4" s="592"/>
      <c r="F4" s="1209" t="s">
        <v>454</v>
      </c>
      <c r="G4" s="1209"/>
      <c r="H4" s="1209"/>
      <c r="I4" s="1258"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58"/>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493</v>
      </c>
      <c r="H7" s="606" t="str">
        <f>IF(dateCh="","",dateCh)</f>
        <v>19.12.2018</v>
      </c>
      <c r="I7" s="583" t="s">
        <v>494</v>
      </c>
      <c r="J7" s="617"/>
      <c r="K7" s="592"/>
      <c r="L7" s="592"/>
      <c r="M7" s="592"/>
      <c r="N7" s="592"/>
      <c r="O7" s="592"/>
      <c r="P7" s="592"/>
      <c r="Q7" s="592"/>
      <c r="R7" s="592"/>
      <c r="S7" s="592"/>
      <c r="T7" s="592"/>
    </row>
    <row r="8" spans="1:20" s="572" customFormat="1" ht="45">
      <c r="A8" s="1259">
        <v>1</v>
      </c>
      <c r="B8" s="592"/>
      <c r="C8" s="592"/>
      <c r="D8" s="592"/>
      <c r="F8" s="618" t="str">
        <f>"2." &amp;mergeValue(A8)</f>
        <v>2.1</v>
      </c>
      <c r="G8" s="634" t="s">
        <v>495</v>
      </c>
      <c r="H8" s="606"/>
      <c r="I8" s="583" t="s">
        <v>592</v>
      </c>
      <c r="J8" s="617"/>
      <c r="K8" s="592"/>
      <c r="L8" s="592"/>
      <c r="M8" s="592"/>
      <c r="N8" s="592"/>
      <c r="O8" s="592"/>
      <c r="P8" s="592"/>
      <c r="Q8" s="592"/>
      <c r="R8" s="592"/>
      <c r="S8" s="592"/>
      <c r="T8" s="592"/>
    </row>
    <row r="9" spans="1:20" s="572" customFormat="1" ht="22.5">
      <c r="A9" s="1259"/>
      <c r="B9" s="592"/>
      <c r="C9" s="592"/>
      <c r="D9" s="592"/>
      <c r="F9" s="618" t="str">
        <f>"3." &amp;mergeValue(A9)</f>
        <v>3.1</v>
      </c>
      <c r="G9" s="634" t="s">
        <v>496</v>
      </c>
      <c r="H9" s="606"/>
      <c r="I9" s="583" t="s">
        <v>590</v>
      </c>
      <c r="J9" s="617"/>
      <c r="K9" s="592"/>
      <c r="L9" s="592"/>
      <c r="M9" s="592"/>
      <c r="N9" s="592"/>
      <c r="O9" s="592"/>
      <c r="P9" s="592"/>
      <c r="Q9" s="592"/>
      <c r="R9" s="592"/>
      <c r="S9" s="592"/>
      <c r="T9" s="592"/>
    </row>
    <row r="10" spans="1:20" s="572" customFormat="1" ht="22.5">
      <c r="A10" s="1259"/>
      <c r="B10" s="592"/>
      <c r="C10" s="592"/>
      <c r="D10" s="592"/>
      <c r="F10" s="618" t="str">
        <f>"4."&amp;mergeValue(A10)</f>
        <v>4.1</v>
      </c>
      <c r="G10" s="634" t="s">
        <v>497</v>
      </c>
      <c r="H10" s="607" t="s">
        <v>458</v>
      </c>
      <c r="I10" s="583"/>
      <c r="J10" s="617"/>
      <c r="K10" s="592"/>
      <c r="L10" s="592"/>
      <c r="M10" s="592"/>
      <c r="N10" s="592"/>
      <c r="O10" s="592"/>
      <c r="P10" s="592"/>
      <c r="Q10" s="592"/>
      <c r="R10" s="592"/>
      <c r="S10" s="592"/>
      <c r="T10" s="592"/>
    </row>
    <row r="11" spans="1:20"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c r="O11" s="592"/>
      <c r="P11" s="592"/>
      <c r="Q11" s="592"/>
      <c r="R11" s="592"/>
      <c r="S11" s="592"/>
      <c r="T11" s="592"/>
    </row>
    <row r="12" spans="1:20"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c r="O12" s="592"/>
      <c r="P12" s="592"/>
      <c r="Q12" s="592"/>
      <c r="R12" s="592"/>
      <c r="S12" s="592"/>
      <c r="T12" s="592"/>
    </row>
    <row r="13" spans="1:20"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c r="O13" s="592"/>
      <c r="P13" s="592"/>
      <c r="Q13" s="592"/>
      <c r="R13" s="592"/>
      <c r="S13" s="592"/>
      <c r="T13" s="592"/>
    </row>
    <row r="14" spans="1:20" s="572" customFormat="1" ht="18.75">
      <c r="A14" s="1259"/>
      <c r="B14" s="1259"/>
      <c r="C14" s="1259"/>
      <c r="D14" s="625"/>
      <c r="F14" s="621"/>
      <c r="G14" s="552" t="s">
        <v>4</v>
      </c>
      <c r="H14" s="626"/>
      <c r="I14" s="1260"/>
      <c r="J14" s="617"/>
      <c r="K14" s="592"/>
      <c r="L14" s="592"/>
      <c r="M14" s="592"/>
      <c r="N14" s="592"/>
      <c r="O14" s="592"/>
      <c r="P14" s="592"/>
      <c r="Q14" s="592"/>
      <c r="R14" s="592"/>
      <c r="S14" s="592"/>
      <c r="T14" s="592"/>
    </row>
    <row r="15" spans="1:20" s="572" customFormat="1" ht="18.75">
      <c r="A15" s="1259"/>
      <c r="B15" s="1259"/>
      <c r="C15" s="625"/>
      <c r="D15" s="625"/>
      <c r="F15" s="636"/>
      <c r="G15" s="579" t="s">
        <v>403</v>
      </c>
      <c r="H15" s="637"/>
      <c r="I15" s="638"/>
      <c r="J15" s="617"/>
      <c r="K15" s="592"/>
      <c r="L15" s="592"/>
      <c r="M15" s="592"/>
      <c r="N15" s="592"/>
      <c r="O15" s="592"/>
      <c r="P15" s="592"/>
      <c r="Q15" s="592"/>
      <c r="R15" s="592"/>
      <c r="S15" s="592"/>
      <c r="T15" s="592"/>
    </row>
    <row r="16" spans="1:20" s="572" customFormat="1" ht="18.75">
      <c r="A16" s="1259"/>
      <c r="B16" s="592"/>
      <c r="C16" s="592"/>
      <c r="D16" s="592"/>
      <c r="F16" s="621"/>
      <c r="G16" s="560" t="s">
        <v>507</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506</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254" t="s">
        <v>595</v>
      </c>
      <c r="H19" s="1254"/>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2"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15" width="23.7109375" style="478" customWidth="1"/>
    <col min="16" max="17" width="1.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3" width="10.5703125" style="502"/>
    <col min="34" max="256" width="10.5703125" style="478"/>
    <col min="257" max="264" width="0" style="478" hidden="1" customWidth="1"/>
    <col min="265" max="267" width="3.7109375" style="478" customWidth="1"/>
    <col min="268" max="268" width="12.7109375" style="478" customWidth="1"/>
    <col min="269" max="269" width="51.140625" style="478" customWidth="1"/>
    <col min="270" max="270" width="0" style="478" hidden="1" customWidth="1"/>
    <col min="271" max="271" width="18.7109375" style="478" customWidth="1"/>
    <col min="272"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51.140625" style="478" customWidth="1"/>
    <col min="526" max="526" width="0" style="478" hidden="1" customWidth="1"/>
    <col min="527" max="527" width="18.7109375" style="478" customWidth="1"/>
    <col min="528"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51.140625" style="478" customWidth="1"/>
    <col min="782" max="782" width="0" style="478" hidden="1" customWidth="1"/>
    <col min="783" max="783" width="18.7109375" style="478" customWidth="1"/>
    <col min="784"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51.140625" style="478" customWidth="1"/>
    <col min="1038" max="1038" width="0" style="478" hidden="1" customWidth="1"/>
    <col min="1039" max="1039" width="18.7109375" style="478" customWidth="1"/>
    <col min="1040"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51.140625" style="478" customWidth="1"/>
    <col min="1294" max="1294" width="0" style="478" hidden="1" customWidth="1"/>
    <col min="1295" max="1295" width="18.7109375" style="478" customWidth="1"/>
    <col min="1296"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51.140625" style="478" customWidth="1"/>
    <col min="1550" max="1550" width="0" style="478" hidden="1" customWidth="1"/>
    <col min="1551" max="1551" width="18.7109375" style="478" customWidth="1"/>
    <col min="1552"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51.140625" style="478" customWidth="1"/>
    <col min="1806" max="1806" width="0" style="478" hidden="1" customWidth="1"/>
    <col min="1807" max="1807" width="18.7109375" style="478" customWidth="1"/>
    <col min="1808"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51.140625" style="478" customWidth="1"/>
    <col min="2062" max="2062" width="0" style="478" hidden="1" customWidth="1"/>
    <col min="2063" max="2063" width="18.7109375" style="478" customWidth="1"/>
    <col min="2064"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51.140625" style="478" customWidth="1"/>
    <col min="2318" max="2318" width="0" style="478" hidden="1" customWidth="1"/>
    <col min="2319" max="2319" width="18.7109375" style="478" customWidth="1"/>
    <col min="2320"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51.140625" style="478" customWidth="1"/>
    <col min="2574" max="2574" width="0" style="478" hidden="1" customWidth="1"/>
    <col min="2575" max="2575" width="18.7109375" style="478" customWidth="1"/>
    <col min="2576"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51.140625" style="478" customWidth="1"/>
    <col min="2830" max="2830" width="0" style="478" hidden="1" customWidth="1"/>
    <col min="2831" max="2831" width="18.7109375" style="478" customWidth="1"/>
    <col min="2832"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51.140625" style="478" customWidth="1"/>
    <col min="3086" max="3086" width="0" style="478" hidden="1" customWidth="1"/>
    <col min="3087" max="3087" width="18.7109375" style="478" customWidth="1"/>
    <col min="3088"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51.140625" style="478" customWidth="1"/>
    <col min="3342" max="3342" width="0" style="478" hidden="1" customWidth="1"/>
    <col min="3343" max="3343" width="18.7109375" style="478" customWidth="1"/>
    <col min="3344"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51.140625" style="478" customWidth="1"/>
    <col min="3598" max="3598" width="0" style="478" hidden="1" customWidth="1"/>
    <col min="3599" max="3599" width="18.7109375" style="478" customWidth="1"/>
    <col min="3600"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51.140625" style="478" customWidth="1"/>
    <col min="3854" max="3854" width="0" style="478" hidden="1" customWidth="1"/>
    <col min="3855" max="3855" width="18.7109375" style="478" customWidth="1"/>
    <col min="3856"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51.140625" style="478" customWidth="1"/>
    <col min="4110" max="4110" width="0" style="478" hidden="1" customWidth="1"/>
    <col min="4111" max="4111" width="18.7109375" style="478" customWidth="1"/>
    <col min="4112"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51.140625" style="478" customWidth="1"/>
    <col min="4366" max="4366" width="0" style="478" hidden="1" customWidth="1"/>
    <col min="4367" max="4367" width="18.7109375" style="478" customWidth="1"/>
    <col min="4368"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51.140625" style="478" customWidth="1"/>
    <col min="4622" max="4622" width="0" style="478" hidden="1" customWidth="1"/>
    <col min="4623" max="4623" width="18.7109375" style="478" customWidth="1"/>
    <col min="4624"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51.140625" style="478" customWidth="1"/>
    <col min="4878" max="4878" width="0" style="478" hidden="1" customWidth="1"/>
    <col min="4879" max="4879" width="18.7109375" style="478" customWidth="1"/>
    <col min="4880"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51.140625" style="478" customWidth="1"/>
    <col min="5134" max="5134" width="0" style="478" hidden="1" customWidth="1"/>
    <col min="5135" max="5135" width="18.7109375" style="478" customWidth="1"/>
    <col min="5136"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51.140625" style="478" customWidth="1"/>
    <col min="5390" max="5390" width="0" style="478" hidden="1" customWidth="1"/>
    <col min="5391" max="5391" width="18.7109375" style="478" customWidth="1"/>
    <col min="5392"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51.140625" style="478" customWidth="1"/>
    <col min="5646" max="5646" width="0" style="478" hidden="1" customWidth="1"/>
    <col min="5647" max="5647" width="18.7109375" style="478" customWidth="1"/>
    <col min="5648"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51.140625" style="478" customWidth="1"/>
    <col min="5902" max="5902" width="0" style="478" hidden="1" customWidth="1"/>
    <col min="5903" max="5903" width="18.7109375" style="478" customWidth="1"/>
    <col min="5904"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51.140625" style="478" customWidth="1"/>
    <col min="6158" max="6158" width="0" style="478" hidden="1" customWidth="1"/>
    <col min="6159" max="6159" width="18.7109375" style="478" customWidth="1"/>
    <col min="6160"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51.140625" style="478" customWidth="1"/>
    <col min="6414" max="6414" width="0" style="478" hidden="1" customWidth="1"/>
    <col min="6415" max="6415" width="18.7109375" style="478" customWidth="1"/>
    <col min="6416"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51.140625" style="478" customWidth="1"/>
    <col min="6670" max="6670" width="0" style="478" hidden="1" customWidth="1"/>
    <col min="6671" max="6671" width="18.7109375" style="478" customWidth="1"/>
    <col min="6672"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51.140625" style="478" customWidth="1"/>
    <col min="6926" max="6926" width="0" style="478" hidden="1" customWidth="1"/>
    <col min="6927" max="6927" width="18.7109375" style="478" customWidth="1"/>
    <col min="6928"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51.140625" style="478" customWidth="1"/>
    <col min="7182" max="7182" width="0" style="478" hidden="1" customWidth="1"/>
    <col min="7183" max="7183" width="18.7109375" style="478" customWidth="1"/>
    <col min="7184"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51.140625" style="478" customWidth="1"/>
    <col min="7438" max="7438" width="0" style="478" hidden="1" customWidth="1"/>
    <col min="7439" max="7439" width="18.7109375" style="478" customWidth="1"/>
    <col min="7440"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51.140625" style="478" customWidth="1"/>
    <col min="7694" max="7694" width="0" style="478" hidden="1" customWidth="1"/>
    <col min="7695" max="7695" width="18.7109375" style="478" customWidth="1"/>
    <col min="7696"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51.140625" style="478" customWidth="1"/>
    <col min="7950" max="7950" width="0" style="478" hidden="1" customWidth="1"/>
    <col min="7951" max="7951" width="18.7109375" style="478" customWidth="1"/>
    <col min="7952"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51.140625" style="478" customWidth="1"/>
    <col min="8206" max="8206" width="0" style="478" hidden="1" customWidth="1"/>
    <col min="8207" max="8207" width="18.7109375" style="478" customWidth="1"/>
    <col min="8208"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51.140625" style="478" customWidth="1"/>
    <col min="8462" max="8462" width="0" style="478" hidden="1" customWidth="1"/>
    <col min="8463" max="8463" width="18.7109375" style="478" customWidth="1"/>
    <col min="8464"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51.140625" style="478" customWidth="1"/>
    <col min="8718" max="8718" width="0" style="478" hidden="1" customWidth="1"/>
    <col min="8719" max="8719" width="18.7109375" style="478" customWidth="1"/>
    <col min="8720"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51.140625" style="478" customWidth="1"/>
    <col min="8974" max="8974" width="0" style="478" hidden="1" customWidth="1"/>
    <col min="8975" max="8975" width="18.7109375" style="478" customWidth="1"/>
    <col min="8976"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51.140625" style="478" customWidth="1"/>
    <col min="9230" max="9230" width="0" style="478" hidden="1" customWidth="1"/>
    <col min="9231" max="9231" width="18.7109375" style="478" customWidth="1"/>
    <col min="9232"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51.140625" style="478" customWidth="1"/>
    <col min="9486" max="9486" width="0" style="478" hidden="1" customWidth="1"/>
    <col min="9487" max="9487" width="18.7109375" style="478" customWidth="1"/>
    <col min="9488"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51.140625" style="478" customWidth="1"/>
    <col min="9742" max="9742" width="0" style="478" hidden="1" customWidth="1"/>
    <col min="9743" max="9743" width="18.7109375" style="478" customWidth="1"/>
    <col min="9744"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51.140625" style="478" customWidth="1"/>
    <col min="9998" max="9998" width="0" style="478" hidden="1" customWidth="1"/>
    <col min="9999" max="9999" width="18.7109375" style="478" customWidth="1"/>
    <col min="10000"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51.140625" style="478" customWidth="1"/>
    <col min="10254" max="10254" width="0" style="478" hidden="1" customWidth="1"/>
    <col min="10255" max="10255" width="18.7109375" style="478" customWidth="1"/>
    <col min="10256"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51.140625" style="478" customWidth="1"/>
    <col min="10510" max="10510" width="0" style="478" hidden="1" customWidth="1"/>
    <col min="10511" max="10511" width="18.7109375" style="478" customWidth="1"/>
    <col min="10512"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51.140625" style="478" customWidth="1"/>
    <col min="10766" max="10766" width="0" style="478" hidden="1" customWidth="1"/>
    <col min="10767" max="10767" width="18.7109375" style="478" customWidth="1"/>
    <col min="10768"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51.140625" style="478" customWidth="1"/>
    <col min="11022" max="11022" width="0" style="478" hidden="1" customWidth="1"/>
    <col min="11023" max="11023" width="18.7109375" style="478" customWidth="1"/>
    <col min="11024"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51.140625" style="478" customWidth="1"/>
    <col min="11278" max="11278" width="0" style="478" hidden="1" customWidth="1"/>
    <col min="11279" max="11279" width="18.7109375" style="478" customWidth="1"/>
    <col min="11280"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51.140625" style="478" customWidth="1"/>
    <col min="11534" max="11534" width="0" style="478" hidden="1" customWidth="1"/>
    <col min="11535" max="11535" width="18.7109375" style="478" customWidth="1"/>
    <col min="11536"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51.140625" style="478" customWidth="1"/>
    <col min="11790" max="11790" width="0" style="478" hidden="1" customWidth="1"/>
    <col min="11791" max="11791" width="18.7109375" style="478" customWidth="1"/>
    <col min="11792"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51.140625" style="478" customWidth="1"/>
    <col min="12046" max="12046" width="0" style="478" hidden="1" customWidth="1"/>
    <col min="12047" max="12047" width="18.7109375" style="478" customWidth="1"/>
    <col min="12048"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51.140625" style="478" customWidth="1"/>
    <col min="12302" max="12302" width="0" style="478" hidden="1" customWidth="1"/>
    <col min="12303" max="12303" width="18.7109375" style="478" customWidth="1"/>
    <col min="12304"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51.140625" style="478" customWidth="1"/>
    <col min="12558" max="12558" width="0" style="478" hidden="1" customWidth="1"/>
    <col min="12559" max="12559" width="18.7109375" style="478" customWidth="1"/>
    <col min="12560"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51.140625" style="478" customWidth="1"/>
    <col min="12814" max="12814" width="0" style="478" hidden="1" customWidth="1"/>
    <col min="12815" max="12815" width="18.7109375" style="478" customWidth="1"/>
    <col min="12816"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51.140625" style="478" customWidth="1"/>
    <col min="13070" max="13070" width="0" style="478" hidden="1" customWidth="1"/>
    <col min="13071" max="13071" width="18.7109375" style="478" customWidth="1"/>
    <col min="13072"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51.140625" style="478" customWidth="1"/>
    <col min="13326" max="13326" width="0" style="478" hidden="1" customWidth="1"/>
    <col min="13327" max="13327" width="18.7109375" style="478" customWidth="1"/>
    <col min="13328"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51.140625" style="478" customWidth="1"/>
    <col min="13582" max="13582" width="0" style="478" hidden="1" customWidth="1"/>
    <col min="13583" max="13583" width="18.7109375" style="478" customWidth="1"/>
    <col min="13584"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51.140625" style="478" customWidth="1"/>
    <col min="13838" max="13838" width="0" style="478" hidden="1" customWidth="1"/>
    <col min="13839" max="13839" width="18.7109375" style="478" customWidth="1"/>
    <col min="13840"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51.140625" style="478" customWidth="1"/>
    <col min="14094" max="14094" width="0" style="478" hidden="1" customWidth="1"/>
    <col min="14095" max="14095" width="18.7109375" style="478" customWidth="1"/>
    <col min="14096"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51.140625" style="478" customWidth="1"/>
    <col min="14350" max="14350" width="0" style="478" hidden="1" customWidth="1"/>
    <col min="14351" max="14351" width="18.7109375" style="478" customWidth="1"/>
    <col min="14352"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51.140625" style="478" customWidth="1"/>
    <col min="14606" max="14606" width="0" style="478" hidden="1" customWidth="1"/>
    <col min="14607" max="14607" width="18.7109375" style="478" customWidth="1"/>
    <col min="14608"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51.140625" style="478" customWidth="1"/>
    <col min="14862" max="14862" width="0" style="478" hidden="1" customWidth="1"/>
    <col min="14863" max="14863" width="18.7109375" style="478" customWidth="1"/>
    <col min="14864"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51.140625" style="478" customWidth="1"/>
    <col min="15118" max="15118" width="0" style="478" hidden="1" customWidth="1"/>
    <col min="15119" max="15119" width="18.7109375" style="478" customWidth="1"/>
    <col min="15120"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51.140625" style="478" customWidth="1"/>
    <col min="15374" max="15374" width="0" style="478" hidden="1" customWidth="1"/>
    <col min="15375" max="15375" width="18.7109375" style="478" customWidth="1"/>
    <col min="15376"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51.140625" style="478" customWidth="1"/>
    <col min="15630" max="15630" width="0" style="478" hidden="1" customWidth="1"/>
    <col min="15631" max="15631" width="18.7109375" style="478" customWidth="1"/>
    <col min="15632"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51.140625" style="478" customWidth="1"/>
    <col min="15886" max="15886" width="0" style="478" hidden="1" customWidth="1"/>
    <col min="15887" max="15887" width="18.7109375" style="478" customWidth="1"/>
    <col min="15888"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51.140625" style="478" customWidth="1"/>
    <col min="16142" max="16142" width="0" style="478" hidden="1" customWidth="1"/>
    <col min="16143" max="16143" width="18.7109375" style="478" customWidth="1"/>
    <col min="16144"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79"/>
    </row>
    <row r="5" spans="1:33" ht="22.5" customHeight="1">
      <c r="J5" s="483"/>
      <c r="K5" s="483"/>
      <c r="L5" s="1287" t="s">
        <v>633</v>
      </c>
      <c r="M5" s="1287"/>
      <c r="N5" s="1287"/>
      <c r="O5" s="1287"/>
      <c r="P5" s="1287"/>
      <c r="Q5" s="1287"/>
      <c r="R5" s="1287"/>
      <c r="S5" s="1287"/>
      <c r="T5" s="1287"/>
      <c r="U5" s="499"/>
    </row>
    <row r="6" spans="1:33" ht="3" customHeight="1">
      <c r="J6" s="483"/>
      <c r="K6" s="483"/>
      <c r="L6" s="479"/>
      <c r="M6" s="479"/>
      <c r="N6" s="479"/>
      <c r="O6" s="482"/>
      <c r="P6" s="482"/>
      <c r="Q6" s="482"/>
      <c r="R6" s="482"/>
      <c r="S6" s="482"/>
      <c r="T6" s="482"/>
      <c r="U6" s="479"/>
    </row>
    <row r="7" spans="1:33" s="493" customFormat="1" ht="22.5">
      <c r="A7" s="513"/>
      <c r="B7" s="513"/>
      <c r="C7" s="513"/>
      <c r="D7" s="513"/>
      <c r="E7" s="513"/>
      <c r="F7" s="513"/>
      <c r="G7" s="513"/>
      <c r="H7" s="513"/>
      <c r="L7" s="501"/>
      <c r="M7" s="619" t="s">
        <v>503</v>
      </c>
      <c r="N7" s="668"/>
      <c r="O7" s="1264" t="str">
        <f>IF(NameOrPr_ch="",IF(NameOrPr="","",NameOrPr),NameOrPr_ch)</f>
        <v>Региональная служба по тарифам Нижегородской области</v>
      </c>
      <c r="P7" s="1264"/>
      <c r="Q7" s="1264"/>
      <c r="R7" s="1264"/>
      <c r="S7" s="1264"/>
      <c r="T7" s="1264"/>
      <c r="U7" s="584"/>
      <c r="V7" s="584"/>
      <c r="W7" s="521"/>
      <c r="X7" s="507"/>
      <c r="Y7" s="507"/>
      <c r="Z7" s="507"/>
      <c r="AA7" s="507"/>
      <c r="AB7" s="507"/>
      <c r="AC7" s="507"/>
      <c r="AD7" s="507"/>
      <c r="AE7" s="507"/>
      <c r="AF7" s="507"/>
      <c r="AG7" s="507"/>
    </row>
    <row r="8" spans="1:33" s="493" customFormat="1" ht="18.75">
      <c r="A8" s="513"/>
      <c r="B8" s="513"/>
      <c r="C8" s="513"/>
      <c r="D8" s="513"/>
      <c r="E8" s="513"/>
      <c r="F8" s="513"/>
      <c r="G8" s="513"/>
      <c r="H8" s="513"/>
      <c r="L8" s="501"/>
      <c r="M8" s="619" t="s">
        <v>598</v>
      </c>
      <c r="N8" s="668"/>
      <c r="O8" s="1264" t="str">
        <f>IF(datePr_ch="",IF(datePr="","",datePr),datePr_ch)</f>
        <v>21.11.2018</v>
      </c>
      <c r="P8" s="1264"/>
      <c r="Q8" s="1264"/>
      <c r="R8" s="1264"/>
      <c r="S8" s="1264"/>
      <c r="T8" s="1264"/>
      <c r="U8" s="584"/>
      <c r="V8" s="584"/>
      <c r="W8" s="521"/>
      <c r="X8" s="507"/>
      <c r="Y8" s="507"/>
      <c r="Z8" s="507"/>
      <c r="AA8" s="507"/>
      <c r="AB8" s="507"/>
      <c r="AC8" s="507"/>
      <c r="AD8" s="507"/>
      <c r="AE8" s="507"/>
      <c r="AF8" s="507"/>
      <c r="AG8" s="507"/>
    </row>
    <row r="9" spans="1:33" s="493" customFormat="1" ht="18.75">
      <c r="A9" s="513"/>
      <c r="B9" s="513"/>
      <c r="C9" s="513"/>
      <c r="D9" s="513"/>
      <c r="E9" s="513"/>
      <c r="F9" s="513"/>
      <c r="G9" s="513"/>
      <c r="H9" s="513"/>
      <c r="L9" s="152"/>
      <c r="M9" s="619" t="s">
        <v>597</v>
      </c>
      <c r="N9" s="668"/>
      <c r="O9" s="1264" t="str">
        <f>IF(numberPr_ch="",IF(numberPr="","",numberPr),numberPr_ch)</f>
        <v>47/17</v>
      </c>
      <c r="P9" s="1264"/>
      <c r="Q9" s="1264"/>
      <c r="R9" s="1264"/>
      <c r="S9" s="1264"/>
      <c r="T9" s="1264"/>
      <c r="U9" s="584"/>
      <c r="V9" s="584"/>
      <c r="W9" s="521"/>
      <c r="X9" s="507"/>
      <c r="Y9" s="507"/>
      <c r="Z9" s="507"/>
      <c r="AA9" s="507"/>
      <c r="AB9" s="507"/>
      <c r="AC9" s="507"/>
      <c r="AD9" s="507"/>
      <c r="AE9" s="507"/>
      <c r="AF9" s="507"/>
      <c r="AG9" s="507"/>
    </row>
    <row r="10" spans="1:33" s="493" customFormat="1" ht="18.75">
      <c r="A10" s="513"/>
      <c r="B10" s="513"/>
      <c r="C10" s="513"/>
      <c r="D10" s="513"/>
      <c r="E10" s="513"/>
      <c r="F10" s="513"/>
      <c r="G10" s="513"/>
      <c r="H10" s="513"/>
      <c r="L10" s="152"/>
      <c r="M10" s="619" t="s">
        <v>502</v>
      </c>
      <c r="N10" s="668"/>
      <c r="O10" s="1264" t="str">
        <f>IF(IstPub_ch="",IF(IstPub="","",IstPub),IstPub_ch)</f>
        <v>официальный сайт РСТ НО</v>
      </c>
      <c r="P10" s="1264"/>
      <c r="Q10" s="1264"/>
      <c r="R10" s="1264"/>
      <c r="S10" s="1264"/>
      <c r="T10" s="1264"/>
      <c r="U10" s="584"/>
      <c r="V10" s="584"/>
      <c r="W10" s="521"/>
      <c r="X10" s="507"/>
      <c r="Y10" s="507"/>
      <c r="Z10" s="507"/>
      <c r="AA10" s="507"/>
      <c r="AB10" s="507"/>
      <c r="AC10" s="507"/>
      <c r="AD10" s="507"/>
      <c r="AE10" s="507"/>
      <c r="AF10" s="507"/>
      <c r="AG10" s="507"/>
    </row>
    <row r="11" spans="1:33" s="493" customFormat="1" ht="11.25" hidden="1">
      <c r="A11" s="513"/>
      <c r="B11" s="513"/>
      <c r="C11" s="513"/>
      <c r="D11" s="513"/>
      <c r="E11" s="513"/>
      <c r="F11" s="513"/>
      <c r="G11" s="513"/>
      <c r="H11" s="513"/>
      <c r="L11" s="152"/>
      <c r="M11" s="152"/>
      <c r="N11" s="490"/>
      <c r="O11" s="500"/>
      <c r="P11" s="500"/>
      <c r="Q11" s="500"/>
      <c r="R11" s="500"/>
      <c r="S11" s="500"/>
      <c r="T11" s="500"/>
      <c r="U11" s="505" t="s">
        <v>373</v>
      </c>
      <c r="X11" s="507"/>
      <c r="Y11" s="507"/>
      <c r="Z11" s="507"/>
      <c r="AA11" s="507"/>
      <c r="AB11" s="507"/>
      <c r="AC11" s="507"/>
      <c r="AD11" s="507"/>
      <c r="AE11" s="507"/>
      <c r="AF11" s="507"/>
      <c r="AG11" s="507"/>
    </row>
    <row r="12" spans="1:33" ht="15" customHeight="1">
      <c r="H12" s="512" t="s">
        <v>93</v>
      </c>
      <c r="J12" s="483"/>
      <c r="K12" s="483"/>
      <c r="L12" s="479"/>
      <c r="M12" s="479"/>
      <c r="N12" s="479"/>
      <c r="O12" s="1305"/>
      <c r="P12" s="1305"/>
      <c r="Q12" s="1305"/>
      <c r="R12" s="1305"/>
      <c r="S12" s="1305"/>
      <c r="T12" s="1305"/>
      <c r="U12" s="1305"/>
    </row>
    <row r="13" spans="1:33">
      <c r="J13" s="483"/>
      <c r="K13" s="483"/>
      <c r="L13" s="1209" t="s">
        <v>454</v>
      </c>
      <c r="M13" s="1209"/>
      <c r="N13" s="1209"/>
      <c r="O13" s="1209"/>
      <c r="P13" s="1209"/>
      <c r="Q13" s="1209"/>
      <c r="R13" s="1209"/>
      <c r="S13" s="1209"/>
      <c r="T13" s="1209"/>
      <c r="U13" s="1209"/>
      <c r="V13" s="1209"/>
      <c r="W13" s="1209" t="s">
        <v>455</v>
      </c>
    </row>
    <row r="14" spans="1:33" ht="14.25" customHeight="1">
      <c r="J14" s="483"/>
      <c r="K14" s="483"/>
      <c r="L14" s="1271" t="s">
        <v>92</v>
      </c>
      <c r="M14" s="1271" t="s">
        <v>641</v>
      </c>
      <c r="N14" s="476"/>
      <c r="O14" s="1272" t="s">
        <v>643</v>
      </c>
      <c r="P14" s="1273"/>
      <c r="Q14" s="1273"/>
      <c r="R14" s="1273"/>
      <c r="S14" s="1273"/>
      <c r="T14" s="1274"/>
      <c r="U14" s="1282" t="s">
        <v>341</v>
      </c>
      <c r="V14" s="1304" t="s">
        <v>275</v>
      </c>
      <c r="W14" s="1209"/>
    </row>
    <row r="15" spans="1:33" ht="14.25" customHeight="1">
      <c r="J15" s="483"/>
      <c r="K15" s="483"/>
      <c r="L15" s="1271"/>
      <c r="M15" s="1271"/>
      <c r="N15" s="475"/>
      <c r="O15" s="1277" t="s">
        <v>642</v>
      </c>
      <c r="P15" s="657"/>
      <c r="Q15" s="657"/>
      <c r="R15" s="1280" t="s">
        <v>656</v>
      </c>
      <c r="S15" s="1280"/>
      <c r="T15" s="1281"/>
      <c r="U15" s="1283"/>
      <c r="V15" s="1304"/>
      <c r="W15" s="1209"/>
    </row>
    <row r="16" spans="1:33" ht="30.75" customHeight="1">
      <c r="J16" s="483"/>
      <c r="K16" s="483"/>
      <c r="L16" s="1271"/>
      <c r="M16" s="1271"/>
      <c r="N16" s="474"/>
      <c r="O16" s="1278"/>
      <c r="P16" s="655"/>
      <c r="Q16" s="656"/>
      <c r="R16" s="538" t="s">
        <v>274</v>
      </c>
      <c r="S16" s="1266" t="s">
        <v>273</v>
      </c>
      <c r="T16" s="1267"/>
      <c r="U16" s="1284"/>
      <c r="V16" s="1304"/>
      <c r="W16" s="1209"/>
    </row>
    <row r="17" spans="1:33">
      <c r="J17" s="483"/>
      <c r="K17" s="491">
        <v>1</v>
      </c>
      <c r="L17" s="639" t="s">
        <v>93</v>
      </c>
      <c r="M17" s="639" t="s">
        <v>49</v>
      </c>
      <c r="N17" s="511" t="s">
        <v>49</v>
      </c>
      <c r="O17" s="640">
        <f ca="1">OFFSET(O17,0,-1)+1</f>
        <v>3</v>
      </c>
      <c r="P17" s="641">
        <f ca="1">OFFSET(P17,0,-1)</f>
        <v>3</v>
      </c>
      <c r="Q17" s="641">
        <f ca="1">OFFSET(Q17,0,-1)</f>
        <v>3</v>
      </c>
      <c r="R17" s="640">
        <f ca="1">OFFSET(R17,0,-1)+1</f>
        <v>4</v>
      </c>
      <c r="S17" s="1302">
        <f ca="1">OFFSET(S17,0,-1)+1</f>
        <v>5</v>
      </c>
      <c r="T17" s="1302"/>
      <c r="U17" s="640">
        <f ca="1">OFFSET(U17,0,-2)+1</f>
        <v>6</v>
      </c>
      <c r="V17" s="641">
        <f ca="1">OFFSET(V17,0,-1)</f>
        <v>6</v>
      </c>
      <c r="W17" s="640">
        <f ca="1">OFFSET(W17,0,-1)+1</f>
        <v>7</v>
      </c>
    </row>
    <row r="18" spans="1:33" ht="22.5">
      <c r="A18" s="1290">
        <v>1</v>
      </c>
      <c r="B18" s="903"/>
      <c r="C18" s="903"/>
      <c r="D18" s="903"/>
      <c r="E18" s="904"/>
      <c r="F18" s="905"/>
      <c r="G18" s="905"/>
      <c r="H18" s="905"/>
      <c r="I18" s="906"/>
      <c r="J18" s="901"/>
      <c r="K18" s="908"/>
      <c r="L18" s="595">
        <f>mergeValue(A18)</f>
        <v>1</v>
      </c>
      <c r="M18" s="643" t="s">
        <v>20</v>
      </c>
      <c r="N18" s="582"/>
      <c r="O18" s="1303"/>
      <c r="P18" s="1303"/>
      <c r="Q18" s="1303"/>
      <c r="R18" s="1303"/>
      <c r="S18" s="1303"/>
      <c r="T18" s="1303"/>
      <c r="U18" s="1303"/>
      <c r="V18" s="1303"/>
      <c r="W18" s="632" t="s">
        <v>477</v>
      </c>
    </row>
    <row r="19" spans="1:33" ht="22.5">
      <c r="A19" s="1290"/>
      <c r="B19" s="1290">
        <v>1</v>
      </c>
      <c r="C19" s="903"/>
      <c r="D19" s="903"/>
      <c r="E19" s="905"/>
      <c r="F19" s="905"/>
      <c r="G19" s="905"/>
      <c r="H19" s="905"/>
      <c r="I19" s="900"/>
      <c r="J19" s="899"/>
      <c r="K19" s="902"/>
      <c r="L19" s="595" t="str">
        <f>mergeValue(A19) &amp;"."&amp; mergeValue(B19)</f>
        <v>1.1</v>
      </c>
      <c r="M19" s="548" t="s">
        <v>16</v>
      </c>
      <c r="N19" s="582"/>
      <c r="O19" s="1303"/>
      <c r="P19" s="1303"/>
      <c r="Q19" s="1303"/>
      <c r="R19" s="1303"/>
      <c r="S19" s="1303"/>
      <c r="T19" s="1303"/>
      <c r="U19" s="1303"/>
      <c r="V19" s="1303"/>
      <c r="W19" s="632" t="s">
        <v>478</v>
      </c>
    </row>
    <row r="20" spans="1:33" ht="22.5">
      <c r="A20" s="1290"/>
      <c r="B20" s="1290"/>
      <c r="C20" s="1290">
        <v>1</v>
      </c>
      <c r="D20" s="903"/>
      <c r="E20" s="905"/>
      <c r="F20" s="905"/>
      <c r="G20" s="905"/>
      <c r="H20" s="905"/>
      <c r="I20" s="907"/>
      <c r="J20" s="899"/>
      <c r="K20" s="902"/>
      <c r="L20" s="595" t="str">
        <f>mergeValue(A20) &amp;"."&amp; mergeValue(B20)&amp;"."&amp; mergeValue(C20)</f>
        <v>1.1.1</v>
      </c>
      <c r="M20" s="549" t="s">
        <v>7</v>
      </c>
      <c r="N20" s="582"/>
      <c r="O20" s="1303"/>
      <c r="P20" s="1303"/>
      <c r="Q20" s="1303"/>
      <c r="R20" s="1303"/>
      <c r="S20" s="1303"/>
      <c r="T20" s="1303"/>
      <c r="U20" s="1303"/>
      <c r="V20" s="1303"/>
      <c r="W20" s="632" t="s">
        <v>635</v>
      </c>
    </row>
    <row r="21" spans="1:33" ht="22.5">
      <c r="A21" s="1290"/>
      <c r="B21" s="1290"/>
      <c r="C21" s="1290"/>
      <c r="D21" s="1290">
        <v>1</v>
      </c>
      <c r="E21" s="905"/>
      <c r="F21" s="905"/>
      <c r="G21" s="905"/>
      <c r="H21" s="905"/>
      <c r="I21" s="907"/>
      <c r="J21" s="899"/>
      <c r="K21" s="902"/>
      <c r="L21" s="595" t="str">
        <f>mergeValue(A21) &amp;"."&amp; mergeValue(B21)&amp;"."&amp; mergeValue(C21)&amp;"."&amp; mergeValue(D21)</f>
        <v>1.1.1.1</v>
      </c>
      <c r="M21" s="550" t="s">
        <v>22</v>
      </c>
      <c r="N21" s="582"/>
      <c r="O21" s="1303"/>
      <c r="P21" s="1303"/>
      <c r="Q21" s="1303"/>
      <c r="R21" s="1303"/>
      <c r="S21" s="1303"/>
      <c r="T21" s="1303"/>
      <c r="U21" s="1303"/>
      <c r="V21" s="1303"/>
      <c r="W21" s="632" t="s">
        <v>636</v>
      </c>
    </row>
    <row r="22" spans="1:33" ht="101.25">
      <c r="A22" s="1290"/>
      <c r="B22" s="1290"/>
      <c r="C22" s="1290"/>
      <c r="D22" s="1290"/>
      <c r="E22" s="1290">
        <v>1</v>
      </c>
      <c r="F22" s="905"/>
      <c r="G22" s="905"/>
      <c r="H22" s="903">
        <v>1</v>
      </c>
      <c r="I22" s="1290">
        <v>1</v>
      </c>
      <c r="J22" s="905"/>
      <c r="K22" s="910"/>
      <c r="L22" s="595" t="str">
        <f>mergeValue(A22) &amp;"."&amp; mergeValue(B22)&amp;"."&amp; mergeValue(C22)&amp;"."&amp; mergeValue(D22)&amp;"."&amp; mergeValue(E22)</f>
        <v>1.1.1.1.1</v>
      </c>
      <c r="M22" s="556" t="s">
        <v>9</v>
      </c>
      <c r="N22" s="583"/>
      <c r="O22" s="1292"/>
      <c r="P22" s="1292"/>
      <c r="Q22" s="1292"/>
      <c r="R22" s="1292"/>
      <c r="S22" s="1292"/>
      <c r="T22" s="1292"/>
      <c r="U22" s="1292"/>
      <c r="V22" s="1292"/>
      <c r="W22" s="632" t="s">
        <v>640</v>
      </c>
    </row>
    <row r="23" spans="1:33" ht="90">
      <c r="A23" s="1290"/>
      <c r="B23" s="1290"/>
      <c r="C23" s="1290"/>
      <c r="D23" s="1290"/>
      <c r="E23" s="1290"/>
      <c r="F23" s="1290">
        <v>1</v>
      </c>
      <c r="G23" s="903"/>
      <c r="H23" s="903"/>
      <c r="I23" s="1290"/>
      <c r="J23" s="1290">
        <v>1</v>
      </c>
      <c r="K23" s="911"/>
      <c r="L23" s="595" t="str">
        <f>mergeValue(A23) &amp;"."&amp; mergeValue(B23)&amp;"."&amp; mergeValue(C23)&amp;"."&amp; mergeValue(D23)&amp;"."&amp; mergeValue(E23)&amp;"."&amp; mergeValue(F23)</f>
        <v>1.1.1.1.1.1</v>
      </c>
      <c r="M23" s="557" t="s">
        <v>10</v>
      </c>
      <c r="N23" s="583"/>
      <c r="O23" s="1293"/>
      <c r="P23" s="1294"/>
      <c r="Q23" s="1294"/>
      <c r="R23" s="1294"/>
      <c r="S23" s="1294"/>
      <c r="T23" s="1294"/>
      <c r="U23" s="1294"/>
      <c r="V23" s="1295"/>
      <c r="W23" s="632" t="s">
        <v>638</v>
      </c>
      <c r="Y23" s="506" t="str">
        <f>strCheckUnique(Z23:Z26)</f>
        <v/>
      </c>
      <c r="AA23" s="506" t="str">
        <f>IF(O23="","",O23 &amp; ":_")</f>
        <v/>
      </c>
    </row>
    <row r="24" spans="1:33" ht="189" customHeight="1">
      <c r="A24" s="1290"/>
      <c r="B24" s="1290"/>
      <c r="C24" s="1290"/>
      <c r="D24" s="1290"/>
      <c r="E24" s="1290"/>
      <c r="F24" s="1290"/>
      <c r="G24" s="903">
        <v>1</v>
      </c>
      <c r="H24" s="903"/>
      <c r="I24" s="1290"/>
      <c r="J24" s="1290"/>
      <c r="K24" s="911">
        <v>1</v>
      </c>
      <c r="L24" s="595" t="str">
        <f>mergeValue(A24) &amp;"."&amp; mergeValue(B24)&amp;"."&amp; mergeValue(C24)&amp;"."&amp; mergeValue(D24)&amp;"."&amp; mergeValue(E24)&amp;"."&amp; mergeValue(F24)&amp;"."&amp; mergeValue(G24)</f>
        <v>1.1.1.1.1.1.1</v>
      </c>
      <c r="M24" s="1071"/>
      <c r="N24" s="588"/>
      <c r="O24" s="1080"/>
      <c r="P24" s="564"/>
      <c r="Q24" s="564"/>
      <c r="R24" s="1301"/>
      <c r="S24" s="1286" t="s">
        <v>84</v>
      </c>
      <c r="T24" s="1301"/>
      <c r="U24" s="1286" t="s">
        <v>85</v>
      </c>
      <c r="V24" s="580"/>
      <c r="W24" s="1261" t="s">
        <v>658</v>
      </c>
      <c r="X24" s="502" t="str">
        <f>strCheckDate(O25:V25)</f>
        <v/>
      </c>
      <c r="Y24" s="506"/>
      <c r="Z24" s="506" t="str">
        <f>IF(M24="","",M24 )</f>
        <v/>
      </c>
      <c r="AA24" s="506"/>
      <c r="AB24" s="506"/>
      <c r="AC24" s="506"/>
    </row>
    <row r="25" spans="1:33" ht="11.25" hidden="1">
      <c r="A25" s="1290"/>
      <c r="B25" s="1290"/>
      <c r="C25" s="1290"/>
      <c r="D25" s="1290"/>
      <c r="E25" s="1290"/>
      <c r="F25" s="1290"/>
      <c r="G25" s="903"/>
      <c r="H25" s="903"/>
      <c r="I25" s="1290"/>
      <c r="J25" s="1290"/>
      <c r="K25" s="911"/>
      <c r="L25" s="602"/>
      <c r="M25" s="648"/>
      <c r="N25" s="588"/>
      <c r="O25" s="586"/>
      <c r="P25" s="564"/>
      <c r="Q25" s="586" t="str">
        <f>R24 &amp; "-" &amp; T24</f>
        <v>-</v>
      </c>
      <c r="R25" s="1285"/>
      <c r="S25" s="1286"/>
      <c r="T25" s="1285"/>
      <c r="U25" s="1286"/>
      <c r="V25" s="580"/>
      <c r="W25" s="1262"/>
    </row>
    <row r="26" spans="1:33" s="477" customFormat="1" ht="15" customHeight="1">
      <c r="A26" s="1290"/>
      <c r="B26" s="1290"/>
      <c r="C26" s="1290"/>
      <c r="D26" s="1290"/>
      <c r="E26" s="1290"/>
      <c r="F26" s="1290"/>
      <c r="G26" s="905"/>
      <c r="H26" s="903"/>
      <c r="I26" s="1290"/>
      <c r="J26" s="1290"/>
      <c r="K26" s="910"/>
      <c r="L26" s="540"/>
      <c r="M26" s="559" t="s">
        <v>25</v>
      </c>
      <c r="N26" s="553"/>
      <c r="O26" s="547"/>
      <c r="P26" s="547"/>
      <c r="Q26" s="547"/>
      <c r="R26" s="575"/>
      <c r="S26" s="566"/>
      <c r="T26" s="565"/>
      <c r="U26" s="553"/>
      <c r="V26" s="562"/>
      <c r="W26" s="1263"/>
      <c r="X26" s="503"/>
      <c r="Y26" s="503"/>
      <c r="Z26" s="503"/>
      <c r="AA26" s="503"/>
      <c r="AB26" s="503"/>
      <c r="AC26" s="503"/>
      <c r="AD26" s="503"/>
      <c r="AE26" s="503"/>
      <c r="AF26" s="503"/>
      <c r="AG26" s="503"/>
    </row>
    <row r="27" spans="1:33" s="477" customFormat="1" ht="15" customHeight="1">
      <c r="A27" s="1290"/>
      <c r="B27" s="1290"/>
      <c r="C27" s="1290"/>
      <c r="D27" s="1290"/>
      <c r="E27" s="1290"/>
      <c r="F27" s="905"/>
      <c r="G27" s="905"/>
      <c r="H27" s="903"/>
      <c r="I27" s="1290"/>
      <c r="J27" s="905"/>
      <c r="K27" s="910"/>
      <c r="L27" s="540"/>
      <c r="M27" s="558" t="s">
        <v>11</v>
      </c>
      <c r="N27" s="552"/>
      <c r="O27" s="547"/>
      <c r="P27" s="547"/>
      <c r="Q27" s="547"/>
      <c r="R27" s="575"/>
      <c r="S27" s="566"/>
      <c r="T27" s="565"/>
      <c r="U27" s="552"/>
      <c r="V27" s="566"/>
      <c r="W27" s="562"/>
      <c r="X27" s="503"/>
      <c r="Y27" s="503"/>
      <c r="Z27" s="503"/>
      <c r="AA27" s="503"/>
      <c r="AB27" s="503"/>
      <c r="AC27" s="503"/>
      <c r="AD27" s="503"/>
      <c r="AE27" s="503"/>
      <c r="AF27" s="503"/>
      <c r="AG27" s="503"/>
    </row>
    <row r="28" spans="1:33" s="477" customFormat="1" ht="15" customHeight="1">
      <c r="A28" s="1290"/>
      <c r="B28" s="1290"/>
      <c r="C28" s="1290"/>
      <c r="D28" s="1290"/>
      <c r="E28" s="909"/>
      <c r="F28" s="905"/>
      <c r="G28" s="905"/>
      <c r="H28" s="905"/>
      <c r="I28" s="901"/>
      <c r="J28" s="898"/>
      <c r="K28" s="908"/>
      <c r="L28" s="540"/>
      <c r="M28" s="553" t="s">
        <v>12</v>
      </c>
      <c r="N28" s="551"/>
      <c r="O28" s="547"/>
      <c r="P28" s="547"/>
      <c r="Q28" s="547"/>
      <c r="R28" s="575"/>
      <c r="S28" s="566"/>
      <c r="T28" s="565"/>
      <c r="U28" s="551"/>
      <c r="V28" s="566"/>
      <c r="W28" s="562"/>
      <c r="X28" s="503"/>
      <c r="Y28" s="503"/>
      <c r="Z28" s="503"/>
      <c r="AA28" s="503"/>
      <c r="AB28" s="503"/>
      <c r="AC28" s="503"/>
      <c r="AD28" s="503"/>
      <c r="AE28" s="503"/>
      <c r="AF28" s="503"/>
      <c r="AG28" s="503"/>
    </row>
    <row r="29" spans="1:33" s="477" customFormat="1" ht="15" customHeight="1">
      <c r="A29" s="1290"/>
      <c r="B29" s="1290"/>
      <c r="C29" s="1290"/>
      <c r="D29" s="909"/>
      <c r="E29" s="909"/>
      <c r="F29" s="905"/>
      <c r="G29" s="905"/>
      <c r="H29" s="905"/>
      <c r="I29" s="901"/>
      <c r="J29" s="898"/>
      <c r="K29" s="908"/>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row>
    <row r="30" spans="1:33" s="477" customFormat="1" ht="15" customHeight="1">
      <c r="A30" s="1290"/>
      <c r="B30" s="1290"/>
      <c r="C30" s="909"/>
      <c r="D30" s="909"/>
      <c r="E30" s="909"/>
      <c r="F30" s="909"/>
      <c r="G30" s="914"/>
      <c r="H30" s="901"/>
      <c r="I30" s="912"/>
      <c r="J30" s="898"/>
      <c r="K30" s="913"/>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row>
    <row r="31" spans="1:33" s="477" customFormat="1" ht="15" customHeight="1">
      <c r="A31" s="1290"/>
      <c r="B31" s="909"/>
      <c r="C31" s="909"/>
      <c r="D31" s="909"/>
      <c r="E31" s="909"/>
      <c r="F31" s="909"/>
      <c r="G31" s="914"/>
      <c r="H31" s="901"/>
      <c r="I31" s="901"/>
      <c r="J31" s="898"/>
      <c r="K31" s="908"/>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row>
    <row r="32" spans="1:33" s="477" customFormat="1" ht="15" customHeight="1">
      <c r="A32" s="897"/>
      <c r="B32" s="897"/>
      <c r="C32" s="897"/>
      <c r="D32" s="897"/>
      <c r="E32" s="897"/>
      <c r="F32" s="897"/>
      <c r="G32" s="897"/>
      <c r="H32" s="897"/>
      <c r="I32" s="897"/>
      <c r="J32" s="897"/>
      <c r="K32" s="897"/>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row>
    <row r="33" spans="12:23" ht="3" customHeight="1">
      <c r="L33" s="487"/>
      <c r="M33" s="487"/>
      <c r="N33" s="487"/>
      <c r="O33" s="487"/>
      <c r="P33" s="487"/>
      <c r="Q33" s="487"/>
      <c r="R33" s="487"/>
      <c r="S33" s="487"/>
      <c r="T33" s="487"/>
      <c r="U33" s="487"/>
    </row>
    <row r="34" spans="12:23" ht="133.5" customHeight="1">
      <c r="L34" s="1">
        <v>1</v>
      </c>
      <c r="M34" s="1254" t="s">
        <v>634</v>
      </c>
      <c r="N34" s="1254"/>
      <c r="O34" s="1254"/>
      <c r="P34" s="1254"/>
      <c r="Q34" s="1254"/>
      <c r="R34" s="1254"/>
      <c r="S34" s="1254"/>
      <c r="T34" s="1254"/>
      <c r="U34" s="1254"/>
      <c r="V34" s="1254"/>
      <c r="W34" s="1254"/>
    </row>
  </sheetData>
  <sheetProtection password="FA9C" sheet="1" objects="1" scenarios="1" formatColumns="0" formatRows="0"/>
  <dataConsolidate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xr:uid="{00000000-0002-0000-1100-000004000000}">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51</v>
      </c>
    </row>
    <row r="2" spans="1:20" ht="22.5">
      <c r="F2" s="1255" t="s">
        <v>492</v>
      </c>
      <c r="G2" s="1256"/>
      <c r="H2" s="1257"/>
      <c r="I2" s="642"/>
    </row>
    <row r="3" spans="1:20" ht="3" customHeight="1"/>
    <row r="4" spans="1:20" s="572" customFormat="1" ht="11.25">
      <c r="A4" s="592"/>
      <c r="B4" s="592"/>
      <c r="C4" s="592"/>
      <c r="D4" s="592"/>
      <c r="F4" s="1209" t="s">
        <v>454</v>
      </c>
      <c r="G4" s="1209"/>
      <c r="H4" s="1209"/>
      <c r="I4" s="1258"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58"/>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493</v>
      </c>
      <c r="H7" s="606" t="str">
        <f>IF(dateCh="","",dateCh)</f>
        <v>19.12.2018</v>
      </c>
      <c r="I7" s="583" t="s">
        <v>494</v>
      </c>
      <c r="J7" s="617"/>
      <c r="K7" s="592"/>
      <c r="L7" s="592"/>
      <c r="M7" s="592"/>
      <c r="N7" s="592"/>
      <c r="O7" s="592"/>
      <c r="P7" s="592"/>
      <c r="Q7" s="592"/>
      <c r="R7" s="592"/>
      <c r="S7" s="592"/>
      <c r="T7" s="592"/>
    </row>
    <row r="8" spans="1:20" s="572" customFormat="1" ht="45">
      <c r="A8" s="1259">
        <v>1</v>
      </c>
      <c r="B8" s="592"/>
      <c r="C8" s="592"/>
      <c r="D8" s="592"/>
      <c r="F8" s="618" t="str">
        <f>"2." &amp;mergeValue(A8)</f>
        <v>2.1</v>
      </c>
      <c r="G8" s="634" t="s">
        <v>495</v>
      </c>
      <c r="H8" s="606"/>
      <c r="I8" s="583" t="s">
        <v>592</v>
      </c>
      <c r="J8" s="617"/>
      <c r="K8" s="592"/>
      <c r="L8" s="592"/>
      <c r="M8" s="592"/>
      <c r="N8" s="592"/>
      <c r="O8" s="592"/>
      <c r="P8" s="592"/>
      <c r="Q8" s="592"/>
      <c r="R8" s="592"/>
      <c r="S8" s="592"/>
      <c r="T8" s="592"/>
    </row>
    <row r="9" spans="1:20" s="572" customFormat="1" ht="22.5">
      <c r="A9" s="1259"/>
      <c r="B9" s="592"/>
      <c r="C9" s="592"/>
      <c r="D9" s="592"/>
      <c r="F9" s="618" t="str">
        <f>"3." &amp;mergeValue(A9)</f>
        <v>3.1</v>
      </c>
      <c r="G9" s="634" t="s">
        <v>496</v>
      </c>
      <c r="H9" s="606"/>
      <c r="I9" s="583" t="s">
        <v>590</v>
      </c>
      <c r="J9" s="617"/>
      <c r="K9" s="592"/>
      <c r="L9" s="592"/>
      <c r="M9" s="592"/>
      <c r="N9" s="592"/>
      <c r="O9" s="592"/>
      <c r="P9" s="592"/>
      <c r="Q9" s="592"/>
      <c r="R9" s="592"/>
      <c r="S9" s="592"/>
      <c r="T9" s="592"/>
    </row>
    <row r="10" spans="1:20" s="572" customFormat="1" ht="22.5">
      <c r="A10" s="1259"/>
      <c r="B10" s="592"/>
      <c r="C10" s="592"/>
      <c r="D10" s="592"/>
      <c r="F10" s="618" t="str">
        <f>"4."&amp;mergeValue(A10)</f>
        <v>4.1</v>
      </c>
      <c r="G10" s="634" t="s">
        <v>497</v>
      </c>
      <c r="H10" s="607" t="s">
        <v>458</v>
      </c>
      <c r="I10" s="583"/>
      <c r="J10" s="617"/>
      <c r="K10" s="592"/>
      <c r="L10" s="592"/>
      <c r="M10" s="592"/>
      <c r="N10" s="592"/>
      <c r="O10" s="592"/>
      <c r="P10" s="592"/>
      <c r="Q10" s="592"/>
      <c r="R10" s="592"/>
      <c r="S10" s="592"/>
      <c r="T10" s="592"/>
    </row>
    <row r="11" spans="1:20"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c r="O11" s="592"/>
      <c r="P11" s="592"/>
      <c r="Q11" s="592"/>
      <c r="R11" s="592"/>
      <c r="S11" s="592"/>
      <c r="T11" s="592"/>
    </row>
    <row r="12" spans="1:20"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c r="O12" s="592"/>
      <c r="P12" s="592"/>
      <c r="Q12" s="592"/>
      <c r="R12" s="592"/>
      <c r="S12" s="592"/>
      <c r="T12" s="592"/>
    </row>
    <row r="13" spans="1:20"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c r="O13" s="592"/>
      <c r="P13" s="592"/>
      <c r="Q13" s="592"/>
      <c r="R13" s="592"/>
      <c r="S13" s="592"/>
      <c r="T13" s="592"/>
    </row>
    <row r="14" spans="1:20" s="572" customFormat="1" ht="18.75">
      <c r="A14" s="1259"/>
      <c r="B14" s="1259"/>
      <c r="C14" s="1259"/>
      <c r="D14" s="625"/>
      <c r="F14" s="621"/>
      <c r="G14" s="552" t="s">
        <v>4</v>
      </c>
      <c r="H14" s="626"/>
      <c r="I14" s="1260"/>
      <c r="J14" s="617"/>
      <c r="K14" s="592"/>
      <c r="L14" s="592"/>
      <c r="M14" s="592"/>
      <c r="N14" s="592"/>
      <c r="O14" s="592"/>
      <c r="P14" s="592"/>
      <c r="Q14" s="592"/>
      <c r="R14" s="592"/>
      <c r="S14" s="592"/>
      <c r="T14" s="592"/>
    </row>
    <row r="15" spans="1:20" s="572" customFormat="1" ht="18.75">
      <c r="A15" s="1259"/>
      <c r="B15" s="1259"/>
      <c r="C15" s="625"/>
      <c r="D15" s="625"/>
      <c r="F15" s="636"/>
      <c r="G15" s="579" t="s">
        <v>403</v>
      </c>
      <c r="H15" s="637"/>
      <c r="I15" s="638"/>
      <c r="J15" s="617"/>
      <c r="K15" s="592"/>
      <c r="L15" s="592"/>
      <c r="M15" s="592"/>
      <c r="N15" s="592"/>
      <c r="O15" s="592"/>
      <c r="P15" s="592"/>
      <c r="Q15" s="592"/>
      <c r="R15" s="592"/>
      <c r="S15" s="592"/>
      <c r="T15" s="592"/>
    </row>
    <row r="16" spans="1:20" s="572" customFormat="1" ht="18.75">
      <c r="A16" s="1259"/>
      <c r="B16" s="592"/>
      <c r="C16" s="592"/>
      <c r="D16" s="592"/>
      <c r="F16" s="621"/>
      <c r="G16" s="560" t="s">
        <v>507</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506</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254" t="s">
        <v>595</v>
      </c>
      <c r="H19" s="1254"/>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3.7109375" style="525" customWidth="1"/>
    <col min="16" max="17" width="1.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35" width="10.5703125" style="587"/>
    <col min="36" max="256" width="10.5703125" style="525"/>
    <col min="257" max="264" width="0" style="525" hidden="1" customWidth="1"/>
    <col min="265" max="267" width="3.7109375" style="525" customWidth="1"/>
    <col min="268" max="268" width="12.7109375" style="525" customWidth="1"/>
    <col min="269" max="269" width="47.42578125" style="525" customWidth="1"/>
    <col min="270" max="273" width="0" style="525" hidden="1" customWidth="1"/>
    <col min="274" max="274" width="11.7109375" style="525" customWidth="1"/>
    <col min="275" max="275" width="6.42578125" style="525" bestFit="1" customWidth="1"/>
    <col min="276" max="276" width="11.7109375" style="525" customWidth="1"/>
    <col min="277" max="277" width="0" style="525" hidden="1" customWidth="1"/>
    <col min="278" max="278" width="3.7109375" style="525" customWidth="1"/>
    <col min="279" max="279" width="11.140625" style="525" bestFit="1" customWidth="1"/>
    <col min="280" max="512" width="10.5703125" style="525"/>
    <col min="513" max="520" width="0" style="525" hidden="1" customWidth="1"/>
    <col min="521" max="523" width="3.7109375" style="525" customWidth="1"/>
    <col min="524" max="524" width="12.7109375" style="525" customWidth="1"/>
    <col min="525" max="525" width="47.42578125" style="525" customWidth="1"/>
    <col min="526" max="529" width="0" style="525" hidden="1" customWidth="1"/>
    <col min="530" max="530" width="11.7109375" style="525" customWidth="1"/>
    <col min="531" max="531" width="6.42578125" style="525" bestFit="1" customWidth="1"/>
    <col min="532" max="532" width="11.7109375" style="525" customWidth="1"/>
    <col min="533" max="533" width="0" style="525" hidden="1" customWidth="1"/>
    <col min="534" max="534" width="3.7109375" style="525" customWidth="1"/>
    <col min="535" max="535" width="11.140625" style="525" bestFit="1" customWidth="1"/>
    <col min="536" max="768" width="10.5703125" style="525"/>
    <col min="769" max="776" width="0" style="525" hidden="1" customWidth="1"/>
    <col min="777" max="779" width="3.7109375" style="525" customWidth="1"/>
    <col min="780" max="780" width="12.7109375" style="525" customWidth="1"/>
    <col min="781" max="781" width="47.42578125" style="525" customWidth="1"/>
    <col min="782" max="785" width="0" style="525" hidden="1" customWidth="1"/>
    <col min="786" max="786" width="11.7109375" style="525" customWidth="1"/>
    <col min="787" max="787" width="6.42578125" style="525" bestFit="1" customWidth="1"/>
    <col min="788" max="788" width="11.7109375" style="525" customWidth="1"/>
    <col min="789" max="789" width="0" style="525" hidden="1" customWidth="1"/>
    <col min="790" max="790" width="3.7109375" style="525" customWidth="1"/>
    <col min="791" max="791" width="11.140625" style="525" bestFit="1" customWidth="1"/>
    <col min="792" max="1024" width="10.5703125" style="525"/>
    <col min="1025" max="1032" width="0" style="525" hidden="1" customWidth="1"/>
    <col min="1033" max="1035" width="3.7109375" style="525" customWidth="1"/>
    <col min="1036" max="1036" width="12.7109375" style="525" customWidth="1"/>
    <col min="1037" max="1037" width="47.42578125" style="525" customWidth="1"/>
    <col min="1038" max="1041" width="0" style="525" hidden="1" customWidth="1"/>
    <col min="1042" max="1042" width="11.7109375" style="525" customWidth="1"/>
    <col min="1043" max="1043" width="6.42578125" style="525" bestFit="1" customWidth="1"/>
    <col min="1044" max="1044" width="11.7109375" style="525" customWidth="1"/>
    <col min="1045" max="1045" width="0" style="525" hidden="1" customWidth="1"/>
    <col min="1046" max="1046" width="3.7109375" style="525" customWidth="1"/>
    <col min="1047" max="1047" width="11.140625" style="525" bestFit="1" customWidth="1"/>
    <col min="1048" max="1280" width="10.5703125" style="525"/>
    <col min="1281" max="1288" width="0" style="525" hidden="1" customWidth="1"/>
    <col min="1289" max="1291" width="3.7109375" style="525" customWidth="1"/>
    <col min="1292" max="1292" width="12.7109375" style="525" customWidth="1"/>
    <col min="1293" max="1293" width="47.42578125" style="525" customWidth="1"/>
    <col min="1294" max="1297" width="0" style="525" hidden="1" customWidth="1"/>
    <col min="1298" max="1298" width="11.7109375" style="525" customWidth="1"/>
    <col min="1299" max="1299" width="6.42578125" style="525" bestFit="1" customWidth="1"/>
    <col min="1300" max="1300" width="11.7109375" style="525" customWidth="1"/>
    <col min="1301" max="1301" width="0" style="525" hidden="1" customWidth="1"/>
    <col min="1302" max="1302" width="3.7109375" style="525" customWidth="1"/>
    <col min="1303" max="1303" width="11.140625" style="525" bestFit="1" customWidth="1"/>
    <col min="1304" max="1536" width="10.5703125" style="525"/>
    <col min="1537" max="1544" width="0" style="525" hidden="1" customWidth="1"/>
    <col min="1545" max="1547" width="3.7109375" style="525" customWidth="1"/>
    <col min="1548" max="1548" width="12.7109375" style="525" customWidth="1"/>
    <col min="1549" max="1549" width="47.42578125" style="525" customWidth="1"/>
    <col min="1550" max="1553" width="0" style="525" hidden="1" customWidth="1"/>
    <col min="1554" max="1554" width="11.7109375" style="525" customWidth="1"/>
    <col min="1555" max="1555" width="6.42578125" style="525" bestFit="1" customWidth="1"/>
    <col min="1556" max="1556" width="11.7109375" style="525" customWidth="1"/>
    <col min="1557" max="1557" width="0" style="525" hidden="1" customWidth="1"/>
    <col min="1558" max="1558" width="3.7109375" style="525" customWidth="1"/>
    <col min="1559" max="1559" width="11.140625" style="525" bestFit="1" customWidth="1"/>
    <col min="1560" max="1792" width="10.5703125" style="525"/>
    <col min="1793" max="1800" width="0" style="525" hidden="1" customWidth="1"/>
    <col min="1801" max="1803" width="3.7109375" style="525" customWidth="1"/>
    <col min="1804" max="1804" width="12.7109375" style="525" customWidth="1"/>
    <col min="1805" max="1805" width="47.42578125" style="525" customWidth="1"/>
    <col min="1806" max="1809" width="0" style="525" hidden="1" customWidth="1"/>
    <col min="1810" max="1810" width="11.7109375" style="525" customWidth="1"/>
    <col min="1811" max="1811" width="6.42578125" style="525" bestFit="1" customWidth="1"/>
    <col min="1812" max="1812" width="11.7109375" style="525" customWidth="1"/>
    <col min="1813" max="1813" width="0" style="525" hidden="1" customWidth="1"/>
    <col min="1814" max="1814" width="3.7109375" style="525" customWidth="1"/>
    <col min="1815" max="1815" width="11.140625" style="525" bestFit="1" customWidth="1"/>
    <col min="1816" max="2048" width="10.5703125" style="525"/>
    <col min="2049" max="2056" width="0" style="525" hidden="1" customWidth="1"/>
    <col min="2057" max="2059" width="3.7109375" style="525" customWidth="1"/>
    <col min="2060" max="2060" width="12.7109375" style="525" customWidth="1"/>
    <col min="2061" max="2061" width="47.42578125" style="525" customWidth="1"/>
    <col min="2062" max="2065" width="0" style="525" hidden="1" customWidth="1"/>
    <col min="2066" max="2066" width="11.7109375" style="525" customWidth="1"/>
    <col min="2067" max="2067" width="6.42578125" style="525" bestFit="1" customWidth="1"/>
    <col min="2068" max="2068" width="11.7109375" style="525" customWidth="1"/>
    <col min="2069" max="2069" width="0" style="525" hidden="1" customWidth="1"/>
    <col min="2070" max="2070" width="3.7109375" style="525" customWidth="1"/>
    <col min="2071" max="2071" width="11.140625" style="525" bestFit="1" customWidth="1"/>
    <col min="2072" max="2304" width="10.5703125" style="525"/>
    <col min="2305" max="2312" width="0" style="525" hidden="1" customWidth="1"/>
    <col min="2313" max="2315" width="3.7109375" style="525" customWidth="1"/>
    <col min="2316" max="2316" width="12.7109375" style="525" customWidth="1"/>
    <col min="2317" max="2317" width="47.42578125" style="525" customWidth="1"/>
    <col min="2318" max="2321" width="0" style="525" hidden="1" customWidth="1"/>
    <col min="2322" max="2322" width="11.7109375" style="525" customWidth="1"/>
    <col min="2323" max="2323" width="6.42578125" style="525" bestFit="1" customWidth="1"/>
    <col min="2324" max="2324" width="11.7109375" style="525" customWidth="1"/>
    <col min="2325" max="2325" width="0" style="525" hidden="1" customWidth="1"/>
    <col min="2326" max="2326" width="3.7109375" style="525" customWidth="1"/>
    <col min="2327" max="2327" width="11.140625" style="525" bestFit="1" customWidth="1"/>
    <col min="2328" max="2560" width="10.5703125" style="525"/>
    <col min="2561" max="2568" width="0" style="525" hidden="1" customWidth="1"/>
    <col min="2569" max="2571" width="3.7109375" style="525" customWidth="1"/>
    <col min="2572" max="2572" width="12.7109375" style="525" customWidth="1"/>
    <col min="2573" max="2573" width="47.42578125" style="525" customWidth="1"/>
    <col min="2574" max="2577" width="0" style="525" hidden="1" customWidth="1"/>
    <col min="2578" max="2578" width="11.7109375" style="525" customWidth="1"/>
    <col min="2579" max="2579" width="6.42578125" style="525" bestFit="1" customWidth="1"/>
    <col min="2580" max="2580" width="11.7109375" style="525" customWidth="1"/>
    <col min="2581" max="2581" width="0" style="525" hidden="1" customWidth="1"/>
    <col min="2582" max="2582" width="3.7109375" style="525" customWidth="1"/>
    <col min="2583" max="2583" width="11.140625" style="525" bestFit="1" customWidth="1"/>
    <col min="2584" max="2816" width="10.5703125" style="525"/>
    <col min="2817" max="2824" width="0" style="525" hidden="1" customWidth="1"/>
    <col min="2825" max="2827" width="3.7109375" style="525" customWidth="1"/>
    <col min="2828" max="2828" width="12.7109375" style="525" customWidth="1"/>
    <col min="2829" max="2829" width="47.42578125" style="525" customWidth="1"/>
    <col min="2830" max="2833" width="0" style="525" hidden="1" customWidth="1"/>
    <col min="2834" max="2834" width="11.7109375" style="525" customWidth="1"/>
    <col min="2835" max="2835" width="6.42578125" style="525" bestFit="1" customWidth="1"/>
    <col min="2836" max="2836" width="11.7109375" style="525" customWidth="1"/>
    <col min="2837" max="2837" width="0" style="525" hidden="1" customWidth="1"/>
    <col min="2838" max="2838" width="3.7109375" style="525" customWidth="1"/>
    <col min="2839" max="2839" width="11.140625" style="525" bestFit="1" customWidth="1"/>
    <col min="2840" max="3072" width="10.5703125" style="525"/>
    <col min="3073" max="3080" width="0" style="525" hidden="1" customWidth="1"/>
    <col min="3081" max="3083" width="3.7109375" style="525" customWidth="1"/>
    <col min="3084" max="3084" width="12.7109375" style="525" customWidth="1"/>
    <col min="3085" max="3085" width="47.42578125" style="525" customWidth="1"/>
    <col min="3086" max="3089" width="0" style="525" hidden="1" customWidth="1"/>
    <col min="3090" max="3090" width="11.7109375" style="525" customWidth="1"/>
    <col min="3091" max="3091" width="6.42578125" style="525" bestFit="1" customWidth="1"/>
    <col min="3092" max="3092" width="11.7109375" style="525" customWidth="1"/>
    <col min="3093" max="3093" width="0" style="525" hidden="1" customWidth="1"/>
    <col min="3094" max="3094" width="3.7109375" style="525" customWidth="1"/>
    <col min="3095" max="3095" width="11.140625" style="525" bestFit="1" customWidth="1"/>
    <col min="3096" max="3328" width="10.5703125" style="525"/>
    <col min="3329" max="3336" width="0" style="525" hidden="1" customWidth="1"/>
    <col min="3337" max="3339" width="3.7109375" style="525" customWidth="1"/>
    <col min="3340" max="3340" width="12.7109375" style="525" customWidth="1"/>
    <col min="3341" max="3341" width="47.42578125" style="525" customWidth="1"/>
    <col min="3342" max="3345" width="0" style="525" hidden="1" customWidth="1"/>
    <col min="3346" max="3346" width="11.7109375" style="525" customWidth="1"/>
    <col min="3347" max="3347" width="6.42578125" style="525" bestFit="1" customWidth="1"/>
    <col min="3348" max="3348" width="11.7109375" style="525" customWidth="1"/>
    <col min="3349" max="3349" width="0" style="525" hidden="1" customWidth="1"/>
    <col min="3350" max="3350" width="3.7109375" style="525" customWidth="1"/>
    <col min="3351" max="3351" width="11.140625" style="525" bestFit="1" customWidth="1"/>
    <col min="3352" max="3584" width="10.5703125" style="525"/>
    <col min="3585" max="3592" width="0" style="525" hidden="1" customWidth="1"/>
    <col min="3593" max="3595" width="3.7109375" style="525" customWidth="1"/>
    <col min="3596" max="3596" width="12.7109375" style="525" customWidth="1"/>
    <col min="3597" max="3597" width="47.42578125" style="525" customWidth="1"/>
    <col min="3598" max="3601" width="0" style="525" hidden="1" customWidth="1"/>
    <col min="3602" max="3602" width="11.7109375" style="525" customWidth="1"/>
    <col min="3603" max="3603" width="6.42578125" style="525" bestFit="1" customWidth="1"/>
    <col min="3604" max="3604" width="11.7109375" style="525" customWidth="1"/>
    <col min="3605" max="3605" width="0" style="525" hidden="1" customWidth="1"/>
    <col min="3606" max="3606" width="3.7109375" style="525" customWidth="1"/>
    <col min="3607" max="3607" width="11.140625" style="525" bestFit="1" customWidth="1"/>
    <col min="3608" max="3840" width="10.5703125" style="525"/>
    <col min="3841" max="3848" width="0" style="525" hidden="1" customWidth="1"/>
    <col min="3849" max="3851" width="3.7109375" style="525" customWidth="1"/>
    <col min="3852" max="3852" width="12.7109375" style="525" customWidth="1"/>
    <col min="3853" max="3853" width="47.42578125" style="525" customWidth="1"/>
    <col min="3854" max="3857" width="0" style="525" hidden="1" customWidth="1"/>
    <col min="3858" max="3858" width="11.7109375" style="525" customWidth="1"/>
    <col min="3859" max="3859" width="6.42578125" style="525" bestFit="1" customWidth="1"/>
    <col min="3860" max="3860" width="11.7109375" style="525" customWidth="1"/>
    <col min="3861" max="3861" width="0" style="525" hidden="1" customWidth="1"/>
    <col min="3862" max="3862" width="3.7109375" style="525" customWidth="1"/>
    <col min="3863" max="3863" width="11.140625" style="525" bestFit="1" customWidth="1"/>
    <col min="3864" max="4096" width="10.5703125" style="525"/>
    <col min="4097" max="4104" width="0" style="525" hidden="1" customWidth="1"/>
    <col min="4105" max="4107" width="3.7109375" style="525" customWidth="1"/>
    <col min="4108" max="4108" width="12.7109375" style="525" customWidth="1"/>
    <col min="4109" max="4109" width="47.42578125" style="525" customWidth="1"/>
    <col min="4110" max="4113" width="0" style="525" hidden="1" customWidth="1"/>
    <col min="4114" max="4114" width="11.7109375" style="525" customWidth="1"/>
    <col min="4115" max="4115" width="6.42578125" style="525" bestFit="1" customWidth="1"/>
    <col min="4116" max="4116" width="11.7109375" style="525" customWidth="1"/>
    <col min="4117" max="4117" width="0" style="525" hidden="1" customWidth="1"/>
    <col min="4118" max="4118" width="3.7109375" style="525" customWidth="1"/>
    <col min="4119" max="4119" width="11.140625" style="525" bestFit="1" customWidth="1"/>
    <col min="4120" max="4352" width="10.5703125" style="525"/>
    <col min="4353" max="4360" width="0" style="525" hidden="1" customWidth="1"/>
    <col min="4361" max="4363" width="3.7109375" style="525" customWidth="1"/>
    <col min="4364" max="4364" width="12.7109375" style="525" customWidth="1"/>
    <col min="4365" max="4365" width="47.42578125" style="525" customWidth="1"/>
    <col min="4366" max="4369" width="0" style="525" hidden="1" customWidth="1"/>
    <col min="4370" max="4370" width="11.7109375" style="525" customWidth="1"/>
    <col min="4371" max="4371" width="6.42578125" style="525" bestFit="1" customWidth="1"/>
    <col min="4372" max="4372" width="11.7109375" style="525" customWidth="1"/>
    <col min="4373" max="4373" width="0" style="525" hidden="1" customWidth="1"/>
    <col min="4374" max="4374" width="3.7109375" style="525" customWidth="1"/>
    <col min="4375" max="4375" width="11.140625" style="525" bestFit="1" customWidth="1"/>
    <col min="4376" max="4608" width="10.5703125" style="525"/>
    <col min="4609" max="4616" width="0" style="525" hidden="1" customWidth="1"/>
    <col min="4617" max="4619" width="3.7109375" style="525" customWidth="1"/>
    <col min="4620" max="4620" width="12.7109375" style="525" customWidth="1"/>
    <col min="4621" max="4621" width="47.42578125" style="525" customWidth="1"/>
    <col min="4622" max="4625" width="0" style="525" hidden="1" customWidth="1"/>
    <col min="4626" max="4626" width="11.7109375" style="525" customWidth="1"/>
    <col min="4627" max="4627" width="6.42578125" style="525" bestFit="1" customWidth="1"/>
    <col min="4628" max="4628" width="11.7109375" style="525" customWidth="1"/>
    <col min="4629" max="4629" width="0" style="525" hidden="1" customWidth="1"/>
    <col min="4630" max="4630" width="3.7109375" style="525" customWidth="1"/>
    <col min="4631" max="4631" width="11.140625" style="525" bestFit="1" customWidth="1"/>
    <col min="4632" max="4864" width="10.5703125" style="525"/>
    <col min="4865" max="4872" width="0" style="525" hidden="1" customWidth="1"/>
    <col min="4873" max="4875" width="3.7109375" style="525" customWidth="1"/>
    <col min="4876" max="4876" width="12.7109375" style="525" customWidth="1"/>
    <col min="4877" max="4877" width="47.42578125" style="525" customWidth="1"/>
    <col min="4878" max="4881" width="0" style="525" hidden="1" customWidth="1"/>
    <col min="4882" max="4882" width="11.7109375" style="525" customWidth="1"/>
    <col min="4883" max="4883" width="6.42578125" style="525" bestFit="1" customWidth="1"/>
    <col min="4884" max="4884" width="11.7109375" style="525" customWidth="1"/>
    <col min="4885" max="4885" width="0" style="525" hidden="1" customWidth="1"/>
    <col min="4886" max="4886" width="3.7109375" style="525" customWidth="1"/>
    <col min="4887" max="4887" width="11.140625" style="525" bestFit="1" customWidth="1"/>
    <col min="4888" max="5120" width="10.5703125" style="525"/>
    <col min="5121" max="5128" width="0" style="525" hidden="1" customWidth="1"/>
    <col min="5129" max="5131" width="3.7109375" style="525" customWidth="1"/>
    <col min="5132" max="5132" width="12.7109375" style="525" customWidth="1"/>
    <col min="5133" max="5133" width="47.42578125" style="525" customWidth="1"/>
    <col min="5134" max="5137" width="0" style="525" hidden="1" customWidth="1"/>
    <col min="5138" max="5138" width="11.7109375" style="525" customWidth="1"/>
    <col min="5139" max="5139" width="6.42578125" style="525" bestFit="1" customWidth="1"/>
    <col min="5140" max="5140" width="11.7109375" style="525" customWidth="1"/>
    <col min="5141" max="5141" width="0" style="525" hidden="1" customWidth="1"/>
    <col min="5142" max="5142" width="3.7109375" style="525" customWidth="1"/>
    <col min="5143" max="5143" width="11.140625" style="525" bestFit="1" customWidth="1"/>
    <col min="5144" max="5376" width="10.5703125" style="525"/>
    <col min="5377" max="5384" width="0" style="525" hidden="1" customWidth="1"/>
    <col min="5385" max="5387" width="3.7109375" style="525" customWidth="1"/>
    <col min="5388" max="5388" width="12.7109375" style="525" customWidth="1"/>
    <col min="5389" max="5389" width="47.42578125" style="525" customWidth="1"/>
    <col min="5390" max="5393" width="0" style="525" hidden="1" customWidth="1"/>
    <col min="5394" max="5394" width="11.7109375" style="525" customWidth="1"/>
    <col min="5395" max="5395" width="6.42578125" style="525" bestFit="1" customWidth="1"/>
    <col min="5396" max="5396" width="11.7109375" style="525" customWidth="1"/>
    <col min="5397" max="5397" width="0" style="525" hidden="1" customWidth="1"/>
    <col min="5398" max="5398" width="3.7109375" style="525" customWidth="1"/>
    <col min="5399" max="5399" width="11.140625" style="525" bestFit="1" customWidth="1"/>
    <col min="5400" max="5632" width="10.5703125" style="525"/>
    <col min="5633" max="5640" width="0" style="525" hidden="1" customWidth="1"/>
    <col min="5641" max="5643" width="3.7109375" style="525" customWidth="1"/>
    <col min="5644" max="5644" width="12.7109375" style="525" customWidth="1"/>
    <col min="5645" max="5645" width="47.42578125" style="525" customWidth="1"/>
    <col min="5646" max="5649" width="0" style="525" hidden="1" customWidth="1"/>
    <col min="5650" max="5650" width="11.7109375" style="525" customWidth="1"/>
    <col min="5651" max="5651" width="6.42578125" style="525" bestFit="1" customWidth="1"/>
    <col min="5652" max="5652" width="11.7109375" style="525" customWidth="1"/>
    <col min="5653" max="5653" width="0" style="525" hidden="1" customWidth="1"/>
    <col min="5654" max="5654" width="3.7109375" style="525" customWidth="1"/>
    <col min="5655" max="5655" width="11.140625" style="525" bestFit="1" customWidth="1"/>
    <col min="5656" max="5888" width="10.5703125" style="525"/>
    <col min="5889" max="5896" width="0" style="525" hidden="1" customWidth="1"/>
    <col min="5897" max="5899" width="3.7109375" style="525" customWidth="1"/>
    <col min="5900" max="5900" width="12.7109375" style="525" customWidth="1"/>
    <col min="5901" max="5901" width="47.42578125" style="525" customWidth="1"/>
    <col min="5902" max="5905" width="0" style="525" hidden="1" customWidth="1"/>
    <col min="5906" max="5906" width="11.7109375" style="525" customWidth="1"/>
    <col min="5907" max="5907" width="6.42578125" style="525" bestFit="1" customWidth="1"/>
    <col min="5908" max="5908" width="11.7109375" style="525" customWidth="1"/>
    <col min="5909" max="5909" width="0" style="525" hidden="1" customWidth="1"/>
    <col min="5910" max="5910" width="3.7109375" style="525" customWidth="1"/>
    <col min="5911" max="5911" width="11.140625" style="525" bestFit="1" customWidth="1"/>
    <col min="5912" max="6144" width="10.5703125" style="525"/>
    <col min="6145" max="6152" width="0" style="525" hidden="1" customWidth="1"/>
    <col min="6153" max="6155" width="3.7109375" style="525" customWidth="1"/>
    <col min="6156" max="6156" width="12.7109375" style="525" customWidth="1"/>
    <col min="6157" max="6157" width="47.42578125" style="525" customWidth="1"/>
    <col min="6158" max="6161" width="0" style="525" hidden="1" customWidth="1"/>
    <col min="6162" max="6162" width="11.7109375" style="525" customWidth="1"/>
    <col min="6163" max="6163" width="6.42578125" style="525" bestFit="1" customWidth="1"/>
    <col min="6164" max="6164" width="11.7109375" style="525" customWidth="1"/>
    <col min="6165" max="6165" width="0" style="525" hidden="1" customWidth="1"/>
    <col min="6166" max="6166" width="3.7109375" style="525" customWidth="1"/>
    <col min="6167" max="6167" width="11.140625" style="525" bestFit="1" customWidth="1"/>
    <col min="6168" max="6400" width="10.5703125" style="525"/>
    <col min="6401" max="6408" width="0" style="525" hidden="1" customWidth="1"/>
    <col min="6409" max="6411" width="3.7109375" style="525" customWidth="1"/>
    <col min="6412" max="6412" width="12.7109375" style="525" customWidth="1"/>
    <col min="6413" max="6413" width="47.42578125" style="525" customWidth="1"/>
    <col min="6414" max="6417" width="0" style="525" hidden="1" customWidth="1"/>
    <col min="6418" max="6418" width="11.7109375" style="525" customWidth="1"/>
    <col min="6419" max="6419" width="6.42578125" style="525" bestFit="1" customWidth="1"/>
    <col min="6420" max="6420" width="11.7109375" style="525" customWidth="1"/>
    <col min="6421" max="6421" width="0" style="525" hidden="1" customWidth="1"/>
    <col min="6422" max="6422" width="3.7109375" style="525" customWidth="1"/>
    <col min="6423" max="6423" width="11.140625" style="525" bestFit="1" customWidth="1"/>
    <col min="6424" max="6656" width="10.5703125" style="525"/>
    <col min="6657" max="6664" width="0" style="525" hidden="1" customWidth="1"/>
    <col min="6665" max="6667" width="3.7109375" style="525" customWidth="1"/>
    <col min="6668" max="6668" width="12.7109375" style="525" customWidth="1"/>
    <col min="6669" max="6669" width="47.42578125" style="525" customWidth="1"/>
    <col min="6670" max="6673" width="0" style="525" hidden="1" customWidth="1"/>
    <col min="6674" max="6674" width="11.7109375" style="525" customWidth="1"/>
    <col min="6675" max="6675" width="6.42578125" style="525" bestFit="1" customWidth="1"/>
    <col min="6676" max="6676" width="11.7109375" style="525" customWidth="1"/>
    <col min="6677" max="6677" width="0" style="525" hidden="1" customWidth="1"/>
    <col min="6678" max="6678" width="3.7109375" style="525" customWidth="1"/>
    <col min="6679" max="6679" width="11.140625" style="525" bestFit="1" customWidth="1"/>
    <col min="6680" max="6912" width="10.5703125" style="525"/>
    <col min="6913" max="6920" width="0" style="525" hidden="1" customWidth="1"/>
    <col min="6921" max="6923" width="3.7109375" style="525" customWidth="1"/>
    <col min="6924" max="6924" width="12.7109375" style="525" customWidth="1"/>
    <col min="6925" max="6925" width="47.42578125" style="525" customWidth="1"/>
    <col min="6926" max="6929" width="0" style="525" hidden="1" customWidth="1"/>
    <col min="6930" max="6930" width="11.7109375" style="525" customWidth="1"/>
    <col min="6931" max="6931" width="6.42578125" style="525" bestFit="1" customWidth="1"/>
    <col min="6932" max="6932" width="11.7109375" style="525" customWidth="1"/>
    <col min="6933" max="6933" width="0" style="525" hidden="1" customWidth="1"/>
    <col min="6934" max="6934" width="3.7109375" style="525" customWidth="1"/>
    <col min="6935" max="6935" width="11.140625" style="525" bestFit="1" customWidth="1"/>
    <col min="6936" max="7168" width="10.5703125" style="525"/>
    <col min="7169" max="7176" width="0" style="525" hidden="1" customWidth="1"/>
    <col min="7177" max="7179" width="3.7109375" style="525" customWidth="1"/>
    <col min="7180" max="7180" width="12.7109375" style="525" customWidth="1"/>
    <col min="7181" max="7181" width="47.42578125" style="525" customWidth="1"/>
    <col min="7182" max="7185" width="0" style="525" hidden="1" customWidth="1"/>
    <col min="7186" max="7186" width="11.7109375" style="525" customWidth="1"/>
    <col min="7187" max="7187" width="6.42578125" style="525" bestFit="1" customWidth="1"/>
    <col min="7188" max="7188" width="11.7109375" style="525" customWidth="1"/>
    <col min="7189" max="7189" width="0" style="525" hidden="1" customWidth="1"/>
    <col min="7190" max="7190" width="3.7109375" style="525" customWidth="1"/>
    <col min="7191" max="7191" width="11.140625" style="525" bestFit="1" customWidth="1"/>
    <col min="7192" max="7424" width="10.5703125" style="525"/>
    <col min="7425" max="7432" width="0" style="525" hidden="1" customWidth="1"/>
    <col min="7433" max="7435" width="3.7109375" style="525" customWidth="1"/>
    <col min="7436" max="7436" width="12.7109375" style="525" customWidth="1"/>
    <col min="7437" max="7437" width="47.42578125" style="525" customWidth="1"/>
    <col min="7438" max="7441" width="0" style="525" hidden="1" customWidth="1"/>
    <col min="7442" max="7442" width="11.7109375" style="525" customWidth="1"/>
    <col min="7443" max="7443" width="6.42578125" style="525" bestFit="1" customWidth="1"/>
    <col min="7444" max="7444" width="11.7109375" style="525" customWidth="1"/>
    <col min="7445" max="7445" width="0" style="525" hidden="1" customWidth="1"/>
    <col min="7446" max="7446" width="3.7109375" style="525" customWidth="1"/>
    <col min="7447" max="7447" width="11.140625" style="525" bestFit="1" customWidth="1"/>
    <col min="7448" max="7680" width="10.5703125" style="525"/>
    <col min="7681" max="7688" width="0" style="525" hidden="1" customWidth="1"/>
    <col min="7689" max="7691" width="3.7109375" style="525" customWidth="1"/>
    <col min="7692" max="7692" width="12.7109375" style="525" customWidth="1"/>
    <col min="7693" max="7693" width="47.42578125" style="525" customWidth="1"/>
    <col min="7694" max="7697" width="0" style="525" hidden="1" customWidth="1"/>
    <col min="7698" max="7698" width="11.7109375" style="525" customWidth="1"/>
    <col min="7699" max="7699" width="6.42578125" style="525" bestFit="1" customWidth="1"/>
    <col min="7700" max="7700" width="11.7109375" style="525" customWidth="1"/>
    <col min="7701" max="7701" width="0" style="525" hidden="1" customWidth="1"/>
    <col min="7702" max="7702" width="3.7109375" style="525" customWidth="1"/>
    <col min="7703" max="7703" width="11.140625" style="525" bestFit="1" customWidth="1"/>
    <col min="7704" max="7936" width="10.5703125" style="525"/>
    <col min="7937" max="7944" width="0" style="525" hidden="1" customWidth="1"/>
    <col min="7945" max="7947" width="3.7109375" style="525" customWidth="1"/>
    <col min="7948" max="7948" width="12.7109375" style="525" customWidth="1"/>
    <col min="7949" max="7949" width="47.42578125" style="525" customWidth="1"/>
    <col min="7950" max="7953" width="0" style="525" hidden="1" customWidth="1"/>
    <col min="7954" max="7954" width="11.7109375" style="525" customWidth="1"/>
    <col min="7955" max="7955" width="6.42578125" style="525" bestFit="1" customWidth="1"/>
    <col min="7956" max="7956" width="11.7109375" style="525" customWidth="1"/>
    <col min="7957" max="7957" width="0" style="525" hidden="1" customWidth="1"/>
    <col min="7958" max="7958" width="3.7109375" style="525" customWidth="1"/>
    <col min="7959" max="7959" width="11.140625" style="525" bestFit="1" customWidth="1"/>
    <col min="7960" max="8192" width="10.5703125" style="525"/>
    <col min="8193" max="8200" width="0" style="525" hidden="1" customWidth="1"/>
    <col min="8201" max="8203" width="3.7109375" style="525" customWidth="1"/>
    <col min="8204" max="8204" width="12.7109375" style="525" customWidth="1"/>
    <col min="8205" max="8205" width="47.42578125" style="525" customWidth="1"/>
    <col min="8206" max="8209" width="0" style="525" hidden="1" customWidth="1"/>
    <col min="8210" max="8210" width="11.7109375" style="525" customWidth="1"/>
    <col min="8211" max="8211" width="6.42578125" style="525" bestFit="1" customWidth="1"/>
    <col min="8212" max="8212" width="11.7109375" style="525" customWidth="1"/>
    <col min="8213" max="8213" width="0" style="525" hidden="1" customWidth="1"/>
    <col min="8214" max="8214" width="3.7109375" style="525" customWidth="1"/>
    <col min="8215" max="8215" width="11.140625" style="525" bestFit="1" customWidth="1"/>
    <col min="8216" max="8448" width="10.5703125" style="525"/>
    <col min="8449" max="8456" width="0" style="525" hidden="1" customWidth="1"/>
    <col min="8457" max="8459" width="3.7109375" style="525" customWidth="1"/>
    <col min="8460" max="8460" width="12.7109375" style="525" customWidth="1"/>
    <col min="8461" max="8461" width="47.42578125" style="525" customWidth="1"/>
    <col min="8462" max="8465" width="0" style="525" hidden="1" customWidth="1"/>
    <col min="8466" max="8466" width="11.7109375" style="525" customWidth="1"/>
    <col min="8467" max="8467" width="6.42578125" style="525" bestFit="1" customWidth="1"/>
    <col min="8468" max="8468" width="11.7109375" style="525" customWidth="1"/>
    <col min="8469" max="8469" width="0" style="525" hidden="1" customWidth="1"/>
    <col min="8470" max="8470" width="3.7109375" style="525" customWidth="1"/>
    <col min="8471" max="8471" width="11.140625" style="525" bestFit="1" customWidth="1"/>
    <col min="8472" max="8704" width="10.5703125" style="525"/>
    <col min="8705" max="8712" width="0" style="525" hidden="1" customWidth="1"/>
    <col min="8713" max="8715" width="3.7109375" style="525" customWidth="1"/>
    <col min="8716" max="8716" width="12.7109375" style="525" customWidth="1"/>
    <col min="8717" max="8717" width="47.42578125" style="525" customWidth="1"/>
    <col min="8718" max="8721" width="0" style="525" hidden="1" customWidth="1"/>
    <col min="8722" max="8722" width="11.7109375" style="525" customWidth="1"/>
    <col min="8723" max="8723" width="6.42578125" style="525" bestFit="1" customWidth="1"/>
    <col min="8724" max="8724" width="11.7109375" style="525" customWidth="1"/>
    <col min="8725" max="8725" width="0" style="525" hidden="1" customWidth="1"/>
    <col min="8726" max="8726" width="3.7109375" style="525" customWidth="1"/>
    <col min="8727" max="8727" width="11.140625" style="525" bestFit="1" customWidth="1"/>
    <col min="8728" max="8960" width="10.5703125" style="525"/>
    <col min="8961" max="8968" width="0" style="525" hidden="1" customWidth="1"/>
    <col min="8969" max="8971" width="3.7109375" style="525" customWidth="1"/>
    <col min="8972" max="8972" width="12.7109375" style="525" customWidth="1"/>
    <col min="8973" max="8973" width="47.42578125" style="525" customWidth="1"/>
    <col min="8974" max="8977" width="0" style="525" hidden="1" customWidth="1"/>
    <col min="8978" max="8978" width="11.7109375" style="525" customWidth="1"/>
    <col min="8979" max="8979" width="6.42578125" style="525" bestFit="1" customWidth="1"/>
    <col min="8980" max="8980" width="11.7109375" style="525" customWidth="1"/>
    <col min="8981" max="8981" width="0" style="525" hidden="1" customWidth="1"/>
    <col min="8982" max="8982" width="3.7109375" style="525" customWidth="1"/>
    <col min="8983" max="8983" width="11.140625" style="525" bestFit="1" customWidth="1"/>
    <col min="8984" max="9216" width="10.5703125" style="525"/>
    <col min="9217" max="9224" width="0" style="525" hidden="1" customWidth="1"/>
    <col min="9225" max="9227" width="3.7109375" style="525" customWidth="1"/>
    <col min="9228" max="9228" width="12.7109375" style="525" customWidth="1"/>
    <col min="9229" max="9229" width="47.42578125" style="525" customWidth="1"/>
    <col min="9230" max="9233" width="0" style="525" hidden="1" customWidth="1"/>
    <col min="9234" max="9234" width="11.7109375" style="525" customWidth="1"/>
    <col min="9235" max="9235" width="6.42578125" style="525" bestFit="1" customWidth="1"/>
    <col min="9236" max="9236" width="11.7109375" style="525" customWidth="1"/>
    <col min="9237" max="9237" width="0" style="525" hidden="1" customWidth="1"/>
    <col min="9238" max="9238" width="3.7109375" style="525" customWidth="1"/>
    <col min="9239" max="9239" width="11.140625" style="525" bestFit="1" customWidth="1"/>
    <col min="9240" max="9472" width="10.5703125" style="525"/>
    <col min="9473" max="9480" width="0" style="525" hidden="1" customWidth="1"/>
    <col min="9481" max="9483" width="3.7109375" style="525" customWidth="1"/>
    <col min="9484" max="9484" width="12.7109375" style="525" customWidth="1"/>
    <col min="9485" max="9485" width="47.42578125" style="525" customWidth="1"/>
    <col min="9486" max="9489" width="0" style="525" hidden="1" customWidth="1"/>
    <col min="9490" max="9490" width="11.7109375" style="525" customWidth="1"/>
    <col min="9491" max="9491" width="6.42578125" style="525" bestFit="1" customWidth="1"/>
    <col min="9492" max="9492" width="11.7109375" style="525" customWidth="1"/>
    <col min="9493" max="9493" width="0" style="525" hidden="1" customWidth="1"/>
    <col min="9494" max="9494" width="3.7109375" style="525" customWidth="1"/>
    <col min="9495" max="9495" width="11.140625" style="525" bestFit="1" customWidth="1"/>
    <col min="9496" max="9728" width="10.5703125" style="525"/>
    <col min="9729" max="9736" width="0" style="525" hidden="1" customWidth="1"/>
    <col min="9737" max="9739" width="3.7109375" style="525" customWidth="1"/>
    <col min="9740" max="9740" width="12.7109375" style="525" customWidth="1"/>
    <col min="9741" max="9741" width="47.42578125" style="525" customWidth="1"/>
    <col min="9742" max="9745" width="0" style="525" hidden="1" customWidth="1"/>
    <col min="9746" max="9746" width="11.7109375" style="525" customWidth="1"/>
    <col min="9747" max="9747" width="6.42578125" style="525" bestFit="1" customWidth="1"/>
    <col min="9748" max="9748" width="11.7109375" style="525" customWidth="1"/>
    <col min="9749" max="9749" width="0" style="525" hidden="1" customWidth="1"/>
    <col min="9750" max="9750" width="3.7109375" style="525" customWidth="1"/>
    <col min="9751" max="9751" width="11.140625" style="525" bestFit="1" customWidth="1"/>
    <col min="9752" max="9984" width="10.5703125" style="525"/>
    <col min="9985" max="9992" width="0" style="525" hidden="1" customWidth="1"/>
    <col min="9993" max="9995" width="3.7109375" style="525" customWidth="1"/>
    <col min="9996" max="9996" width="12.7109375" style="525" customWidth="1"/>
    <col min="9997" max="9997" width="47.42578125" style="525" customWidth="1"/>
    <col min="9998" max="10001" width="0" style="525" hidden="1" customWidth="1"/>
    <col min="10002" max="10002" width="11.7109375" style="525" customWidth="1"/>
    <col min="10003" max="10003" width="6.42578125" style="525" bestFit="1" customWidth="1"/>
    <col min="10004" max="10004" width="11.7109375" style="525" customWidth="1"/>
    <col min="10005" max="10005" width="0" style="525" hidden="1" customWidth="1"/>
    <col min="10006" max="10006" width="3.7109375" style="525" customWidth="1"/>
    <col min="10007" max="10007" width="11.140625" style="525" bestFit="1" customWidth="1"/>
    <col min="10008" max="10240" width="10.5703125" style="525"/>
    <col min="10241" max="10248" width="0" style="525" hidden="1" customWidth="1"/>
    <col min="10249" max="10251" width="3.7109375" style="525" customWidth="1"/>
    <col min="10252" max="10252" width="12.7109375" style="525" customWidth="1"/>
    <col min="10253" max="10253" width="47.42578125" style="525" customWidth="1"/>
    <col min="10254" max="10257" width="0" style="525" hidden="1" customWidth="1"/>
    <col min="10258" max="10258" width="11.7109375" style="525" customWidth="1"/>
    <col min="10259" max="10259" width="6.42578125" style="525" bestFit="1" customWidth="1"/>
    <col min="10260" max="10260" width="11.7109375" style="525" customWidth="1"/>
    <col min="10261" max="10261" width="0" style="525" hidden="1" customWidth="1"/>
    <col min="10262" max="10262" width="3.7109375" style="525" customWidth="1"/>
    <col min="10263" max="10263" width="11.140625" style="525" bestFit="1" customWidth="1"/>
    <col min="10264" max="10496" width="10.5703125" style="525"/>
    <col min="10497" max="10504" width="0" style="525" hidden="1" customWidth="1"/>
    <col min="10505" max="10507" width="3.7109375" style="525" customWidth="1"/>
    <col min="10508" max="10508" width="12.7109375" style="525" customWidth="1"/>
    <col min="10509" max="10509" width="47.42578125" style="525" customWidth="1"/>
    <col min="10510" max="10513" width="0" style="525" hidden="1" customWidth="1"/>
    <col min="10514" max="10514" width="11.7109375" style="525" customWidth="1"/>
    <col min="10515" max="10515" width="6.42578125" style="525" bestFit="1" customWidth="1"/>
    <col min="10516" max="10516" width="11.7109375" style="525" customWidth="1"/>
    <col min="10517" max="10517" width="0" style="525" hidden="1" customWidth="1"/>
    <col min="10518" max="10518" width="3.7109375" style="525" customWidth="1"/>
    <col min="10519" max="10519" width="11.140625" style="525" bestFit="1" customWidth="1"/>
    <col min="10520" max="10752" width="10.5703125" style="525"/>
    <col min="10753" max="10760" width="0" style="525" hidden="1" customWidth="1"/>
    <col min="10761" max="10763" width="3.7109375" style="525" customWidth="1"/>
    <col min="10764" max="10764" width="12.7109375" style="525" customWidth="1"/>
    <col min="10765" max="10765" width="47.42578125" style="525" customWidth="1"/>
    <col min="10766" max="10769" width="0" style="525" hidden="1" customWidth="1"/>
    <col min="10770" max="10770" width="11.7109375" style="525" customWidth="1"/>
    <col min="10771" max="10771" width="6.42578125" style="525" bestFit="1" customWidth="1"/>
    <col min="10772" max="10772" width="11.7109375" style="525" customWidth="1"/>
    <col min="10773" max="10773" width="0" style="525" hidden="1" customWidth="1"/>
    <col min="10774" max="10774" width="3.7109375" style="525" customWidth="1"/>
    <col min="10775" max="10775" width="11.140625" style="525" bestFit="1" customWidth="1"/>
    <col min="10776" max="11008" width="10.5703125" style="525"/>
    <col min="11009" max="11016" width="0" style="525" hidden="1" customWidth="1"/>
    <col min="11017" max="11019" width="3.7109375" style="525" customWidth="1"/>
    <col min="11020" max="11020" width="12.7109375" style="525" customWidth="1"/>
    <col min="11021" max="11021" width="47.42578125" style="525" customWidth="1"/>
    <col min="11022" max="11025" width="0" style="525" hidden="1" customWidth="1"/>
    <col min="11026" max="11026" width="11.7109375" style="525" customWidth="1"/>
    <col min="11027" max="11027" width="6.42578125" style="525" bestFit="1" customWidth="1"/>
    <col min="11028" max="11028" width="11.7109375" style="525" customWidth="1"/>
    <col min="11029" max="11029" width="0" style="525" hidden="1" customWidth="1"/>
    <col min="11030" max="11030" width="3.7109375" style="525" customWidth="1"/>
    <col min="11031" max="11031" width="11.140625" style="525" bestFit="1" customWidth="1"/>
    <col min="11032" max="11264" width="10.5703125" style="525"/>
    <col min="11265" max="11272" width="0" style="525" hidden="1" customWidth="1"/>
    <col min="11273" max="11275" width="3.7109375" style="525" customWidth="1"/>
    <col min="11276" max="11276" width="12.7109375" style="525" customWidth="1"/>
    <col min="11277" max="11277" width="47.42578125" style="525" customWidth="1"/>
    <col min="11278" max="11281" width="0" style="525" hidden="1" customWidth="1"/>
    <col min="11282" max="11282" width="11.7109375" style="525" customWidth="1"/>
    <col min="11283" max="11283" width="6.42578125" style="525" bestFit="1" customWidth="1"/>
    <col min="11284" max="11284" width="11.7109375" style="525" customWidth="1"/>
    <col min="11285" max="11285" width="0" style="525" hidden="1" customWidth="1"/>
    <col min="11286" max="11286" width="3.7109375" style="525" customWidth="1"/>
    <col min="11287" max="11287" width="11.140625" style="525" bestFit="1" customWidth="1"/>
    <col min="11288" max="11520" width="10.5703125" style="525"/>
    <col min="11521" max="11528" width="0" style="525" hidden="1" customWidth="1"/>
    <col min="11529" max="11531" width="3.7109375" style="525" customWidth="1"/>
    <col min="11532" max="11532" width="12.7109375" style="525" customWidth="1"/>
    <col min="11533" max="11533" width="47.42578125" style="525" customWidth="1"/>
    <col min="11534" max="11537" width="0" style="525" hidden="1" customWidth="1"/>
    <col min="11538" max="11538" width="11.7109375" style="525" customWidth="1"/>
    <col min="11539" max="11539" width="6.42578125" style="525" bestFit="1" customWidth="1"/>
    <col min="11540" max="11540" width="11.7109375" style="525" customWidth="1"/>
    <col min="11541" max="11541" width="0" style="525" hidden="1" customWidth="1"/>
    <col min="11542" max="11542" width="3.7109375" style="525" customWidth="1"/>
    <col min="11543" max="11543" width="11.140625" style="525" bestFit="1" customWidth="1"/>
    <col min="11544" max="11776" width="10.5703125" style="525"/>
    <col min="11777" max="11784" width="0" style="525" hidden="1" customWidth="1"/>
    <col min="11785" max="11787" width="3.7109375" style="525" customWidth="1"/>
    <col min="11788" max="11788" width="12.7109375" style="525" customWidth="1"/>
    <col min="11789" max="11789" width="47.42578125" style="525" customWidth="1"/>
    <col min="11790" max="11793" width="0" style="525" hidden="1" customWidth="1"/>
    <col min="11794" max="11794" width="11.7109375" style="525" customWidth="1"/>
    <col min="11795" max="11795" width="6.42578125" style="525" bestFit="1" customWidth="1"/>
    <col min="11796" max="11796" width="11.7109375" style="525" customWidth="1"/>
    <col min="11797" max="11797" width="0" style="525" hidden="1" customWidth="1"/>
    <col min="11798" max="11798" width="3.7109375" style="525" customWidth="1"/>
    <col min="11799" max="11799" width="11.140625" style="525" bestFit="1" customWidth="1"/>
    <col min="11800" max="12032" width="10.5703125" style="525"/>
    <col min="12033" max="12040" width="0" style="525" hidden="1" customWidth="1"/>
    <col min="12041" max="12043" width="3.7109375" style="525" customWidth="1"/>
    <col min="12044" max="12044" width="12.7109375" style="525" customWidth="1"/>
    <col min="12045" max="12045" width="47.42578125" style="525" customWidth="1"/>
    <col min="12046" max="12049" width="0" style="525" hidden="1" customWidth="1"/>
    <col min="12050" max="12050" width="11.7109375" style="525" customWidth="1"/>
    <col min="12051" max="12051" width="6.42578125" style="525" bestFit="1" customWidth="1"/>
    <col min="12052" max="12052" width="11.7109375" style="525" customWidth="1"/>
    <col min="12053" max="12053" width="0" style="525" hidden="1" customWidth="1"/>
    <col min="12054" max="12054" width="3.7109375" style="525" customWidth="1"/>
    <col min="12055" max="12055" width="11.140625" style="525" bestFit="1" customWidth="1"/>
    <col min="12056" max="12288" width="10.5703125" style="525"/>
    <col min="12289" max="12296" width="0" style="525" hidden="1" customWidth="1"/>
    <col min="12297" max="12299" width="3.7109375" style="525" customWidth="1"/>
    <col min="12300" max="12300" width="12.7109375" style="525" customWidth="1"/>
    <col min="12301" max="12301" width="47.42578125" style="525" customWidth="1"/>
    <col min="12302" max="12305" width="0" style="525" hidden="1" customWidth="1"/>
    <col min="12306" max="12306" width="11.7109375" style="525" customWidth="1"/>
    <col min="12307" max="12307" width="6.42578125" style="525" bestFit="1" customWidth="1"/>
    <col min="12308" max="12308" width="11.7109375" style="525" customWidth="1"/>
    <col min="12309" max="12309" width="0" style="525" hidden="1" customWidth="1"/>
    <col min="12310" max="12310" width="3.7109375" style="525" customWidth="1"/>
    <col min="12311" max="12311" width="11.140625" style="525" bestFit="1" customWidth="1"/>
    <col min="12312" max="12544" width="10.5703125" style="525"/>
    <col min="12545" max="12552" width="0" style="525" hidden="1" customWidth="1"/>
    <col min="12553" max="12555" width="3.7109375" style="525" customWidth="1"/>
    <col min="12556" max="12556" width="12.7109375" style="525" customWidth="1"/>
    <col min="12557" max="12557" width="47.42578125" style="525" customWidth="1"/>
    <col min="12558" max="12561" width="0" style="525" hidden="1" customWidth="1"/>
    <col min="12562" max="12562" width="11.7109375" style="525" customWidth="1"/>
    <col min="12563" max="12563" width="6.42578125" style="525" bestFit="1" customWidth="1"/>
    <col min="12564" max="12564" width="11.7109375" style="525" customWidth="1"/>
    <col min="12565" max="12565" width="0" style="525" hidden="1" customWidth="1"/>
    <col min="12566" max="12566" width="3.7109375" style="525" customWidth="1"/>
    <col min="12567" max="12567" width="11.140625" style="525" bestFit="1" customWidth="1"/>
    <col min="12568" max="12800" width="10.5703125" style="525"/>
    <col min="12801" max="12808" width="0" style="525" hidden="1" customWidth="1"/>
    <col min="12809" max="12811" width="3.7109375" style="525" customWidth="1"/>
    <col min="12812" max="12812" width="12.7109375" style="525" customWidth="1"/>
    <col min="12813" max="12813" width="47.42578125" style="525" customWidth="1"/>
    <col min="12814" max="12817" width="0" style="525" hidden="1" customWidth="1"/>
    <col min="12818" max="12818" width="11.7109375" style="525" customWidth="1"/>
    <col min="12819" max="12819" width="6.42578125" style="525" bestFit="1" customWidth="1"/>
    <col min="12820" max="12820" width="11.7109375" style="525" customWidth="1"/>
    <col min="12821" max="12821" width="0" style="525" hidden="1" customWidth="1"/>
    <col min="12822" max="12822" width="3.7109375" style="525" customWidth="1"/>
    <col min="12823" max="12823" width="11.140625" style="525" bestFit="1" customWidth="1"/>
    <col min="12824" max="13056" width="10.5703125" style="525"/>
    <col min="13057" max="13064" width="0" style="525" hidden="1" customWidth="1"/>
    <col min="13065" max="13067" width="3.7109375" style="525" customWidth="1"/>
    <col min="13068" max="13068" width="12.7109375" style="525" customWidth="1"/>
    <col min="13069" max="13069" width="47.42578125" style="525" customWidth="1"/>
    <col min="13070" max="13073" width="0" style="525" hidden="1" customWidth="1"/>
    <col min="13074" max="13074" width="11.7109375" style="525" customWidth="1"/>
    <col min="13075" max="13075" width="6.42578125" style="525" bestFit="1" customWidth="1"/>
    <col min="13076" max="13076" width="11.7109375" style="525" customWidth="1"/>
    <col min="13077" max="13077" width="0" style="525" hidden="1" customWidth="1"/>
    <col min="13078" max="13078" width="3.7109375" style="525" customWidth="1"/>
    <col min="13079" max="13079" width="11.140625" style="525" bestFit="1" customWidth="1"/>
    <col min="13080" max="13312" width="10.5703125" style="525"/>
    <col min="13313" max="13320" width="0" style="525" hidden="1" customWidth="1"/>
    <col min="13321" max="13323" width="3.7109375" style="525" customWidth="1"/>
    <col min="13324" max="13324" width="12.7109375" style="525" customWidth="1"/>
    <col min="13325" max="13325" width="47.42578125" style="525" customWidth="1"/>
    <col min="13326" max="13329" width="0" style="525" hidden="1" customWidth="1"/>
    <col min="13330" max="13330" width="11.7109375" style="525" customWidth="1"/>
    <col min="13331" max="13331" width="6.42578125" style="525" bestFit="1" customWidth="1"/>
    <col min="13332" max="13332" width="11.7109375" style="525" customWidth="1"/>
    <col min="13333" max="13333" width="0" style="525" hidden="1" customWidth="1"/>
    <col min="13334" max="13334" width="3.7109375" style="525" customWidth="1"/>
    <col min="13335" max="13335" width="11.140625" style="525" bestFit="1" customWidth="1"/>
    <col min="13336" max="13568" width="10.5703125" style="525"/>
    <col min="13569" max="13576" width="0" style="525" hidden="1" customWidth="1"/>
    <col min="13577" max="13579" width="3.7109375" style="525" customWidth="1"/>
    <col min="13580" max="13580" width="12.7109375" style="525" customWidth="1"/>
    <col min="13581" max="13581" width="47.42578125" style="525" customWidth="1"/>
    <col min="13582" max="13585" width="0" style="525" hidden="1" customWidth="1"/>
    <col min="13586" max="13586" width="11.7109375" style="525" customWidth="1"/>
    <col min="13587" max="13587" width="6.42578125" style="525" bestFit="1" customWidth="1"/>
    <col min="13588" max="13588" width="11.7109375" style="525" customWidth="1"/>
    <col min="13589" max="13589" width="0" style="525" hidden="1" customWidth="1"/>
    <col min="13590" max="13590" width="3.7109375" style="525" customWidth="1"/>
    <col min="13591" max="13591" width="11.140625" style="525" bestFit="1" customWidth="1"/>
    <col min="13592" max="13824" width="10.5703125" style="525"/>
    <col min="13825" max="13832" width="0" style="525" hidden="1" customWidth="1"/>
    <col min="13833" max="13835" width="3.7109375" style="525" customWidth="1"/>
    <col min="13836" max="13836" width="12.7109375" style="525" customWidth="1"/>
    <col min="13837" max="13837" width="47.42578125" style="525" customWidth="1"/>
    <col min="13838" max="13841" width="0" style="525" hidden="1" customWidth="1"/>
    <col min="13842" max="13842" width="11.7109375" style="525" customWidth="1"/>
    <col min="13843" max="13843" width="6.42578125" style="525" bestFit="1" customWidth="1"/>
    <col min="13844" max="13844" width="11.7109375" style="525" customWidth="1"/>
    <col min="13845" max="13845" width="0" style="525" hidden="1" customWidth="1"/>
    <col min="13846" max="13846" width="3.7109375" style="525" customWidth="1"/>
    <col min="13847" max="13847" width="11.140625" style="525" bestFit="1" customWidth="1"/>
    <col min="13848" max="14080" width="10.5703125" style="525"/>
    <col min="14081" max="14088" width="0" style="525" hidden="1" customWidth="1"/>
    <col min="14089" max="14091" width="3.7109375" style="525" customWidth="1"/>
    <col min="14092" max="14092" width="12.7109375" style="525" customWidth="1"/>
    <col min="14093" max="14093" width="47.42578125" style="525" customWidth="1"/>
    <col min="14094" max="14097" width="0" style="525" hidden="1" customWidth="1"/>
    <col min="14098" max="14098" width="11.7109375" style="525" customWidth="1"/>
    <col min="14099" max="14099" width="6.42578125" style="525" bestFit="1" customWidth="1"/>
    <col min="14100" max="14100" width="11.7109375" style="525" customWidth="1"/>
    <col min="14101" max="14101" width="0" style="525" hidden="1" customWidth="1"/>
    <col min="14102" max="14102" width="3.7109375" style="525" customWidth="1"/>
    <col min="14103" max="14103" width="11.140625" style="525" bestFit="1" customWidth="1"/>
    <col min="14104" max="14336" width="10.5703125" style="525"/>
    <col min="14337" max="14344" width="0" style="525" hidden="1" customWidth="1"/>
    <col min="14345" max="14347" width="3.7109375" style="525" customWidth="1"/>
    <col min="14348" max="14348" width="12.7109375" style="525" customWidth="1"/>
    <col min="14349" max="14349" width="47.42578125" style="525" customWidth="1"/>
    <col min="14350" max="14353" width="0" style="525" hidden="1" customWidth="1"/>
    <col min="14354" max="14354" width="11.7109375" style="525" customWidth="1"/>
    <col min="14355" max="14355" width="6.42578125" style="525" bestFit="1" customWidth="1"/>
    <col min="14356" max="14356" width="11.7109375" style="525" customWidth="1"/>
    <col min="14357" max="14357" width="0" style="525" hidden="1" customWidth="1"/>
    <col min="14358" max="14358" width="3.7109375" style="525" customWidth="1"/>
    <col min="14359" max="14359" width="11.140625" style="525" bestFit="1" customWidth="1"/>
    <col min="14360" max="14592" width="10.5703125" style="525"/>
    <col min="14593" max="14600" width="0" style="525" hidden="1" customWidth="1"/>
    <col min="14601" max="14603" width="3.7109375" style="525" customWidth="1"/>
    <col min="14604" max="14604" width="12.7109375" style="525" customWidth="1"/>
    <col min="14605" max="14605" width="47.42578125" style="525" customWidth="1"/>
    <col min="14606" max="14609" width="0" style="525" hidden="1" customWidth="1"/>
    <col min="14610" max="14610" width="11.7109375" style="525" customWidth="1"/>
    <col min="14611" max="14611" width="6.42578125" style="525" bestFit="1" customWidth="1"/>
    <col min="14612" max="14612" width="11.7109375" style="525" customWidth="1"/>
    <col min="14613" max="14613" width="0" style="525" hidden="1" customWidth="1"/>
    <col min="14614" max="14614" width="3.7109375" style="525" customWidth="1"/>
    <col min="14615" max="14615" width="11.140625" style="525" bestFit="1" customWidth="1"/>
    <col min="14616" max="14848" width="10.5703125" style="525"/>
    <col min="14849" max="14856" width="0" style="525" hidden="1" customWidth="1"/>
    <col min="14857" max="14859" width="3.7109375" style="525" customWidth="1"/>
    <col min="14860" max="14860" width="12.7109375" style="525" customWidth="1"/>
    <col min="14861" max="14861" width="47.42578125" style="525" customWidth="1"/>
    <col min="14862" max="14865" width="0" style="525" hidden="1" customWidth="1"/>
    <col min="14866" max="14866" width="11.7109375" style="525" customWidth="1"/>
    <col min="14867" max="14867" width="6.42578125" style="525" bestFit="1" customWidth="1"/>
    <col min="14868" max="14868" width="11.7109375" style="525" customWidth="1"/>
    <col min="14869" max="14869" width="0" style="525" hidden="1" customWidth="1"/>
    <col min="14870" max="14870" width="3.7109375" style="525" customWidth="1"/>
    <col min="14871" max="14871" width="11.140625" style="525" bestFit="1" customWidth="1"/>
    <col min="14872" max="15104" width="10.5703125" style="525"/>
    <col min="15105" max="15112" width="0" style="525" hidden="1" customWidth="1"/>
    <col min="15113" max="15115" width="3.7109375" style="525" customWidth="1"/>
    <col min="15116" max="15116" width="12.7109375" style="525" customWidth="1"/>
    <col min="15117" max="15117" width="47.42578125" style="525" customWidth="1"/>
    <col min="15118" max="15121" width="0" style="525" hidden="1" customWidth="1"/>
    <col min="15122" max="15122" width="11.7109375" style="525" customWidth="1"/>
    <col min="15123" max="15123" width="6.42578125" style="525" bestFit="1" customWidth="1"/>
    <col min="15124" max="15124" width="11.7109375" style="525" customWidth="1"/>
    <col min="15125" max="15125" width="0" style="525" hidden="1" customWidth="1"/>
    <col min="15126" max="15126" width="3.7109375" style="525" customWidth="1"/>
    <col min="15127" max="15127" width="11.140625" style="525" bestFit="1" customWidth="1"/>
    <col min="15128" max="15360" width="10.5703125" style="525"/>
    <col min="15361" max="15368" width="0" style="525" hidden="1" customWidth="1"/>
    <col min="15369" max="15371" width="3.7109375" style="525" customWidth="1"/>
    <col min="15372" max="15372" width="12.7109375" style="525" customWidth="1"/>
    <col min="15373" max="15373" width="47.42578125" style="525" customWidth="1"/>
    <col min="15374" max="15377" width="0" style="525" hidden="1" customWidth="1"/>
    <col min="15378" max="15378" width="11.7109375" style="525" customWidth="1"/>
    <col min="15379" max="15379" width="6.42578125" style="525" bestFit="1" customWidth="1"/>
    <col min="15380" max="15380" width="11.7109375" style="525" customWidth="1"/>
    <col min="15381" max="15381" width="0" style="525" hidden="1" customWidth="1"/>
    <col min="15382" max="15382" width="3.7109375" style="525" customWidth="1"/>
    <col min="15383" max="15383" width="11.140625" style="525" bestFit="1" customWidth="1"/>
    <col min="15384" max="15616" width="10.5703125" style="525"/>
    <col min="15617" max="15624" width="0" style="525" hidden="1" customWidth="1"/>
    <col min="15625" max="15627" width="3.7109375" style="525" customWidth="1"/>
    <col min="15628" max="15628" width="12.7109375" style="525" customWidth="1"/>
    <col min="15629" max="15629" width="47.42578125" style="525" customWidth="1"/>
    <col min="15630" max="15633" width="0" style="525" hidden="1" customWidth="1"/>
    <col min="15634" max="15634" width="11.7109375" style="525" customWidth="1"/>
    <col min="15635" max="15635" width="6.42578125" style="525" bestFit="1" customWidth="1"/>
    <col min="15636" max="15636" width="11.7109375" style="525" customWidth="1"/>
    <col min="15637" max="15637" width="0" style="525" hidden="1" customWidth="1"/>
    <col min="15638" max="15638" width="3.7109375" style="525" customWidth="1"/>
    <col min="15639" max="15639" width="11.140625" style="525" bestFit="1" customWidth="1"/>
    <col min="15640" max="15872" width="10.5703125" style="525"/>
    <col min="15873" max="15880" width="0" style="525" hidden="1" customWidth="1"/>
    <col min="15881" max="15883" width="3.7109375" style="525" customWidth="1"/>
    <col min="15884" max="15884" width="12.7109375" style="525" customWidth="1"/>
    <col min="15885" max="15885" width="47.42578125" style="525" customWidth="1"/>
    <col min="15886" max="15889" width="0" style="525" hidden="1" customWidth="1"/>
    <col min="15890" max="15890" width="11.7109375" style="525" customWidth="1"/>
    <col min="15891" max="15891" width="6.42578125" style="525" bestFit="1" customWidth="1"/>
    <col min="15892" max="15892" width="11.7109375" style="525" customWidth="1"/>
    <col min="15893" max="15893" width="0" style="525" hidden="1" customWidth="1"/>
    <col min="15894" max="15894" width="3.7109375" style="525" customWidth="1"/>
    <col min="15895" max="15895" width="11.140625" style="525" bestFit="1" customWidth="1"/>
    <col min="15896" max="16128" width="10.5703125" style="525"/>
    <col min="16129" max="16136" width="0" style="525" hidden="1" customWidth="1"/>
    <col min="16137" max="16139" width="3.7109375" style="525" customWidth="1"/>
    <col min="16140" max="16140" width="12.7109375" style="525" customWidth="1"/>
    <col min="16141" max="16141" width="47.42578125" style="525" customWidth="1"/>
    <col min="16142" max="16145" width="0" style="525" hidden="1" customWidth="1"/>
    <col min="16146" max="16146" width="11.7109375" style="525" customWidth="1"/>
    <col min="16147" max="16147" width="6.42578125" style="525" bestFit="1" customWidth="1"/>
    <col min="16148" max="16148" width="11.7109375" style="525" customWidth="1"/>
    <col min="16149" max="16149" width="0" style="525" hidden="1" customWidth="1"/>
    <col min="16150" max="16150" width="3.7109375" style="525" customWidth="1"/>
    <col min="16151" max="16151" width="11.140625" style="525" bestFit="1" customWidth="1"/>
    <col min="16152" max="16384" width="10.5703125" style="525"/>
  </cols>
  <sheetData>
    <row r="1" spans="1:35" ht="14.25" hidden="1" customHeight="1"/>
    <row r="2" spans="1:35" ht="14.25" hidden="1" customHeight="1"/>
    <row r="3" spans="1:35" ht="14.25" hidden="1" customHeight="1"/>
    <row r="4" spans="1:35" ht="3" customHeight="1">
      <c r="J4" s="531"/>
      <c r="K4" s="531"/>
      <c r="L4" s="526"/>
      <c r="M4" s="526"/>
      <c r="N4" s="526"/>
      <c r="O4" s="534"/>
      <c r="P4" s="534"/>
      <c r="Q4" s="534"/>
      <c r="R4" s="534"/>
      <c r="S4" s="534"/>
      <c r="T4" s="534"/>
      <c r="U4" s="526"/>
    </row>
    <row r="5" spans="1:35" ht="22.5" customHeight="1">
      <c r="J5" s="531"/>
      <c r="K5" s="531"/>
      <c r="L5" s="1287" t="s">
        <v>659</v>
      </c>
      <c r="M5" s="1287"/>
      <c r="N5" s="1287"/>
      <c r="O5" s="1287"/>
      <c r="P5" s="1287"/>
      <c r="Q5" s="1287"/>
      <c r="R5" s="1287"/>
      <c r="S5" s="1287"/>
      <c r="T5" s="1287"/>
      <c r="U5" s="581"/>
    </row>
    <row r="6" spans="1:35" ht="3" customHeight="1">
      <c r="J6" s="531"/>
      <c r="K6" s="531"/>
      <c r="L6" s="526"/>
      <c r="M6" s="526"/>
      <c r="N6" s="526"/>
      <c r="O6" s="530"/>
      <c r="P6" s="530"/>
      <c r="Q6" s="530"/>
      <c r="R6" s="530"/>
      <c r="S6" s="530"/>
      <c r="T6" s="530"/>
      <c r="U6" s="526"/>
    </row>
    <row r="7" spans="1:35" s="572" customFormat="1" ht="22.5">
      <c r="A7" s="592"/>
      <c r="B7" s="592"/>
      <c r="C7" s="592"/>
      <c r="D7" s="592"/>
      <c r="E7" s="592"/>
      <c r="F7" s="592"/>
      <c r="G7" s="592"/>
      <c r="H7" s="592"/>
      <c r="L7" s="501"/>
      <c r="M7" s="619" t="s">
        <v>503</v>
      </c>
      <c r="N7" s="668"/>
      <c r="O7" s="1306" t="str">
        <f>IF(NameOrPr_ch="",IF(NameOrPr="","",NameOrPr),NameOrPr_ch)</f>
        <v>Региональная служба по тарифам Нижегородской области</v>
      </c>
      <c r="P7" s="1307"/>
      <c r="Q7" s="1307"/>
      <c r="R7" s="1307"/>
      <c r="S7" s="1307"/>
      <c r="T7" s="1308"/>
      <c r="U7" s="669"/>
      <c r="X7" s="592"/>
      <c r="Y7" s="592"/>
      <c r="Z7" s="592"/>
      <c r="AA7" s="592"/>
      <c r="AB7" s="592"/>
      <c r="AC7" s="592"/>
      <c r="AD7" s="592"/>
      <c r="AE7" s="592"/>
      <c r="AF7" s="592"/>
      <c r="AG7" s="592"/>
      <c r="AH7" s="592"/>
      <c r="AI7" s="592"/>
    </row>
    <row r="8" spans="1:35" s="572" customFormat="1" ht="18.75">
      <c r="A8" s="592"/>
      <c r="B8" s="592"/>
      <c r="C8" s="592"/>
      <c r="D8" s="592"/>
      <c r="E8" s="592"/>
      <c r="F8" s="592"/>
      <c r="G8" s="592"/>
      <c r="H8" s="592"/>
      <c r="L8" s="501"/>
      <c r="M8" s="619" t="s">
        <v>598</v>
      </c>
      <c r="N8" s="668"/>
      <c r="O8" s="1306" t="str">
        <f>IF(datePr_ch="",IF(datePr="","",datePr),datePr_ch)</f>
        <v>21.11.2018</v>
      </c>
      <c r="P8" s="1307"/>
      <c r="Q8" s="1307"/>
      <c r="R8" s="1307"/>
      <c r="S8" s="1307"/>
      <c r="T8" s="1308"/>
      <c r="U8" s="669"/>
      <c r="X8" s="592"/>
      <c r="Y8" s="592"/>
      <c r="Z8" s="592"/>
      <c r="AA8" s="592"/>
      <c r="AB8" s="592"/>
      <c r="AC8" s="592"/>
      <c r="AD8" s="592"/>
      <c r="AE8" s="592"/>
      <c r="AF8" s="592"/>
      <c r="AG8" s="592"/>
      <c r="AH8" s="592"/>
      <c r="AI8" s="592"/>
    </row>
    <row r="9" spans="1:35" s="572" customFormat="1" ht="18.75">
      <c r="A9" s="592"/>
      <c r="B9" s="592"/>
      <c r="C9" s="592"/>
      <c r="D9" s="592"/>
      <c r="E9" s="592"/>
      <c r="F9" s="592"/>
      <c r="G9" s="592"/>
      <c r="H9" s="592"/>
      <c r="L9" s="554"/>
      <c r="M9" s="619" t="s">
        <v>597</v>
      </c>
      <c r="N9" s="668"/>
      <c r="O9" s="1306" t="str">
        <f>IF(numberPr_ch="",IF(numberPr="","",numberPr),numberPr_ch)</f>
        <v>47/17</v>
      </c>
      <c r="P9" s="1307"/>
      <c r="Q9" s="1307"/>
      <c r="R9" s="1307"/>
      <c r="S9" s="1307"/>
      <c r="T9" s="1308"/>
      <c r="U9" s="669"/>
      <c r="X9" s="592"/>
      <c r="Y9" s="592"/>
      <c r="Z9" s="592"/>
      <c r="AA9" s="592"/>
      <c r="AB9" s="592"/>
      <c r="AC9" s="592"/>
      <c r="AD9" s="592"/>
      <c r="AE9" s="592"/>
      <c r="AF9" s="592"/>
      <c r="AG9" s="592"/>
      <c r="AH9" s="592"/>
      <c r="AI9" s="592"/>
    </row>
    <row r="10" spans="1:35" s="572" customFormat="1" ht="18.75">
      <c r="A10" s="592"/>
      <c r="B10" s="592"/>
      <c r="C10" s="592"/>
      <c r="D10" s="592"/>
      <c r="E10" s="592"/>
      <c r="F10" s="592"/>
      <c r="G10" s="592"/>
      <c r="H10" s="592"/>
      <c r="L10" s="554"/>
      <c r="M10" s="619" t="s">
        <v>502</v>
      </c>
      <c r="N10" s="668"/>
      <c r="O10" s="1306" t="str">
        <f>IF(IstPub_ch="",IF(IstPub="","",IstPub),IstPub_ch)</f>
        <v>официальный сайт РСТ НО</v>
      </c>
      <c r="P10" s="1307"/>
      <c r="Q10" s="1307"/>
      <c r="R10" s="1307"/>
      <c r="S10" s="1307"/>
      <c r="T10" s="1308"/>
      <c r="U10" s="669"/>
      <c r="X10" s="592"/>
      <c r="Y10" s="592"/>
      <c r="Z10" s="592"/>
      <c r="AA10" s="592"/>
      <c r="AB10" s="592"/>
      <c r="AC10" s="592"/>
      <c r="AD10" s="592"/>
      <c r="AE10" s="592"/>
      <c r="AF10" s="592"/>
      <c r="AG10" s="592"/>
      <c r="AH10" s="592"/>
      <c r="AI10" s="592"/>
    </row>
    <row r="11" spans="1:35" s="572" customFormat="1" ht="11.25" hidden="1" customHeight="1">
      <c r="A11" s="592"/>
      <c r="B11" s="592"/>
      <c r="C11" s="592"/>
      <c r="D11" s="592"/>
      <c r="E11" s="592"/>
      <c r="F11" s="592"/>
      <c r="G11" s="592"/>
      <c r="H11" s="592"/>
      <c r="L11" s="1288"/>
      <c r="M11" s="1288"/>
      <c r="N11" s="568"/>
      <c r="O11" s="1309"/>
      <c r="P11" s="1309"/>
      <c r="Q11" s="1309"/>
      <c r="R11" s="1309"/>
      <c r="S11" s="1309"/>
      <c r="T11" s="1309"/>
      <c r="U11" s="590" t="s">
        <v>373</v>
      </c>
      <c r="X11" s="592"/>
      <c r="Y11" s="592"/>
      <c r="Z11" s="592"/>
      <c r="AA11" s="592"/>
      <c r="AB11" s="592"/>
      <c r="AC11" s="592"/>
      <c r="AD11" s="592"/>
      <c r="AE11" s="592"/>
      <c r="AF11" s="592"/>
      <c r="AG11" s="592"/>
      <c r="AH11" s="592"/>
      <c r="AI11" s="592"/>
    </row>
    <row r="12" spans="1:35">
      <c r="J12" s="531"/>
      <c r="K12" s="531"/>
      <c r="L12" s="526"/>
      <c r="M12" s="526"/>
      <c r="N12" s="526"/>
      <c r="O12" s="1310"/>
      <c r="P12" s="1310"/>
      <c r="Q12" s="1310"/>
      <c r="R12" s="1310"/>
      <c r="S12" s="1310"/>
      <c r="T12" s="1310"/>
      <c r="U12" s="1310"/>
    </row>
    <row r="13" spans="1:35" ht="14.25" customHeight="1">
      <c r="J13" s="531"/>
      <c r="K13" s="531"/>
      <c r="L13" s="1209" t="s">
        <v>454</v>
      </c>
      <c r="M13" s="1209"/>
      <c r="N13" s="1209"/>
      <c r="O13" s="1209"/>
      <c r="P13" s="1209"/>
      <c r="Q13" s="1209"/>
      <c r="R13" s="1209"/>
      <c r="S13" s="1209"/>
      <c r="T13" s="1209"/>
      <c r="U13" s="1209"/>
      <c r="V13" s="1209"/>
      <c r="W13" s="1209" t="s">
        <v>455</v>
      </c>
    </row>
    <row r="14" spans="1:35" ht="14.25" customHeight="1">
      <c r="J14" s="531"/>
      <c r="K14" s="531"/>
      <c r="L14" s="1271" t="s">
        <v>92</v>
      </c>
      <c r="M14" s="1271" t="s">
        <v>641</v>
      </c>
      <c r="N14" s="523"/>
      <c r="O14" s="1272" t="s">
        <v>643</v>
      </c>
      <c r="P14" s="1273"/>
      <c r="Q14" s="1273"/>
      <c r="R14" s="1273"/>
      <c r="S14" s="1273"/>
      <c r="T14" s="1274"/>
      <c r="U14" s="1282" t="s">
        <v>341</v>
      </c>
      <c r="V14" s="1268" t="s">
        <v>275</v>
      </c>
      <c r="W14" s="1209"/>
    </row>
    <row r="15" spans="1:35" ht="14.25" customHeight="1">
      <c r="J15" s="531"/>
      <c r="K15" s="531"/>
      <c r="L15" s="1271"/>
      <c r="M15" s="1271"/>
      <c r="N15" s="523"/>
      <c r="O15" s="1277" t="s">
        <v>623</v>
      </c>
      <c r="P15" s="1275"/>
      <c r="Q15" s="1276"/>
      <c r="R15" s="1280" t="s">
        <v>656</v>
      </c>
      <c r="S15" s="1280"/>
      <c r="T15" s="1281"/>
      <c r="U15" s="1283"/>
      <c r="V15" s="1269"/>
      <c r="W15" s="1209"/>
    </row>
    <row r="16" spans="1:35" ht="30" customHeight="1">
      <c r="J16" s="531"/>
      <c r="K16" s="531"/>
      <c r="L16" s="1271"/>
      <c r="M16" s="1271"/>
      <c r="N16" s="522"/>
      <c r="O16" s="1278"/>
      <c r="P16" s="537"/>
      <c r="Q16" s="537"/>
      <c r="R16" s="538" t="s">
        <v>274</v>
      </c>
      <c r="S16" s="1266" t="s">
        <v>273</v>
      </c>
      <c r="T16" s="1267"/>
      <c r="U16" s="1284"/>
      <c r="V16" s="1270"/>
      <c r="W16" s="1209"/>
    </row>
    <row r="17" spans="1:36">
      <c r="J17" s="531"/>
      <c r="K17" s="571">
        <v>1</v>
      </c>
      <c r="L17" s="649" t="s">
        <v>93</v>
      </c>
      <c r="M17" s="649" t="s">
        <v>49</v>
      </c>
      <c r="N17" s="670" t="s">
        <v>49</v>
      </c>
      <c r="O17" s="650">
        <f ca="1">OFFSET(O17,0,-1)+1</f>
        <v>3</v>
      </c>
      <c r="P17" s="651">
        <f ca="1">OFFSET(P17,0,-1)</f>
        <v>3</v>
      </c>
      <c r="Q17" s="651">
        <f ca="1">OFFSET(Q17,0,-1)</f>
        <v>3</v>
      </c>
      <c r="R17" s="650">
        <f ca="1">OFFSET(R17,0,-1)+1</f>
        <v>4</v>
      </c>
      <c r="S17" s="1289">
        <f ca="1">OFFSET(S17,0,-1)+1</f>
        <v>5</v>
      </c>
      <c r="T17" s="1289"/>
      <c r="U17" s="650">
        <f ca="1">OFFSET(U17,0,-2)+1</f>
        <v>6</v>
      </c>
      <c r="V17" s="651">
        <f ca="1">OFFSET(V17,0,-1)</f>
        <v>6</v>
      </c>
      <c r="W17" s="650">
        <f ca="1">OFFSET(W17,0,-1)+1</f>
        <v>7</v>
      </c>
    </row>
    <row r="18" spans="1:36" ht="22.5">
      <c r="A18" s="1290">
        <v>1</v>
      </c>
      <c r="B18" s="921"/>
      <c r="C18" s="921"/>
      <c r="D18" s="921"/>
      <c r="E18" s="922"/>
      <c r="F18" s="923"/>
      <c r="G18" s="921"/>
      <c r="H18" s="921"/>
      <c r="I18" s="924"/>
      <c r="J18" s="919"/>
      <c r="K18" s="928">
        <v>1</v>
      </c>
      <c r="L18" s="595">
        <f>mergeValue(A18)</f>
        <v>1</v>
      </c>
      <c r="M18" s="643" t="s">
        <v>20</v>
      </c>
      <c r="N18" s="582"/>
      <c r="O18" s="1303"/>
      <c r="P18" s="1303"/>
      <c r="Q18" s="1303"/>
      <c r="R18" s="1303"/>
      <c r="S18" s="1303"/>
      <c r="T18" s="1303"/>
      <c r="U18" s="1303"/>
      <c r="V18" s="1303"/>
      <c r="W18" s="632" t="s">
        <v>660</v>
      </c>
    </row>
    <row r="19" spans="1:36" ht="22.5">
      <c r="A19" s="1290"/>
      <c r="B19" s="1290">
        <v>1</v>
      </c>
      <c r="C19" s="921"/>
      <c r="D19" s="921"/>
      <c r="E19" s="923"/>
      <c r="F19" s="923"/>
      <c r="G19" s="921"/>
      <c r="H19" s="921"/>
      <c r="I19" s="918"/>
      <c r="J19" s="917"/>
      <c r="K19" s="928">
        <v>1</v>
      </c>
      <c r="L19" s="595" t="str">
        <f>mergeValue(A19) &amp;"."&amp; mergeValue(B19)</f>
        <v>1.1</v>
      </c>
      <c r="M19" s="548" t="s">
        <v>16</v>
      </c>
      <c r="N19" s="582"/>
      <c r="O19" s="1303"/>
      <c r="P19" s="1303"/>
      <c r="Q19" s="1303"/>
      <c r="R19" s="1303"/>
      <c r="S19" s="1303"/>
      <c r="T19" s="1303"/>
      <c r="U19" s="1303"/>
      <c r="V19" s="1303"/>
      <c r="W19" s="632" t="s">
        <v>478</v>
      </c>
    </row>
    <row r="20" spans="1:36" ht="22.5">
      <c r="A20" s="1290"/>
      <c r="B20" s="1290"/>
      <c r="C20" s="1290">
        <v>1</v>
      </c>
      <c r="D20" s="921"/>
      <c r="E20" s="923"/>
      <c r="F20" s="923"/>
      <c r="G20" s="921"/>
      <c r="H20" s="921"/>
      <c r="I20" s="925"/>
      <c r="J20" s="917"/>
      <c r="K20" s="928">
        <v>1</v>
      </c>
      <c r="L20" s="595" t="str">
        <f>mergeValue(A20) &amp;"."&amp; mergeValue(B20)&amp;"."&amp; mergeValue(C20)</f>
        <v>1.1.1</v>
      </c>
      <c r="M20" s="549" t="s">
        <v>7</v>
      </c>
      <c r="N20" s="582"/>
      <c r="O20" s="1303"/>
      <c r="P20" s="1303"/>
      <c r="Q20" s="1303"/>
      <c r="R20" s="1303"/>
      <c r="S20" s="1303"/>
      <c r="T20" s="1303"/>
      <c r="U20" s="1303"/>
      <c r="V20" s="1303"/>
      <c r="W20" s="632" t="s">
        <v>635</v>
      </c>
    </row>
    <row r="21" spans="1:36" ht="22.5">
      <c r="A21" s="1290"/>
      <c r="B21" s="1290"/>
      <c r="C21" s="1290"/>
      <c r="D21" s="1290">
        <v>1</v>
      </c>
      <c r="E21" s="923"/>
      <c r="F21" s="923"/>
      <c r="G21" s="921"/>
      <c r="H21" s="921"/>
      <c r="I21" s="1290">
        <v>1</v>
      </c>
      <c r="J21" s="917"/>
      <c r="K21" s="928">
        <v>1</v>
      </c>
      <c r="L21" s="595" t="str">
        <f>mergeValue(A21) &amp;"."&amp; mergeValue(B21)&amp;"."&amp; mergeValue(C21)&amp;"."&amp; mergeValue(D21)</f>
        <v>1.1.1.1</v>
      </c>
      <c r="M21" s="550" t="s">
        <v>22</v>
      </c>
      <c r="N21" s="582"/>
      <c r="O21" s="1303"/>
      <c r="P21" s="1303"/>
      <c r="Q21" s="1303"/>
      <c r="R21" s="1303"/>
      <c r="S21" s="1303"/>
      <c r="T21" s="1303"/>
      <c r="U21" s="1303"/>
      <c r="V21" s="1303"/>
      <c r="W21" s="632" t="s">
        <v>636</v>
      </c>
    </row>
    <row r="22" spans="1:36" ht="11.25" hidden="1" customHeight="1">
      <c r="A22" s="1290"/>
      <c r="B22" s="1290"/>
      <c r="C22" s="1290"/>
      <c r="D22" s="1290"/>
      <c r="E22" s="1290">
        <v>1</v>
      </c>
      <c r="F22" s="923"/>
      <c r="G22" s="921"/>
      <c r="H22" s="921"/>
      <c r="I22" s="1290"/>
      <c r="J22" s="923"/>
      <c r="K22" s="928">
        <v>1</v>
      </c>
      <c r="L22" s="595"/>
      <c r="M22" s="556"/>
      <c r="N22" s="583"/>
      <c r="O22" s="633"/>
      <c r="P22" s="633"/>
      <c r="Q22" s="633"/>
      <c r="R22" s="633"/>
      <c r="S22" s="633"/>
      <c r="T22" s="633"/>
      <c r="U22" s="595"/>
      <c r="V22" s="509"/>
      <c r="W22" s="561"/>
    </row>
    <row r="23" spans="1:36" ht="90">
      <c r="A23" s="1290"/>
      <c r="B23" s="1290"/>
      <c r="C23" s="1290"/>
      <c r="D23" s="1290"/>
      <c r="E23" s="1290"/>
      <c r="F23" s="1290">
        <v>1</v>
      </c>
      <c r="G23" s="921"/>
      <c r="H23" s="921"/>
      <c r="I23" s="1290"/>
      <c r="J23" s="1296"/>
      <c r="K23" s="928">
        <v>1</v>
      </c>
      <c r="L23" s="595" t="str">
        <f>mergeValue(A23) &amp;"."&amp; mergeValue(B23)&amp;"."&amp; mergeValue(C23)&amp;"."&amp; mergeValue(D23)&amp;"."&amp;  mergeValue(F23)</f>
        <v>1.1.1.1.1</v>
      </c>
      <c r="M23" s="556" t="s">
        <v>10</v>
      </c>
      <c r="N23" s="583"/>
      <c r="O23" s="1292"/>
      <c r="P23" s="1292"/>
      <c r="Q23" s="1292"/>
      <c r="R23" s="1292"/>
      <c r="S23" s="1292"/>
      <c r="T23" s="1292"/>
      <c r="U23" s="1292"/>
      <c r="V23" s="1292"/>
      <c r="W23" s="632" t="s">
        <v>637</v>
      </c>
      <c r="Y23" s="591" t="str">
        <f>strCheckUnique(Z23:Z26)</f>
        <v/>
      </c>
      <c r="AA23" s="591"/>
    </row>
    <row r="24" spans="1:36" ht="189" customHeight="1">
      <c r="A24" s="1290"/>
      <c r="B24" s="1290"/>
      <c r="C24" s="1290"/>
      <c r="D24" s="1290"/>
      <c r="E24" s="1290"/>
      <c r="F24" s="1290"/>
      <c r="G24" s="921">
        <v>1</v>
      </c>
      <c r="H24" s="921"/>
      <c r="I24" s="1290"/>
      <c r="J24" s="1296"/>
      <c r="K24" s="920"/>
      <c r="L24" s="595" t="str">
        <f>mergeValue(A24) &amp;"."&amp; mergeValue(B24)&amp;"."&amp; mergeValue(C24)&amp;"."&amp; mergeValue(D24)&amp;"."&amp;  mergeValue(F24)&amp;"."&amp;  mergeValue(G24)</f>
        <v>1.1.1.1.1.1</v>
      </c>
      <c r="M24" s="1071"/>
      <c r="N24" s="588"/>
      <c r="O24" s="564"/>
      <c r="P24" s="564"/>
      <c r="Q24" s="564"/>
      <c r="R24" s="1301"/>
      <c r="S24" s="1286" t="s">
        <v>84</v>
      </c>
      <c r="T24" s="1301"/>
      <c r="U24" s="1286" t="s">
        <v>85</v>
      </c>
      <c r="V24" s="539"/>
      <c r="W24" s="1261" t="s">
        <v>661</v>
      </c>
      <c r="X24" s="587" t="str">
        <f>strCheckDate(O25:V25)</f>
        <v/>
      </c>
      <c r="Y24" s="591"/>
      <c r="Z24" s="591" t="str">
        <f>IF(M24="","",M24 )</f>
        <v/>
      </c>
      <c r="AA24" s="591"/>
      <c r="AB24" s="591"/>
      <c r="AC24" s="591"/>
    </row>
    <row r="25" spans="1:36" ht="11.25" hidden="1" customHeight="1">
      <c r="A25" s="1290"/>
      <c r="B25" s="1290"/>
      <c r="C25" s="1290"/>
      <c r="D25" s="1290"/>
      <c r="E25" s="1290"/>
      <c r="F25" s="1290"/>
      <c r="G25" s="921"/>
      <c r="H25" s="921"/>
      <c r="I25" s="1290"/>
      <c r="J25" s="1296"/>
      <c r="K25" s="928">
        <v>1</v>
      </c>
      <c r="L25" s="602"/>
      <c r="M25" s="648"/>
      <c r="N25" s="588"/>
      <c r="O25" s="564"/>
      <c r="P25" s="564"/>
      <c r="Q25" s="586" t="str">
        <f>R24 &amp; "-" &amp; T24</f>
        <v>-</v>
      </c>
      <c r="R25" s="1301"/>
      <c r="S25" s="1286"/>
      <c r="T25" s="1301"/>
      <c r="U25" s="1286"/>
      <c r="V25" s="539"/>
      <c r="W25" s="1262"/>
      <c r="Y25" s="591"/>
      <c r="Z25" s="591"/>
      <c r="AA25" s="591"/>
      <c r="AB25" s="591"/>
      <c r="AC25" s="591"/>
    </row>
    <row r="26" spans="1:36" s="524" customFormat="1" ht="15" customHeight="1">
      <c r="A26" s="1290"/>
      <c r="B26" s="1290"/>
      <c r="C26" s="1290"/>
      <c r="D26" s="1290"/>
      <c r="E26" s="1290"/>
      <c r="F26" s="1290"/>
      <c r="G26" s="921"/>
      <c r="H26" s="921"/>
      <c r="I26" s="1290"/>
      <c r="J26" s="1296"/>
      <c r="K26" s="928">
        <v>1</v>
      </c>
      <c r="L26" s="540"/>
      <c r="M26" s="558" t="s">
        <v>25</v>
      </c>
      <c r="N26" s="553"/>
      <c r="O26" s="547"/>
      <c r="P26" s="547"/>
      <c r="Q26" s="547"/>
      <c r="R26" s="575"/>
      <c r="S26" s="566"/>
      <c r="T26" s="565"/>
      <c r="U26" s="553"/>
      <c r="V26" s="562"/>
      <c r="W26" s="1263"/>
      <c r="X26" s="589"/>
      <c r="Y26" s="589"/>
      <c r="Z26" s="589"/>
      <c r="AA26" s="589"/>
      <c r="AB26" s="589"/>
      <c r="AC26" s="589"/>
      <c r="AD26" s="589"/>
      <c r="AE26" s="589"/>
      <c r="AF26" s="589"/>
      <c r="AG26" s="589"/>
      <c r="AH26" s="589"/>
      <c r="AI26" s="589"/>
    </row>
    <row r="27" spans="1:36" s="524" customFormat="1" ht="15" customHeight="1">
      <c r="A27" s="1290"/>
      <c r="B27" s="1290"/>
      <c r="C27" s="1290"/>
      <c r="D27" s="1290"/>
      <c r="E27" s="1290"/>
      <c r="F27" s="923"/>
      <c r="G27" s="923"/>
      <c r="H27" s="921"/>
      <c r="I27" s="1290"/>
      <c r="J27" s="923"/>
      <c r="K27" s="927"/>
      <c r="L27" s="540"/>
      <c r="M27" s="553" t="s">
        <v>11</v>
      </c>
      <c r="N27" s="558"/>
      <c r="O27" s="558"/>
      <c r="P27" s="558"/>
      <c r="Q27" s="558"/>
      <c r="R27" s="558"/>
      <c r="S27" s="558"/>
      <c r="T27" s="558"/>
      <c r="U27" s="558"/>
      <c r="V27" s="558"/>
      <c r="W27" s="562"/>
      <c r="X27" s="589"/>
      <c r="Y27" s="589"/>
      <c r="Z27" s="589"/>
      <c r="AA27" s="589"/>
      <c r="AB27" s="589"/>
      <c r="AC27" s="589"/>
      <c r="AD27" s="589"/>
      <c r="AE27" s="589"/>
      <c r="AF27" s="589"/>
      <c r="AG27" s="589"/>
      <c r="AH27" s="589"/>
      <c r="AI27" s="589"/>
      <c r="AJ27" s="589"/>
    </row>
    <row r="28" spans="1:36" s="524" customFormat="1" ht="15" hidden="1" customHeight="1">
      <c r="A28" s="1290"/>
      <c r="B28" s="1290"/>
      <c r="C28" s="1290"/>
      <c r="D28" s="1290"/>
      <c r="E28" s="923"/>
      <c r="F28" s="923"/>
      <c r="G28" s="923"/>
      <c r="H28" s="921"/>
      <c r="I28" s="1290"/>
      <c r="J28" s="923"/>
      <c r="K28" s="927"/>
      <c r="L28" s="540"/>
      <c r="M28" s="553"/>
      <c r="N28" s="558"/>
      <c r="O28" s="558"/>
      <c r="P28" s="558"/>
      <c r="Q28" s="558"/>
      <c r="R28" s="558"/>
      <c r="S28" s="558"/>
      <c r="T28" s="558"/>
      <c r="U28" s="558"/>
      <c r="V28" s="558"/>
      <c r="W28" s="562"/>
      <c r="X28" s="589"/>
      <c r="Y28" s="589"/>
      <c r="Z28" s="589"/>
      <c r="AA28" s="589"/>
      <c r="AB28" s="589"/>
      <c r="AC28" s="589"/>
      <c r="AD28" s="589"/>
      <c r="AE28" s="589"/>
      <c r="AF28" s="589"/>
      <c r="AG28" s="589"/>
      <c r="AH28" s="589"/>
      <c r="AI28" s="589"/>
      <c r="AJ28" s="589"/>
    </row>
    <row r="29" spans="1:36" s="524" customFormat="1" ht="15" customHeight="1">
      <c r="A29" s="1290"/>
      <c r="B29" s="1290"/>
      <c r="C29" s="1290"/>
      <c r="D29" s="926"/>
      <c r="E29" s="926"/>
      <c r="F29" s="923"/>
      <c r="G29" s="921"/>
      <c r="H29" s="921"/>
      <c r="I29" s="919"/>
      <c r="J29" s="916"/>
      <c r="K29" s="928">
        <v>1</v>
      </c>
      <c r="L29" s="540"/>
      <c r="M29" s="552" t="s">
        <v>17</v>
      </c>
      <c r="N29" s="551"/>
      <c r="O29" s="547"/>
      <c r="P29" s="547"/>
      <c r="Q29" s="547"/>
      <c r="R29" s="575"/>
      <c r="S29" s="566"/>
      <c r="T29" s="565"/>
      <c r="U29" s="551"/>
      <c r="V29" s="566"/>
      <c r="W29" s="562"/>
      <c r="X29" s="589"/>
      <c r="Y29" s="589"/>
      <c r="Z29" s="589"/>
      <c r="AA29" s="589"/>
      <c r="AB29" s="589"/>
      <c r="AC29" s="589"/>
      <c r="AD29" s="589"/>
      <c r="AE29" s="589"/>
      <c r="AF29" s="589"/>
      <c r="AG29" s="589"/>
      <c r="AH29" s="589"/>
      <c r="AI29" s="589"/>
    </row>
    <row r="30" spans="1:36" s="524" customFormat="1" ht="15" customHeight="1">
      <c r="A30" s="1290"/>
      <c r="B30" s="1290"/>
      <c r="C30" s="926"/>
      <c r="D30" s="926"/>
      <c r="E30" s="926"/>
      <c r="F30" s="926"/>
      <c r="G30" s="921"/>
      <c r="H30" s="921"/>
      <c r="I30" s="929"/>
      <c r="J30" s="916"/>
      <c r="K30" s="928">
        <v>1</v>
      </c>
      <c r="L30" s="540"/>
      <c r="M30" s="551" t="s">
        <v>18</v>
      </c>
      <c r="N30" s="551"/>
      <c r="O30" s="547"/>
      <c r="P30" s="547"/>
      <c r="Q30" s="547"/>
      <c r="R30" s="575"/>
      <c r="S30" s="566"/>
      <c r="T30" s="565"/>
      <c r="U30" s="551"/>
      <c r="V30" s="566"/>
      <c r="W30" s="562"/>
      <c r="X30" s="589"/>
      <c r="Y30" s="589"/>
      <c r="Z30" s="589"/>
      <c r="AA30" s="589"/>
      <c r="AB30" s="589"/>
      <c r="AC30" s="589"/>
      <c r="AD30" s="589"/>
      <c r="AE30" s="589"/>
      <c r="AF30" s="589"/>
      <c r="AG30" s="589"/>
      <c r="AH30" s="589"/>
      <c r="AI30" s="589"/>
    </row>
    <row r="31" spans="1:36" s="524" customFormat="1" ht="15" customHeight="1">
      <c r="A31" s="1290"/>
      <c r="B31" s="926"/>
      <c r="C31" s="926"/>
      <c r="D31" s="926"/>
      <c r="E31" s="926"/>
      <c r="F31" s="926"/>
      <c r="G31" s="921"/>
      <c r="H31" s="921"/>
      <c r="I31" s="919"/>
      <c r="J31" s="916"/>
      <c r="K31" s="928">
        <v>1</v>
      </c>
      <c r="L31" s="540"/>
      <c r="M31" s="560" t="s">
        <v>19</v>
      </c>
      <c r="N31" s="551"/>
      <c r="O31" s="547"/>
      <c r="P31" s="547"/>
      <c r="Q31" s="547"/>
      <c r="R31" s="575"/>
      <c r="S31" s="566"/>
      <c r="T31" s="565"/>
      <c r="U31" s="551"/>
      <c r="V31" s="566"/>
      <c r="W31" s="562"/>
      <c r="X31" s="589"/>
      <c r="Y31" s="589"/>
      <c r="Z31" s="589"/>
      <c r="AA31" s="589"/>
      <c r="AB31" s="589"/>
      <c r="AC31" s="589"/>
      <c r="AD31" s="589"/>
      <c r="AE31" s="589"/>
      <c r="AF31" s="589"/>
      <c r="AG31" s="589"/>
      <c r="AH31" s="589"/>
      <c r="AI31" s="589"/>
    </row>
    <row r="32" spans="1:36" s="524" customFormat="1" ht="15" customHeight="1">
      <c r="A32" s="915"/>
      <c r="B32" s="915"/>
      <c r="C32" s="915"/>
      <c r="D32" s="915"/>
      <c r="E32" s="915"/>
      <c r="F32" s="915"/>
      <c r="G32" s="915"/>
      <c r="H32" s="915"/>
      <c r="I32" s="915"/>
      <c r="J32" s="915"/>
      <c r="K32" s="915"/>
      <c r="L32" s="494"/>
      <c r="M32" s="567" t="s">
        <v>309</v>
      </c>
      <c r="N32" s="551"/>
      <c r="O32" s="547"/>
      <c r="P32" s="547"/>
      <c r="Q32" s="547"/>
      <c r="R32" s="575"/>
      <c r="S32" s="566"/>
      <c r="T32" s="565"/>
      <c r="U32" s="551"/>
      <c r="V32" s="566"/>
      <c r="W32" s="562"/>
      <c r="X32" s="589"/>
      <c r="Y32" s="589"/>
      <c r="Z32" s="589"/>
      <c r="AA32" s="589"/>
      <c r="AB32" s="589"/>
      <c r="AC32" s="589"/>
      <c r="AD32" s="589"/>
      <c r="AE32" s="589"/>
      <c r="AF32" s="589"/>
      <c r="AG32" s="589"/>
      <c r="AH32" s="589"/>
      <c r="AI32" s="589"/>
    </row>
    <row r="33" spans="12:23" ht="3" customHeight="1">
      <c r="L33" s="487"/>
      <c r="M33" s="487"/>
      <c r="N33" s="487"/>
      <c r="O33" s="487"/>
      <c r="P33" s="487"/>
      <c r="Q33" s="487"/>
      <c r="R33" s="487"/>
      <c r="S33" s="487"/>
      <c r="T33" s="487"/>
      <c r="U33" s="487"/>
    </row>
    <row r="34" spans="12:23" ht="106.5" customHeight="1">
      <c r="L34" s="1">
        <v>1</v>
      </c>
      <c r="M34" s="1254" t="s">
        <v>662</v>
      </c>
      <c r="N34" s="1254"/>
      <c r="O34" s="1254"/>
      <c r="P34" s="1254"/>
      <c r="Q34" s="1254"/>
      <c r="R34" s="1254"/>
      <c r="S34" s="1254"/>
      <c r="T34" s="1254"/>
      <c r="U34" s="1254"/>
      <c r="V34" s="1254"/>
      <c r="W34" s="1254"/>
    </row>
  </sheetData>
  <sheetProtection password="FA9C" sheet="1" objects="1" scenarios="1" formatColumns="0" formatRows="0"/>
  <dataConsolidate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300-000003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69</v>
      </c>
    </row>
    <row r="2" spans="1:20" ht="22.5">
      <c r="F2" s="1255" t="s">
        <v>492</v>
      </c>
      <c r="G2" s="1256"/>
      <c r="H2" s="1257"/>
      <c r="I2" s="642"/>
    </row>
    <row r="3" spans="1:20" ht="3" customHeight="1"/>
    <row r="4" spans="1:20" s="572" customFormat="1" ht="11.25">
      <c r="A4" s="592"/>
      <c r="B4" s="592"/>
      <c r="C4" s="592"/>
      <c r="D4" s="592"/>
      <c r="F4" s="1209" t="s">
        <v>454</v>
      </c>
      <c r="G4" s="1209"/>
      <c r="H4" s="1209"/>
      <c r="I4" s="1258"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58"/>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493</v>
      </c>
      <c r="H7" s="606" t="str">
        <f>IF(dateCh="","",dateCh)</f>
        <v>19.12.2018</v>
      </c>
      <c r="I7" s="583" t="s">
        <v>494</v>
      </c>
      <c r="J7" s="617"/>
      <c r="K7" s="592"/>
      <c r="L7" s="592"/>
      <c r="M7" s="592"/>
      <c r="N7" s="592"/>
      <c r="O7" s="592"/>
      <c r="P7" s="592"/>
      <c r="Q7" s="592"/>
      <c r="R7" s="592"/>
      <c r="S7" s="592"/>
      <c r="T7" s="592"/>
    </row>
    <row r="8" spans="1:20" s="572" customFormat="1" ht="45">
      <c r="A8" s="1259">
        <v>1</v>
      </c>
      <c r="B8" s="592"/>
      <c r="C8" s="592"/>
      <c r="D8" s="592"/>
      <c r="F8" s="618" t="str">
        <f>"2." &amp;mergeValue(A8)</f>
        <v>2.1</v>
      </c>
      <c r="G8" s="634" t="s">
        <v>495</v>
      </c>
      <c r="H8" s="606"/>
      <c r="I8" s="583" t="s">
        <v>592</v>
      </c>
      <c r="J8" s="617"/>
      <c r="K8" s="592"/>
      <c r="L8" s="592"/>
      <c r="M8" s="592"/>
      <c r="N8" s="592"/>
      <c r="O8" s="592"/>
      <c r="P8" s="592"/>
      <c r="Q8" s="592"/>
      <c r="R8" s="592"/>
      <c r="S8" s="592"/>
      <c r="T8" s="592"/>
    </row>
    <row r="9" spans="1:20" s="572" customFormat="1" ht="22.5">
      <c r="A9" s="1259"/>
      <c r="B9" s="592"/>
      <c r="C9" s="592"/>
      <c r="D9" s="592"/>
      <c r="F9" s="618" t="str">
        <f>"3." &amp;mergeValue(A9)</f>
        <v>3.1</v>
      </c>
      <c r="G9" s="634" t="s">
        <v>496</v>
      </c>
      <c r="H9" s="606"/>
      <c r="I9" s="583" t="s">
        <v>590</v>
      </c>
      <c r="J9" s="617"/>
      <c r="K9" s="592"/>
      <c r="L9" s="592"/>
      <c r="M9" s="592"/>
      <c r="N9" s="592"/>
      <c r="O9" s="592"/>
      <c r="P9" s="592"/>
      <c r="Q9" s="592"/>
      <c r="R9" s="592"/>
      <c r="S9" s="592"/>
      <c r="T9" s="592"/>
    </row>
    <row r="10" spans="1:20" s="572" customFormat="1" ht="22.5">
      <c r="A10" s="1259"/>
      <c r="B10" s="592"/>
      <c r="C10" s="592"/>
      <c r="D10" s="592"/>
      <c r="F10" s="618" t="str">
        <f>"4."&amp;mergeValue(A10)</f>
        <v>4.1</v>
      </c>
      <c r="G10" s="634" t="s">
        <v>497</v>
      </c>
      <c r="H10" s="607" t="s">
        <v>458</v>
      </c>
      <c r="I10" s="583"/>
      <c r="J10" s="617"/>
      <c r="K10" s="592"/>
      <c r="L10" s="592"/>
      <c r="M10" s="592"/>
      <c r="N10" s="592"/>
      <c r="O10" s="592"/>
      <c r="P10" s="592"/>
      <c r="Q10" s="592"/>
      <c r="R10" s="592"/>
      <c r="S10" s="592"/>
      <c r="T10" s="592"/>
    </row>
    <row r="11" spans="1:20"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c r="O11" s="592"/>
      <c r="P11" s="592"/>
      <c r="Q11" s="592"/>
      <c r="R11" s="592"/>
      <c r="S11" s="592"/>
      <c r="T11" s="592"/>
    </row>
    <row r="12" spans="1:20"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c r="O12" s="592"/>
      <c r="P12" s="592"/>
      <c r="Q12" s="592"/>
      <c r="R12" s="592"/>
      <c r="S12" s="592"/>
      <c r="T12" s="592"/>
    </row>
    <row r="13" spans="1:20"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c r="O13" s="592"/>
      <c r="P13" s="592"/>
      <c r="Q13" s="592"/>
      <c r="R13" s="592"/>
      <c r="S13" s="592"/>
      <c r="T13" s="592"/>
    </row>
    <row r="14" spans="1:20" s="572" customFormat="1" ht="18.75">
      <c r="A14" s="1259"/>
      <c r="B14" s="1259"/>
      <c r="C14" s="1259"/>
      <c r="D14" s="625"/>
      <c r="F14" s="621"/>
      <c r="G14" s="552" t="s">
        <v>4</v>
      </c>
      <c r="H14" s="626"/>
      <c r="I14" s="1260"/>
      <c r="J14" s="617"/>
      <c r="K14" s="592"/>
      <c r="L14" s="592"/>
      <c r="M14" s="592"/>
      <c r="N14" s="592"/>
      <c r="O14" s="592"/>
      <c r="P14" s="592"/>
      <c r="Q14" s="592"/>
      <c r="R14" s="592"/>
      <c r="S14" s="592"/>
      <c r="T14" s="592"/>
    </row>
    <row r="15" spans="1:20" s="572" customFormat="1" ht="18.75">
      <c r="A15" s="1259"/>
      <c r="B15" s="1259"/>
      <c r="C15" s="625"/>
      <c r="D15" s="625"/>
      <c r="F15" s="636"/>
      <c r="G15" s="579" t="s">
        <v>403</v>
      </c>
      <c r="H15" s="637"/>
      <c r="I15" s="638"/>
      <c r="J15" s="617"/>
      <c r="K15" s="592"/>
      <c r="L15" s="592"/>
      <c r="M15" s="592"/>
      <c r="N15" s="592"/>
      <c r="O15" s="592"/>
      <c r="P15" s="592"/>
      <c r="Q15" s="592"/>
      <c r="R15" s="592"/>
      <c r="S15" s="592"/>
      <c r="T15" s="592"/>
    </row>
    <row r="16" spans="1:20" s="572" customFormat="1" ht="18.75">
      <c r="A16" s="1259"/>
      <c r="B16" s="592"/>
      <c r="C16" s="592"/>
      <c r="D16" s="592"/>
      <c r="F16" s="621"/>
      <c r="G16" s="560" t="s">
        <v>507</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506</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254" t="s">
        <v>595</v>
      </c>
      <c r="H19" s="1254"/>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8" hidden="1" customWidth="1"/>
    <col min="7" max="8" width="9.140625" style="485" hidden="1" customWidth="1"/>
    <col min="9" max="9" width="3.7109375" style="485" customWidth="1"/>
    <col min="10" max="11" width="3.7109375" style="484" customWidth="1"/>
    <col min="12" max="12" width="12.7109375" style="478" customWidth="1"/>
    <col min="13" max="13" width="44.7109375" style="478" customWidth="1"/>
    <col min="14" max="14" width="2.140625"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26" width="10.5703125" style="502"/>
    <col min="27" max="27" width="10.140625" style="502" customWidth="1"/>
    <col min="28"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2" width="10.5703125" style="478"/>
    <col min="283" max="283" width="10.140625" style="478" customWidth="1"/>
    <col min="284"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8" width="10.5703125" style="478"/>
    <col min="539" max="539" width="10.140625" style="478" customWidth="1"/>
    <col min="540"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4" width="10.5703125" style="478"/>
    <col min="795" max="795" width="10.140625" style="478" customWidth="1"/>
    <col min="796"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50" width="10.5703125" style="478"/>
    <col min="1051" max="1051" width="10.140625" style="478" customWidth="1"/>
    <col min="1052"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6" width="10.5703125" style="478"/>
    <col min="1307" max="1307" width="10.140625" style="478" customWidth="1"/>
    <col min="1308"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2" width="10.5703125" style="478"/>
    <col min="1563" max="1563" width="10.140625" style="478" customWidth="1"/>
    <col min="1564"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8" width="10.5703125" style="478"/>
    <col min="1819" max="1819" width="10.140625" style="478" customWidth="1"/>
    <col min="1820"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4" width="10.5703125" style="478"/>
    <col min="2075" max="2075" width="10.140625" style="478" customWidth="1"/>
    <col min="2076"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30" width="10.5703125" style="478"/>
    <col min="2331" max="2331" width="10.140625" style="478" customWidth="1"/>
    <col min="2332"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6" width="10.5703125" style="478"/>
    <col min="2587" max="2587" width="10.140625" style="478" customWidth="1"/>
    <col min="2588"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2" width="10.5703125" style="478"/>
    <col min="2843" max="2843" width="10.140625" style="478" customWidth="1"/>
    <col min="2844"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8" width="10.5703125" style="478"/>
    <col min="3099" max="3099" width="10.140625" style="478" customWidth="1"/>
    <col min="3100"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4" width="10.5703125" style="478"/>
    <col min="3355" max="3355" width="10.140625" style="478" customWidth="1"/>
    <col min="3356"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10" width="10.5703125" style="478"/>
    <col min="3611" max="3611" width="10.140625" style="478" customWidth="1"/>
    <col min="3612"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6" width="10.5703125" style="478"/>
    <col min="3867" max="3867" width="10.140625" style="478" customWidth="1"/>
    <col min="3868"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2" width="10.5703125" style="478"/>
    <col min="4123" max="4123" width="10.140625" style="478" customWidth="1"/>
    <col min="4124"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8" width="10.5703125" style="478"/>
    <col min="4379" max="4379" width="10.140625" style="478" customWidth="1"/>
    <col min="4380"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4" width="10.5703125" style="478"/>
    <col min="4635" max="4635" width="10.140625" style="478" customWidth="1"/>
    <col min="4636"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90" width="10.5703125" style="478"/>
    <col min="4891" max="4891" width="10.140625" style="478" customWidth="1"/>
    <col min="4892"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6" width="10.5703125" style="478"/>
    <col min="5147" max="5147" width="10.140625" style="478" customWidth="1"/>
    <col min="5148"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2" width="10.5703125" style="478"/>
    <col min="5403" max="5403" width="10.140625" style="478" customWidth="1"/>
    <col min="5404"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8" width="10.5703125" style="478"/>
    <col min="5659" max="5659" width="10.140625" style="478" customWidth="1"/>
    <col min="5660"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4" width="10.5703125" style="478"/>
    <col min="5915" max="5915" width="10.140625" style="478" customWidth="1"/>
    <col min="5916"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70" width="10.5703125" style="478"/>
    <col min="6171" max="6171" width="10.140625" style="478" customWidth="1"/>
    <col min="6172"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6" width="10.5703125" style="478"/>
    <col min="6427" max="6427" width="10.140625" style="478" customWidth="1"/>
    <col min="6428"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2" width="10.5703125" style="478"/>
    <col min="6683" max="6683" width="10.140625" style="478" customWidth="1"/>
    <col min="6684"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8" width="10.5703125" style="478"/>
    <col min="6939" max="6939" width="10.140625" style="478" customWidth="1"/>
    <col min="6940"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4" width="10.5703125" style="478"/>
    <col min="7195" max="7195" width="10.140625" style="478" customWidth="1"/>
    <col min="7196"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50" width="10.5703125" style="478"/>
    <col min="7451" max="7451" width="10.140625" style="478" customWidth="1"/>
    <col min="7452"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6" width="10.5703125" style="478"/>
    <col min="7707" max="7707" width="10.140625" style="478" customWidth="1"/>
    <col min="7708"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2" width="10.5703125" style="478"/>
    <col min="7963" max="7963" width="10.140625" style="478" customWidth="1"/>
    <col min="7964"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8" width="10.5703125" style="478"/>
    <col min="8219" max="8219" width="10.140625" style="478" customWidth="1"/>
    <col min="8220"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4" width="10.5703125" style="478"/>
    <col min="8475" max="8475" width="10.140625" style="478" customWidth="1"/>
    <col min="8476"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30" width="10.5703125" style="478"/>
    <col min="8731" max="8731" width="10.140625" style="478" customWidth="1"/>
    <col min="8732"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6" width="10.5703125" style="478"/>
    <col min="8987" max="8987" width="10.140625" style="478" customWidth="1"/>
    <col min="8988"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2" width="10.5703125" style="478"/>
    <col min="9243" max="9243" width="10.140625" style="478" customWidth="1"/>
    <col min="9244"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8" width="10.5703125" style="478"/>
    <col min="9499" max="9499" width="10.140625" style="478" customWidth="1"/>
    <col min="9500"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4" width="10.5703125" style="478"/>
    <col min="9755" max="9755" width="10.140625" style="478" customWidth="1"/>
    <col min="9756"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10" width="10.5703125" style="478"/>
    <col min="10011" max="10011" width="10.140625" style="478" customWidth="1"/>
    <col min="10012"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6" width="10.5703125" style="478"/>
    <col min="10267" max="10267" width="10.140625" style="478" customWidth="1"/>
    <col min="10268"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2" width="10.5703125" style="478"/>
    <col min="10523" max="10523" width="10.140625" style="478" customWidth="1"/>
    <col min="10524"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8" width="10.5703125" style="478"/>
    <col min="10779" max="10779" width="10.140625" style="478" customWidth="1"/>
    <col min="10780"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4" width="10.5703125" style="478"/>
    <col min="11035" max="11035" width="10.140625" style="478" customWidth="1"/>
    <col min="11036"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90" width="10.5703125" style="478"/>
    <col min="11291" max="11291" width="10.140625" style="478" customWidth="1"/>
    <col min="11292"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6" width="10.5703125" style="478"/>
    <col min="11547" max="11547" width="10.140625" style="478" customWidth="1"/>
    <col min="11548"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2" width="10.5703125" style="478"/>
    <col min="11803" max="11803" width="10.140625" style="478" customWidth="1"/>
    <col min="11804"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8" width="10.5703125" style="478"/>
    <col min="12059" max="12059" width="10.140625" style="478" customWidth="1"/>
    <col min="12060"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4" width="10.5703125" style="478"/>
    <col min="12315" max="12315" width="10.140625" style="478" customWidth="1"/>
    <col min="12316"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70" width="10.5703125" style="478"/>
    <col min="12571" max="12571" width="10.140625" style="478" customWidth="1"/>
    <col min="12572"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6" width="10.5703125" style="478"/>
    <col min="12827" max="12827" width="10.140625" style="478" customWidth="1"/>
    <col min="12828"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2" width="10.5703125" style="478"/>
    <col min="13083" max="13083" width="10.140625" style="478" customWidth="1"/>
    <col min="13084"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8" width="10.5703125" style="478"/>
    <col min="13339" max="13339" width="10.140625" style="478" customWidth="1"/>
    <col min="13340"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4" width="10.5703125" style="478"/>
    <col min="13595" max="13595" width="10.140625" style="478" customWidth="1"/>
    <col min="13596"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50" width="10.5703125" style="478"/>
    <col min="13851" max="13851" width="10.140625" style="478" customWidth="1"/>
    <col min="13852"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6" width="10.5703125" style="478"/>
    <col min="14107" max="14107" width="10.140625" style="478" customWidth="1"/>
    <col min="14108"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2" width="10.5703125" style="478"/>
    <col min="14363" max="14363" width="10.140625" style="478" customWidth="1"/>
    <col min="14364"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8" width="10.5703125" style="478"/>
    <col min="14619" max="14619" width="10.140625" style="478" customWidth="1"/>
    <col min="14620"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4" width="10.5703125" style="478"/>
    <col min="14875" max="14875" width="10.140625" style="478" customWidth="1"/>
    <col min="14876"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30" width="10.5703125" style="478"/>
    <col min="15131" max="15131" width="10.140625" style="478" customWidth="1"/>
    <col min="15132"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6" width="10.5703125" style="478"/>
    <col min="15387" max="15387" width="10.140625" style="478" customWidth="1"/>
    <col min="15388"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2" width="10.5703125" style="478"/>
    <col min="15643" max="15643" width="10.140625" style="478" customWidth="1"/>
    <col min="15644"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8" width="10.5703125" style="478"/>
    <col min="15899" max="15899" width="10.140625" style="478" customWidth="1"/>
    <col min="15900"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4" width="10.5703125" style="478"/>
    <col min="16155" max="16155" width="10.140625" style="478" customWidth="1"/>
    <col min="16156" max="16384" width="10.5703125" style="478"/>
  </cols>
  <sheetData>
    <row r="1" spans="7:34" hidden="1"/>
    <row r="2" spans="7:34" hidden="1"/>
    <row r="3" spans="7:34" hidden="1"/>
    <row r="4" spans="7:34" ht="3" customHeight="1">
      <c r="J4" s="483"/>
      <c r="K4" s="483"/>
      <c r="L4" s="479"/>
      <c r="M4" s="479"/>
      <c r="N4" s="479"/>
      <c r="O4" s="486"/>
      <c r="P4" s="486"/>
      <c r="Q4" s="486"/>
      <c r="R4" s="486"/>
      <c r="S4" s="486"/>
      <c r="T4" s="486"/>
      <c r="U4" s="479"/>
    </row>
    <row r="5" spans="7:34" ht="22.5" customHeight="1">
      <c r="J5" s="483"/>
      <c r="K5" s="483"/>
      <c r="L5" s="1287" t="s">
        <v>659</v>
      </c>
      <c r="M5" s="1287"/>
      <c r="N5" s="1287"/>
      <c r="O5" s="1287"/>
      <c r="P5" s="1287"/>
      <c r="Q5" s="1287"/>
      <c r="R5" s="1287"/>
      <c r="S5" s="1287"/>
      <c r="T5" s="1287"/>
      <c r="U5" s="499"/>
    </row>
    <row r="6" spans="7:34" ht="3" customHeight="1">
      <c r="J6" s="483"/>
      <c r="K6" s="483"/>
      <c r="L6" s="479"/>
      <c r="M6" s="479"/>
      <c r="N6" s="479"/>
      <c r="O6" s="482"/>
      <c r="P6" s="482"/>
      <c r="Q6" s="482"/>
      <c r="R6" s="482"/>
      <c r="S6" s="482"/>
      <c r="T6" s="482"/>
      <c r="U6" s="479"/>
    </row>
    <row r="7" spans="7:34" s="525" customFormat="1" ht="22.5">
      <c r="G7" s="533"/>
      <c r="H7" s="533"/>
      <c r="I7" s="533"/>
      <c r="J7" s="531"/>
      <c r="K7" s="531"/>
      <c r="L7" s="526"/>
      <c r="M7" s="619" t="s">
        <v>503</v>
      </c>
      <c r="N7" s="668"/>
      <c r="O7" s="1306" t="str">
        <f>IF(NameOrPr_ch="",IF(NameOrPr="","",NameOrPr),NameOrPr_ch)</f>
        <v>Региональная служба по тарифам Нижегородской области</v>
      </c>
      <c r="P7" s="1307"/>
      <c r="Q7" s="1307"/>
      <c r="R7" s="1307"/>
      <c r="S7" s="1307"/>
      <c r="T7" s="1308"/>
      <c r="U7" s="671"/>
      <c r="X7" s="587"/>
      <c r="Y7" s="587"/>
      <c r="Z7" s="587"/>
      <c r="AA7" s="587"/>
      <c r="AB7" s="587"/>
      <c r="AC7" s="587"/>
      <c r="AD7" s="587"/>
      <c r="AE7" s="587"/>
      <c r="AF7" s="587"/>
      <c r="AG7" s="587"/>
      <c r="AH7" s="587"/>
    </row>
    <row r="8" spans="7:34" s="493" customFormat="1" ht="18.75">
      <c r="G8" s="492"/>
      <c r="H8" s="492"/>
      <c r="L8" s="501"/>
      <c r="M8" s="619" t="s">
        <v>598</v>
      </c>
      <c r="N8" s="668"/>
      <c r="O8" s="1306" t="str">
        <f>IF(datePr_ch="",IF(datePr="","",datePr),datePr_ch)</f>
        <v>21.11.2018</v>
      </c>
      <c r="P8" s="1307"/>
      <c r="Q8" s="1307"/>
      <c r="R8" s="1307"/>
      <c r="S8" s="1307"/>
      <c r="T8" s="1308"/>
      <c r="U8" s="669"/>
      <c r="X8" s="507"/>
      <c r="Y8" s="507"/>
      <c r="Z8" s="507"/>
      <c r="AA8" s="507"/>
      <c r="AB8" s="507"/>
      <c r="AC8" s="507"/>
      <c r="AD8" s="507"/>
      <c r="AE8" s="507"/>
      <c r="AF8" s="507"/>
      <c r="AG8" s="507"/>
      <c r="AH8" s="507"/>
    </row>
    <row r="9" spans="7:34" s="493" customFormat="1" ht="18.75">
      <c r="G9" s="492"/>
      <c r="H9" s="492"/>
      <c r="L9" s="554"/>
      <c r="M9" s="619" t="s">
        <v>597</v>
      </c>
      <c r="N9" s="668"/>
      <c r="O9" s="1306" t="str">
        <f>IF(numberPr_ch="",IF(numberPr="","",numberPr),numberPr_ch)</f>
        <v>47/17</v>
      </c>
      <c r="P9" s="1307"/>
      <c r="Q9" s="1307"/>
      <c r="R9" s="1307"/>
      <c r="S9" s="1307"/>
      <c r="T9" s="1308"/>
      <c r="U9" s="669"/>
      <c r="X9" s="507"/>
      <c r="Y9" s="507"/>
      <c r="Z9" s="507"/>
      <c r="AA9" s="507"/>
      <c r="AB9" s="507"/>
      <c r="AC9" s="507"/>
      <c r="AD9" s="507"/>
      <c r="AE9" s="507"/>
      <c r="AF9" s="507"/>
      <c r="AG9" s="507"/>
      <c r="AH9" s="507"/>
    </row>
    <row r="10" spans="7:34" s="493" customFormat="1" ht="18.75">
      <c r="G10" s="492"/>
      <c r="H10" s="492"/>
      <c r="L10" s="554"/>
      <c r="M10" s="619" t="s">
        <v>502</v>
      </c>
      <c r="N10" s="668"/>
      <c r="O10" s="1306" t="str">
        <f>IF(IstPub_ch="",IF(IstPub="","",IstPub),IstPub_ch)</f>
        <v>официальный сайт РСТ НО</v>
      </c>
      <c r="P10" s="1307"/>
      <c r="Q10" s="1307"/>
      <c r="R10" s="1307"/>
      <c r="S10" s="1307"/>
      <c r="T10" s="1308"/>
      <c r="U10" s="669"/>
      <c r="X10" s="507"/>
      <c r="Y10" s="507"/>
      <c r="Z10" s="507"/>
      <c r="AA10" s="507"/>
      <c r="AB10" s="507"/>
      <c r="AC10" s="507"/>
      <c r="AD10" s="507"/>
      <c r="AE10" s="507"/>
      <c r="AF10" s="507"/>
      <c r="AG10" s="507"/>
      <c r="AH10" s="507"/>
    </row>
    <row r="11" spans="7:34" s="493" customFormat="1" ht="11.25" hidden="1">
      <c r="G11" s="492"/>
      <c r="H11" s="492"/>
      <c r="L11" s="1288"/>
      <c r="M11" s="1288"/>
      <c r="N11" s="490"/>
      <c r="O11" s="1311"/>
      <c r="P11" s="1311"/>
      <c r="Q11" s="1311"/>
      <c r="R11" s="1311"/>
      <c r="S11" s="1311"/>
      <c r="T11" s="1311"/>
      <c r="U11" s="505" t="s">
        <v>373</v>
      </c>
      <c r="X11" s="507"/>
      <c r="Y11" s="507"/>
      <c r="Z11" s="507"/>
      <c r="AA11" s="507"/>
      <c r="AB11" s="507"/>
      <c r="AC11" s="507"/>
      <c r="AD11" s="507"/>
      <c r="AE11" s="507"/>
      <c r="AF11" s="507"/>
      <c r="AG11" s="507"/>
      <c r="AH11" s="507"/>
    </row>
    <row r="12" spans="7:34">
      <c r="J12" s="483"/>
      <c r="K12" s="483"/>
      <c r="L12" s="479"/>
      <c r="M12" s="479"/>
      <c r="N12" s="479"/>
      <c r="O12" s="1310"/>
      <c r="P12" s="1310"/>
      <c r="Q12" s="1310"/>
      <c r="R12" s="1310"/>
      <c r="S12" s="1310"/>
      <c r="T12" s="1310"/>
      <c r="U12" s="1310"/>
    </row>
    <row r="13" spans="7:34">
      <c r="J13" s="483"/>
      <c r="K13" s="483"/>
      <c r="L13" s="1209" t="s">
        <v>454</v>
      </c>
      <c r="M13" s="1209"/>
      <c r="N13" s="1209"/>
      <c r="O13" s="1209"/>
      <c r="P13" s="1209"/>
      <c r="Q13" s="1209"/>
      <c r="R13" s="1209"/>
      <c r="S13" s="1209"/>
      <c r="T13" s="1209"/>
      <c r="U13" s="1209"/>
      <c r="V13" s="1209"/>
      <c r="W13" s="1209" t="s">
        <v>455</v>
      </c>
    </row>
    <row r="14" spans="7:34" ht="14.25" customHeight="1">
      <c r="J14" s="483"/>
      <c r="K14" s="483"/>
      <c r="L14" s="1271" t="s">
        <v>92</v>
      </c>
      <c r="M14" s="1271" t="s">
        <v>641</v>
      </c>
      <c r="N14" s="523"/>
      <c r="O14" s="1272" t="s">
        <v>643</v>
      </c>
      <c r="P14" s="1273"/>
      <c r="Q14" s="1273"/>
      <c r="R14" s="1273"/>
      <c r="S14" s="1273"/>
      <c r="T14" s="1274"/>
      <c r="U14" s="1282" t="s">
        <v>341</v>
      </c>
      <c r="V14" s="1268" t="s">
        <v>275</v>
      </c>
      <c r="W14" s="1209"/>
    </row>
    <row r="15" spans="7:34" s="525" customFormat="1" ht="14.25" customHeight="1">
      <c r="G15" s="533"/>
      <c r="H15" s="533"/>
      <c r="I15" s="533"/>
      <c r="J15" s="531"/>
      <c r="K15" s="531"/>
      <c r="L15" s="1271"/>
      <c r="M15" s="1271"/>
      <c r="N15" s="523"/>
      <c r="O15" s="1277" t="s">
        <v>607</v>
      </c>
      <c r="P15" s="1275" t="s">
        <v>271</v>
      </c>
      <c r="Q15" s="1276"/>
      <c r="R15" s="1280" t="s">
        <v>656</v>
      </c>
      <c r="S15" s="1280"/>
      <c r="T15" s="1281"/>
      <c r="U15" s="1283"/>
      <c r="V15" s="1269"/>
      <c r="W15" s="1209"/>
      <c r="X15" s="587"/>
      <c r="Y15" s="587"/>
      <c r="Z15" s="587"/>
      <c r="AA15" s="587"/>
      <c r="AB15" s="587"/>
      <c r="AC15" s="587"/>
      <c r="AD15" s="587"/>
      <c r="AE15" s="587"/>
      <c r="AF15" s="587"/>
      <c r="AG15" s="587"/>
      <c r="AH15" s="587"/>
    </row>
    <row r="16" spans="7:34" ht="33.75">
      <c r="J16" s="483"/>
      <c r="K16" s="483"/>
      <c r="L16" s="1271"/>
      <c r="M16" s="1271"/>
      <c r="N16" s="522"/>
      <c r="O16" s="1278"/>
      <c r="P16" s="537" t="s">
        <v>767</v>
      </c>
      <c r="Q16" s="537" t="s">
        <v>768</v>
      </c>
      <c r="R16" s="538" t="s">
        <v>274</v>
      </c>
      <c r="S16" s="1266" t="s">
        <v>273</v>
      </c>
      <c r="T16" s="1267"/>
      <c r="U16" s="1284"/>
      <c r="V16" s="1270"/>
      <c r="W16" s="1209"/>
    </row>
    <row r="17" spans="1:34">
      <c r="J17" s="483"/>
      <c r="K17" s="491">
        <v>1</v>
      </c>
      <c r="L17" s="480" t="s">
        <v>93</v>
      </c>
      <c r="M17" s="480" t="s">
        <v>49</v>
      </c>
      <c r="N17" s="498" t="s">
        <v>49</v>
      </c>
      <c r="O17" s="489">
        <f ca="1">OFFSET(O17,0,-1)+1</f>
        <v>3</v>
      </c>
      <c r="P17" s="489">
        <f ca="1">OFFSET(P17,0,-1)+1</f>
        <v>4</v>
      </c>
      <c r="Q17" s="489">
        <f ca="1">OFFSET(Q17,0,-1)+1</f>
        <v>5</v>
      </c>
      <c r="R17" s="489">
        <f ca="1">OFFSET(R17,0,-1)+1</f>
        <v>6</v>
      </c>
      <c r="S17" s="1289">
        <f ca="1">OFFSET(S17,0,-1)+1</f>
        <v>7</v>
      </c>
      <c r="T17" s="1289"/>
      <c r="U17" s="489">
        <f ca="1">OFFSET(U17,0,-2)+1</f>
        <v>8</v>
      </c>
      <c r="V17" s="497">
        <f ca="1">OFFSET(V17,0,-1)</f>
        <v>8</v>
      </c>
      <c r="W17" s="489">
        <f ca="1">OFFSET(W17,0,-1)+1</f>
        <v>9</v>
      </c>
    </row>
    <row r="18" spans="1:34" ht="22.5">
      <c r="A18" s="1290">
        <v>1</v>
      </c>
      <c r="B18" s="942"/>
      <c r="C18" s="942"/>
      <c r="D18" s="942"/>
      <c r="E18" s="943"/>
      <c r="F18" s="944"/>
      <c r="G18" s="944"/>
      <c r="H18" s="944"/>
      <c r="I18" s="945"/>
      <c r="J18" s="940"/>
      <c r="K18" s="947"/>
      <c r="L18" s="595">
        <f>mergeValue(A18)</f>
        <v>1</v>
      </c>
      <c r="M18" s="643" t="s">
        <v>20</v>
      </c>
      <c r="N18" s="582"/>
      <c r="O18" s="1303"/>
      <c r="P18" s="1303"/>
      <c r="Q18" s="1303"/>
      <c r="R18" s="1303"/>
      <c r="S18" s="1303"/>
      <c r="T18" s="1303"/>
      <c r="U18" s="1303"/>
      <c r="V18" s="1303"/>
      <c r="W18" s="632" t="s">
        <v>660</v>
      </c>
    </row>
    <row r="19" spans="1:34" ht="22.5">
      <c r="A19" s="1290"/>
      <c r="B19" s="1290">
        <v>1</v>
      </c>
      <c r="C19" s="942"/>
      <c r="D19" s="942"/>
      <c r="E19" s="944"/>
      <c r="F19" s="944"/>
      <c r="G19" s="944"/>
      <c r="H19" s="944"/>
      <c r="I19" s="939"/>
      <c r="J19" s="938"/>
      <c r="K19" s="941"/>
      <c r="L19" s="595" t="str">
        <f>mergeValue(A19) &amp;"."&amp; mergeValue(B19)</f>
        <v>1.1</v>
      </c>
      <c r="M19" s="548" t="s">
        <v>16</v>
      </c>
      <c r="N19" s="582"/>
      <c r="O19" s="1303"/>
      <c r="P19" s="1303"/>
      <c r="Q19" s="1303"/>
      <c r="R19" s="1303"/>
      <c r="S19" s="1303"/>
      <c r="T19" s="1303"/>
      <c r="U19" s="1303"/>
      <c r="V19" s="1303"/>
      <c r="W19" s="632" t="s">
        <v>478</v>
      </c>
    </row>
    <row r="20" spans="1:34" ht="22.5">
      <c r="A20" s="1290"/>
      <c r="B20" s="1290"/>
      <c r="C20" s="1290">
        <v>1</v>
      </c>
      <c r="D20" s="942"/>
      <c r="E20" s="944"/>
      <c r="F20" s="944"/>
      <c r="G20" s="944"/>
      <c r="H20" s="944"/>
      <c r="I20" s="946"/>
      <c r="J20" s="938"/>
      <c r="K20" s="941"/>
      <c r="L20" s="595" t="str">
        <f>mergeValue(A20) &amp;"."&amp; mergeValue(B20)&amp;"."&amp; mergeValue(C20)</f>
        <v>1.1.1</v>
      </c>
      <c r="M20" s="549" t="s">
        <v>7</v>
      </c>
      <c r="N20" s="582"/>
      <c r="O20" s="1303"/>
      <c r="P20" s="1303"/>
      <c r="Q20" s="1303"/>
      <c r="R20" s="1303"/>
      <c r="S20" s="1303"/>
      <c r="T20" s="1303"/>
      <c r="U20" s="1303"/>
      <c r="V20" s="1303"/>
      <c r="W20" s="632" t="s">
        <v>635</v>
      </c>
    </row>
    <row r="21" spans="1:34" ht="22.5">
      <c r="A21" s="1290"/>
      <c r="B21" s="1290"/>
      <c r="C21" s="1290"/>
      <c r="D21" s="1290">
        <v>1</v>
      </c>
      <c r="E21" s="944"/>
      <c r="F21" s="944"/>
      <c r="G21" s="944"/>
      <c r="H21" s="944"/>
      <c r="I21" s="946"/>
      <c r="J21" s="938"/>
      <c r="K21" s="941"/>
      <c r="L21" s="595" t="str">
        <f>mergeValue(A21) &amp;"."&amp; mergeValue(B21)&amp;"."&amp; mergeValue(C21)&amp;"."&amp; mergeValue(D21)</f>
        <v>1.1.1.1</v>
      </c>
      <c r="M21" s="550" t="s">
        <v>22</v>
      </c>
      <c r="N21" s="582"/>
      <c r="O21" s="1303"/>
      <c r="P21" s="1303"/>
      <c r="Q21" s="1303"/>
      <c r="R21" s="1303"/>
      <c r="S21" s="1303"/>
      <c r="T21" s="1303"/>
      <c r="U21" s="1303"/>
      <c r="V21" s="1303"/>
      <c r="W21" s="632" t="s">
        <v>636</v>
      </c>
    </row>
    <row r="22" spans="1:34" ht="11.25" hidden="1" customHeight="1">
      <c r="A22" s="1290"/>
      <c r="B22" s="1290"/>
      <c r="C22" s="1290"/>
      <c r="D22" s="1290"/>
      <c r="E22" s="1290">
        <v>1</v>
      </c>
      <c r="F22" s="944"/>
      <c r="G22" s="944"/>
      <c r="H22" s="942">
        <v>1</v>
      </c>
      <c r="I22" s="1290">
        <v>1</v>
      </c>
      <c r="J22" s="944"/>
      <c r="K22" s="949"/>
      <c r="L22" s="595"/>
      <c r="M22" s="556"/>
      <c r="N22" s="583"/>
      <c r="O22" s="633"/>
      <c r="P22" s="633"/>
      <c r="Q22" s="633"/>
      <c r="R22" s="633"/>
      <c r="S22" s="633"/>
      <c r="T22" s="633"/>
      <c r="U22" s="633"/>
      <c r="V22" s="510"/>
      <c r="W22" s="561"/>
    </row>
    <row r="23" spans="1:34" ht="90">
      <c r="A23" s="1290"/>
      <c r="B23" s="1290"/>
      <c r="C23" s="1290"/>
      <c r="D23" s="1290"/>
      <c r="E23" s="1290"/>
      <c r="F23" s="1290">
        <v>1</v>
      </c>
      <c r="G23" s="942"/>
      <c r="H23" s="942"/>
      <c r="I23" s="1290"/>
      <c r="J23" s="1290">
        <v>1</v>
      </c>
      <c r="K23" s="950"/>
      <c r="L23" s="595" t="str">
        <f>mergeValue(A23) &amp;"."&amp; mergeValue(B23)&amp;"."&amp; mergeValue(C23)&amp;"."&amp; mergeValue(D23)&amp;"."&amp;  mergeValue(F23)</f>
        <v>1.1.1.1.1</v>
      </c>
      <c r="M23" s="557" t="s">
        <v>10</v>
      </c>
      <c r="N23" s="583"/>
      <c r="O23" s="1292"/>
      <c r="P23" s="1292"/>
      <c r="Q23" s="1292"/>
      <c r="R23" s="1292"/>
      <c r="S23" s="1292"/>
      <c r="T23" s="1292"/>
      <c r="U23" s="1292"/>
      <c r="V23" s="1292"/>
      <c r="W23" s="632" t="s">
        <v>637</v>
      </c>
      <c r="Y23" s="506" t="str">
        <f>strCheckUnique(Z23:Z26)</f>
        <v/>
      </c>
      <c r="AA23" s="506"/>
    </row>
    <row r="24" spans="1:34" ht="189" customHeight="1">
      <c r="A24" s="1290"/>
      <c r="B24" s="1290"/>
      <c r="C24" s="1290"/>
      <c r="D24" s="1290"/>
      <c r="E24" s="1290"/>
      <c r="F24" s="1290"/>
      <c r="G24" s="942">
        <v>1</v>
      </c>
      <c r="H24" s="942"/>
      <c r="I24" s="1290"/>
      <c r="J24" s="1290"/>
      <c r="K24" s="950">
        <v>1</v>
      </c>
      <c r="L24" s="595" t="str">
        <f>mergeValue(A24) &amp;"."&amp; mergeValue(B24)&amp;"."&amp; mergeValue(C24)&amp;"."&amp; mergeValue(D24)&amp;"."&amp; mergeValue(F24)&amp;"."&amp; mergeValue(G24)</f>
        <v>1.1.1.1.1.1</v>
      </c>
      <c r="M24" s="1071"/>
      <c r="N24" s="588"/>
      <c r="O24" s="564"/>
      <c r="P24" s="564"/>
      <c r="Q24" s="1096"/>
      <c r="R24" s="1301"/>
      <c r="S24" s="1286" t="s">
        <v>84</v>
      </c>
      <c r="T24" s="1301"/>
      <c r="U24" s="1286" t="s">
        <v>85</v>
      </c>
      <c r="V24" s="580"/>
      <c r="W24" s="1261" t="s">
        <v>661</v>
      </c>
      <c r="X24" s="502" t="str">
        <f>strCheckDate(O25:V25)</f>
        <v/>
      </c>
      <c r="Y24" s="506"/>
      <c r="Z24" s="506" t="str">
        <f>IF(M24="","",M24 )</f>
        <v/>
      </c>
      <c r="AA24" s="506"/>
      <c r="AB24" s="506"/>
      <c r="AC24" s="506"/>
    </row>
    <row r="25" spans="1:34" ht="11.25" hidden="1">
      <c r="A25" s="1290"/>
      <c r="B25" s="1290"/>
      <c r="C25" s="1290"/>
      <c r="D25" s="1290"/>
      <c r="E25" s="1290"/>
      <c r="F25" s="1290"/>
      <c r="G25" s="942"/>
      <c r="H25" s="942"/>
      <c r="I25" s="1290"/>
      <c r="J25" s="1290"/>
      <c r="K25" s="950"/>
      <c r="L25" s="602"/>
      <c r="M25" s="648"/>
      <c r="N25" s="588"/>
      <c r="O25" s="564"/>
      <c r="P25" s="564"/>
      <c r="Q25" s="586" t="str">
        <f>R24 &amp; "-" &amp; T24</f>
        <v>-</v>
      </c>
      <c r="R25" s="1285"/>
      <c r="S25" s="1286"/>
      <c r="T25" s="1285"/>
      <c r="U25" s="1286"/>
      <c r="V25" s="580"/>
      <c r="W25" s="1262"/>
    </row>
    <row r="26" spans="1:34" s="477" customFormat="1" ht="15" customHeight="1">
      <c r="A26" s="1290"/>
      <c r="B26" s="1290"/>
      <c r="C26" s="1290"/>
      <c r="D26" s="1290"/>
      <c r="E26" s="1290"/>
      <c r="F26" s="1290"/>
      <c r="G26" s="944"/>
      <c r="H26" s="942"/>
      <c r="I26" s="1290"/>
      <c r="J26" s="1290"/>
      <c r="K26" s="949"/>
      <c r="L26" s="540"/>
      <c r="M26" s="558" t="s">
        <v>25</v>
      </c>
      <c r="N26" s="553"/>
      <c r="O26" s="547"/>
      <c r="P26" s="547"/>
      <c r="Q26" s="547"/>
      <c r="R26" s="575"/>
      <c r="S26" s="566"/>
      <c r="T26" s="565"/>
      <c r="U26" s="553"/>
      <c r="V26" s="562"/>
      <c r="W26" s="1263"/>
      <c r="X26" s="503"/>
      <c r="Y26" s="503"/>
      <c r="Z26" s="503"/>
      <c r="AA26" s="503"/>
      <c r="AB26" s="503"/>
      <c r="AC26" s="503"/>
      <c r="AD26" s="503"/>
      <c r="AE26" s="503"/>
      <c r="AF26" s="503"/>
      <c r="AG26" s="503"/>
      <c r="AH26" s="503"/>
    </row>
    <row r="27" spans="1:34" s="477" customFormat="1" ht="15" customHeight="1">
      <c r="A27" s="1290"/>
      <c r="B27" s="1290"/>
      <c r="C27" s="1290"/>
      <c r="D27" s="1290"/>
      <c r="E27" s="1290"/>
      <c r="F27" s="944"/>
      <c r="G27" s="944"/>
      <c r="H27" s="942"/>
      <c r="I27" s="1290"/>
      <c r="J27" s="944"/>
      <c r="K27" s="949"/>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4" s="477" customFormat="1" ht="0.2" customHeight="1">
      <c r="A28" s="1290"/>
      <c r="B28" s="1290"/>
      <c r="C28" s="1290"/>
      <c r="D28" s="1290"/>
      <c r="E28" s="948"/>
      <c r="F28" s="944"/>
      <c r="G28" s="944"/>
      <c r="H28" s="944"/>
      <c r="I28" s="940"/>
      <c r="J28" s="937"/>
      <c r="K28" s="947"/>
      <c r="L28" s="540"/>
      <c r="M28" s="553"/>
      <c r="N28" s="551"/>
      <c r="O28" s="547"/>
      <c r="P28" s="547"/>
      <c r="Q28" s="547"/>
      <c r="R28" s="575"/>
      <c r="S28" s="566"/>
      <c r="T28" s="565"/>
      <c r="U28" s="551"/>
      <c r="V28" s="566"/>
      <c r="W28" s="562"/>
      <c r="X28" s="503"/>
      <c r="Y28" s="503"/>
      <c r="Z28" s="503"/>
      <c r="AA28" s="503"/>
      <c r="AB28" s="503"/>
      <c r="AC28" s="503"/>
      <c r="AD28" s="503"/>
      <c r="AE28" s="503"/>
      <c r="AF28" s="503"/>
      <c r="AG28" s="503"/>
      <c r="AH28" s="503"/>
    </row>
    <row r="29" spans="1:34" s="477" customFormat="1" ht="15" customHeight="1">
      <c r="A29" s="1290"/>
      <c r="B29" s="1290"/>
      <c r="C29" s="1290"/>
      <c r="D29" s="948"/>
      <c r="E29" s="948"/>
      <c r="F29" s="944"/>
      <c r="G29" s="944"/>
      <c r="H29" s="944"/>
      <c r="I29" s="940"/>
      <c r="J29" s="937"/>
      <c r="K29" s="947"/>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4" s="477" customFormat="1" ht="15" customHeight="1">
      <c r="A30" s="1290"/>
      <c r="B30" s="1290"/>
      <c r="C30" s="948"/>
      <c r="D30" s="948"/>
      <c r="E30" s="948"/>
      <c r="F30" s="948"/>
      <c r="G30" s="953"/>
      <c r="H30" s="940"/>
      <c r="I30" s="951"/>
      <c r="J30" s="937"/>
      <c r="K30" s="952"/>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4" s="477" customFormat="1" ht="15" customHeight="1">
      <c r="A31" s="1290"/>
      <c r="B31" s="948"/>
      <c r="C31" s="948"/>
      <c r="D31" s="948"/>
      <c r="E31" s="948"/>
      <c r="F31" s="948"/>
      <c r="G31" s="953"/>
      <c r="H31" s="940"/>
      <c r="I31" s="940"/>
      <c r="J31" s="937"/>
      <c r="K31" s="947"/>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4" s="477" customFormat="1" ht="15" customHeight="1">
      <c r="A32" s="936"/>
      <c r="B32" s="936"/>
      <c r="C32" s="936"/>
      <c r="D32" s="936"/>
      <c r="E32" s="936"/>
      <c r="F32" s="936"/>
      <c r="G32" s="936"/>
      <c r="H32" s="936"/>
      <c r="I32" s="936"/>
      <c r="J32" s="936"/>
      <c r="K32" s="936"/>
      <c r="L32" s="494"/>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23.75" customHeight="1">
      <c r="L34" s="1">
        <v>1</v>
      </c>
      <c r="M34" s="1254" t="s">
        <v>662</v>
      </c>
      <c r="N34" s="1254"/>
      <c r="O34" s="1254"/>
      <c r="P34" s="1254"/>
      <c r="Q34" s="1254"/>
      <c r="R34" s="1254"/>
      <c r="S34" s="1254"/>
      <c r="T34" s="1254"/>
      <c r="U34" s="1254"/>
      <c r="V34" s="1254"/>
      <c r="W34" s="1254"/>
    </row>
  </sheetData>
  <sheetProtection password="FA9C" sheet="1" objects="1" scenarios="1" formatColumns="0" formatRows="0"/>
  <dataConsolidate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5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183</v>
      </c>
    </row>
    <row r="2" spans="1:20" ht="22.5">
      <c r="F2" s="1255" t="s">
        <v>492</v>
      </c>
      <c r="G2" s="1256"/>
      <c r="H2" s="1257"/>
      <c r="I2" s="642"/>
    </row>
    <row r="3" spans="1:20" ht="3" customHeight="1"/>
    <row r="4" spans="1:20" s="572" customFormat="1" ht="11.25">
      <c r="A4" s="592"/>
      <c r="B4" s="592"/>
      <c r="C4" s="592"/>
      <c r="D4" s="592"/>
      <c r="F4" s="1209" t="s">
        <v>454</v>
      </c>
      <c r="G4" s="1209"/>
      <c r="H4" s="1209"/>
      <c r="I4" s="1258"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58"/>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493</v>
      </c>
      <c r="H7" s="606" t="str">
        <f>IF(dateCh="","",dateCh)</f>
        <v>19.12.2018</v>
      </c>
      <c r="I7" s="583" t="s">
        <v>494</v>
      </c>
      <c r="J7" s="617"/>
      <c r="K7" s="592"/>
      <c r="L7" s="592"/>
      <c r="M7" s="592"/>
      <c r="N7" s="592"/>
      <c r="O7" s="592"/>
      <c r="P7" s="592"/>
      <c r="Q7" s="592"/>
      <c r="R7" s="592"/>
      <c r="S7" s="592"/>
      <c r="T7" s="592"/>
    </row>
    <row r="8" spans="1:20" s="572" customFormat="1" ht="45">
      <c r="A8" s="1259">
        <v>1</v>
      </c>
      <c r="B8" s="592"/>
      <c r="C8" s="592"/>
      <c r="D8" s="592"/>
      <c r="F8" s="618" t="str">
        <f>"2." &amp;mergeValue(A8)</f>
        <v>2.1</v>
      </c>
      <c r="G8" s="634" t="s">
        <v>495</v>
      </c>
      <c r="H8" s="606"/>
      <c r="I8" s="583" t="s">
        <v>592</v>
      </c>
      <c r="J8" s="617"/>
      <c r="K8" s="592"/>
      <c r="L8" s="592"/>
      <c r="M8" s="592"/>
      <c r="N8" s="592"/>
      <c r="O8" s="592"/>
      <c r="P8" s="592"/>
      <c r="Q8" s="592"/>
      <c r="R8" s="592"/>
      <c r="S8" s="592"/>
      <c r="T8" s="592"/>
    </row>
    <row r="9" spans="1:20" s="572" customFormat="1" ht="22.5">
      <c r="A9" s="1259"/>
      <c r="B9" s="592"/>
      <c r="C9" s="592"/>
      <c r="D9" s="592"/>
      <c r="F9" s="618" t="str">
        <f>"3." &amp;mergeValue(A9)</f>
        <v>3.1</v>
      </c>
      <c r="G9" s="634" t="s">
        <v>496</v>
      </c>
      <c r="H9" s="606"/>
      <c r="I9" s="583" t="s">
        <v>590</v>
      </c>
      <c r="J9" s="617"/>
      <c r="K9" s="592"/>
      <c r="L9" s="592"/>
      <c r="M9" s="592"/>
      <c r="N9" s="592"/>
      <c r="O9" s="592"/>
      <c r="P9" s="592"/>
      <c r="Q9" s="592"/>
      <c r="R9" s="592"/>
      <c r="S9" s="592"/>
      <c r="T9" s="592"/>
    </row>
    <row r="10" spans="1:20" s="572" customFormat="1" ht="22.5">
      <c r="A10" s="1259"/>
      <c r="B10" s="592"/>
      <c r="C10" s="592"/>
      <c r="D10" s="592"/>
      <c r="F10" s="618" t="str">
        <f>"4."&amp;mergeValue(A10)</f>
        <v>4.1</v>
      </c>
      <c r="G10" s="634" t="s">
        <v>497</v>
      </c>
      <c r="H10" s="607" t="s">
        <v>458</v>
      </c>
      <c r="I10" s="583"/>
      <c r="J10" s="617"/>
      <c r="K10" s="592"/>
      <c r="L10" s="592"/>
      <c r="M10" s="592"/>
      <c r="N10" s="592"/>
      <c r="O10" s="592"/>
      <c r="P10" s="592"/>
      <c r="Q10" s="592"/>
      <c r="R10" s="592"/>
      <c r="S10" s="592"/>
      <c r="T10" s="592"/>
    </row>
    <row r="11" spans="1:20" s="572" customFormat="1" ht="18.75">
      <c r="A11" s="1259"/>
      <c r="B11" s="1259">
        <v>1</v>
      </c>
      <c r="C11" s="625"/>
      <c r="D11" s="625"/>
      <c r="F11" s="618" t="str">
        <f>"4."&amp;mergeValue(A11) &amp;"."&amp;mergeValue(B11)</f>
        <v>4.1.1</v>
      </c>
      <c r="G11" s="613" t="s">
        <v>594</v>
      </c>
      <c r="H11" s="606" t="str">
        <f>IF(region_name="","",region_name)</f>
        <v>Нижегородская область</v>
      </c>
      <c r="I11" s="583" t="s">
        <v>500</v>
      </c>
      <c r="J11" s="617"/>
      <c r="K11" s="592"/>
      <c r="L11" s="592"/>
      <c r="M11" s="592"/>
      <c r="N11" s="592"/>
      <c r="O11" s="592"/>
      <c r="P11" s="592"/>
      <c r="Q11" s="592"/>
      <c r="R11" s="592"/>
      <c r="S11" s="592"/>
      <c r="T11" s="592"/>
    </row>
    <row r="12" spans="1:20" s="572" customFormat="1" ht="22.5">
      <c r="A12" s="1259"/>
      <c r="B12" s="1259"/>
      <c r="C12" s="1259">
        <v>1</v>
      </c>
      <c r="D12" s="625"/>
      <c r="F12" s="618" t="str">
        <f>"4."&amp;mergeValue(A12) &amp;"."&amp;mergeValue(B12)&amp;"."&amp;mergeValue(C12)</f>
        <v>4.1.1.1</v>
      </c>
      <c r="G12" s="624" t="s">
        <v>498</v>
      </c>
      <c r="H12" s="606"/>
      <c r="I12" s="583" t="s">
        <v>501</v>
      </c>
      <c r="J12" s="617"/>
      <c r="K12" s="592"/>
      <c r="L12" s="592"/>
      <c r="M12" s="592"/>
      <c r="N12" s="592"/>
      <c r="O12" s="592"/>
      <c r="P12" s="592"/>
      <c r="Q12" s="592"/>
      <c r="R12" s="592"/>
      <c r="S12" s="592"/>
      <c r="T12" s="592"/>
    </row>
    <row r="13" spans="1:20" s="572" customFormat="1" ht="39" customHeight="1">
      <c r="A13" s="1259"/>
      <c r="B13" s="1259"/>
      <c r="C13" s="1259"/>
      <c r="D13" s="625">
        <v>1</v>
      </c>
      <c r="F13" s="618" t="str">
        <f>"4."&amp;mergeValue(A13) &amp;"."&amp;mergeValue(B13)&amp;"."&amp;mergeValue(C13)&amp;"."&amp;mergeValue(D13)</f>
        <v>4.1.1.1.1</v>
      </c>
      <c r="G13" s="635" t="s">
        <v>499</v>
      </c>
      <c r="H13" s="606"/>
      <c r="I13" s="1260" t="s">
        <v>593</v>
      </c>
      <c r="J13" s="617"/>
      <c r="K13" s="592"/>
      <c r="L13" s="592"/>
      <c r="M13" s="592"/>
      <c r="N13" s="592"/>
      <c r="O13" s="592"/>
      <c r="P13" s="592"/>
      <c r="Q13" s="592"/>
      <c r="R13" s="592"/>
      <c r="S13" s="592"/>
      <c r="T13" s="592"/>
    </row>
    <row r="14" spans="1:20" s="572" customFormat="1" ht="18.75">
      <c r="A14" s="1259"/>
      <c r="B14" s="1259"/>
      <c r="C14" s="1259"/>
      <c r="D14" s="625"/>
      <c r="F14" s="621"/>
      <c r="G14" s="552" t="s">
        <v>4</v>
      </c>
      <c r="H14" s="626"/>
      <c r="I14" s="1260"/>
      <c r="J14" s="617"/>
      <c r="K14" s="592"/>
      <c r="L14" s="592"/>
      <c r="M14" s="592"/>
      <c r="N14" s="592"/>
      <c r="O14" s="592"/>
      <c r="P14" s="592"/>
      <c r="Q14" s="592"/>
      <c r="R14" s="592"/>
      <c r="S14" s="592"/>
      <c r="T14" s="592"/>
    </row>
    <row r="15" spans="1:20" s="572" customFormat="1" ht="18.75">
      <c r="A15" s="1259"/>
      <c r="B15" s="1259"/>
      <c r="C15" s="625"/>
      <c r="D15" s="625"/>
      <c r="F15" s="636"/>
      <c r="G15" s="579" t="s">
        <v>403</v>
      </c>
      <c r="H15" s="637"/>
      <c r="I15" s="638"/>
      <c r="J15" s="617"/>
      <c r="K15" s="592"/>
      <c r="L15" s="592"/>
      <c r="M15" s="592"/>
      <c r="N15" s="592"/>
      <c r="O15" s="592"/>
      <c r="P15" s="592"/>
      <c r="Q15" s="592"/>
      <c r="R15" s="592"/>
      <c r="S15" s="592"/>
      <c r="T15" s="592"/>
    </row>
    <row r="16" spans="1:20" s="572" customFormat="1" ht="18.75">
      <c r="A16" s="1259"/>
      <c r="B16" s="592"/>
      <c r="C16" s="592"/>
      <c r="D16" s="592"/>
      <c r="F16" s="621"/>
      <c r="G16" s="560" t="s">
        <v>507</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506</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254" t="s">
        <v>595</v>
      </c>
      <c r="H19" s="1254"/>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4.7109375" style="478" customWidth="1"/>
    <col min="14" max="14" width="2"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4" hidden="1"/>
    <row r="2" spans="1:34" hidden="1"/>
    <row r="3" spans="1:34" hidden="1"/>
    <row r="4" spans="1:34" ht="3" customHeight="1">
      <c r="J4" s="483"/>
      <c r="K4" s="483"/>
      <c r="L4" s="479"/>
      <c r="M4" s="479"/>
      <c r="N4" s="479"/>
      <c r="O4" s="486"/>
      <c r="P4" s="486"/>
      <c r="Q4" s="486"/>
      <c r="R4" s="486"/>
      <c r="S4" s="486"/>
      <c r="T4" s="486"/>
      <c r="U4" s="479"/>
    </row>
    <row r="5" spans="1:34" ht="22.5" customHeight="1">
      <c r="J5" s="483"/>
      <c r="K5" s="483"/>
      <c r="L5" s="1287" t="s">
        <v>659</v>
      </c>
      <c r="M5" s="1287"/>
      <c r="N5" s="1287"/>
      <c r="O5" s="1287"/>
      <c r="P5" s="1287"/>
      <c r="Q5" s="1287"/>
      <c r="R5" s="1287"/>
      <c r="S5" s="1287"/>
      <c r="T5" s="1287"/>
      <c r="U5" s="499"/>
    </row>
    <row r="6" spans="1:34" ht="3" customHeight="1">
      <c r="J6" s="483"/>
      <c r="K6" s="483"/>
      <c r="L6" s="479"/>
      <c r="M6" s="479"/>
      <c r="N6" s="479"/>
      <c r="O6" s="482"/>
      <c r="P6" s="482"/>
      <c r="Q6" s="482"/>
      <c r="R6" s="482"/>
      <c r="S6" s="482"/>
      <c r="T6" s="482"/>
      <c r="U6" s="479"/>
    </row>
    <row r="7" spans="1:34" s="493" customFormat="1" ht="22.5">
      <c r="A7" s="507"/>
      <c r="B7" s="507"/>
      <c r="C7" s="507"/>
      <c r="D7" s="507"/>
      <c r="E7" s="507"/>
      <c r="F7" s="507"/>
      <c r="G7" s="507"/>
      <c r="H7" s="507"/>
      <c r="L7" s="501"/>
      <c r="M7" s="619" t="s">
        <v>503</v>
      </c>
      <c r="N7" s="668"/>
      <c r="O7" s="1306" t="str">
        <f>IF(NameOrPr_ch="",IF(NameOrPr="","",NameOrPr),NameOrPr_ch)</f>
        <v>Региональная служба по тарифам Нижегородской области</v>
      </c>
      <c r="P7" s="1307"/>
      <c r="Q7" s="1307"/>
      <c r="R7" s="1307"/>
      <c r="S7" s="1307"/>
      <c r="T7" s="1308"/>
      <c r="U7" s="669"/>
      <c r="X7" s="507"/>
      <c r="Y7" s="507"/>
      <c r="Z7" s="507"/>
      <c r="AA7" s="507"/>
      <c r="AB7" s="507"/>
      <c r="AC7" s="507"/>
      <c r="AD7" s="507"/>
      <c r="AE7" s="507"/>
      <c r="AF7" s="507"/>
      <c r="AG7" s="507"/>
      <c r="AH7" s="507"/>
    </row>
    <row r="8" spans="1:34" s="572" customFormat="1" ht="18.75">
      <c r="A8" s="592"/>
      <c r="B8" s="592"/>
      <c r="C8" s="592"/>
      <c r="D8" s="592"/>
      <c r="E8" s="592"/>
      <c r="F8" s="592"/>
      <c r="G8" s="592"/>
      <c r="H8" s="592"/>
      <c r="L8" s="501"/>
      <c r="M8" s="619" t="s">
        <v>598</v>
      </c>
      <c r="N8" s="668"/>
      <c r="O8" s="1306" t="str">
        <f>IF(datePr_ch="",IF(datePr="","",datePr),datePr_ch)</f>
        <v>21.11.2018</v>
      </c>
      <c r="P8" s="1307"/>
      <c r="Q8" s="1307"/>
      <c r="R8" s="1307"/>
      <c r="S8" s="1307"/>
      <c r="T8" s="1308"/>
      <c r="U8" s="669"/>
      <c r="X8" s="592"/>
      <c r="Y8" s="592"/>
      <c r="Z8" s="592"/>
      <c r="AA8" s="592"/>
      <c r="AB8" s="592"/>
      <c r="AC8" s="592"/>
      <c r="AD8" s="592"/>
      <c r="AE8" s="592"/>
      <c r="AF8" s="592"/>
      <c r="AG8" s="592"/>
      <c r="AH8" s="592"/>
    </row>
    <row r="9" spans="1:34" s="493" customFormat="1" ht="18.75">
      <c r="A9" s="507"/>
      <c r="B9" s="507"/>
      <c r="C9" s="507"/>
      <c r="D9" s="507"/>
      <c r="E9" s="507"/>
      <c r="F9" s="507"/>
      <c r="G9" s="507"/>
      <c r="H9" s="507"/>
      <c r="L9" s="554"/>
      <c r="M9" s="619" t="s">
        <v>597</v>
      </c>
      <c r="N9" s="668"/>
      <c r="O9" s="1306" t="str">
        <f>IF(numberPr_ch="",IF(numberPr="","",numberPr),numberPr_ch)</f>
        <v>47/17</v>
      </c>
      <c r="P9" s="1307"/>
      <c r="Q9" s="1307"/>
      <c r="R9" s="1307"/>
      <c r="S9" s="1307"/>
      <c r="T9" s="1308"/>
      <c r="U9" s="669"/>
      <c r="X9" s="507"/>
      <c r="Y9" s="507"/>
      <c r="Z9" s="507"/>
      <c r="AA9" s="507"/>
      <c r="AB9" s="507"/>
      <c r="AC9" s="507"/>
      <c r="AD9" s="507"/>
      <c r="AE9" s="507"/>
      <c r="AF9" s="507"/>
      <c r="AG9" s="507"/>
      <c r="AH9" s="507"/>
    </row>
    <row r="10" spans="1:34" s="493" customFormat="1" ht="18.75">
      <c r="A10" s="507"/>
      <c r="B10" s="507"/>
      <c r="C10" s="507"/>
      <c r="D10" s="507"/>
      <c r="E10" s="507"/>
      <c r="F10" s="507"/>
      <c r="G10" s="507"/>
      <c r="H10" s="507"/>
      <c r="L10" s="554"/>
      <c r="M10" s="619" t="s">
        <v>502</v>
      </c>
      <c r="N10" s="668"/>
      <c r="O10" s="1306" t="str">
        <f>IF(IstPub_ch="",IF(IstPub="","",IstPub),IstPub_ch)</f>
        <v>официальный сайт РСТ НО</v>
      </c>
      <c r="P10" s="1307"/>
      <c r="Q10" s="1307"/>
      <c r="R10" s="1307"/>
      <c r="S10" s="1307"/>
      <c r="T10" s="1308"/>
      <c r="U10" s="669"/>
      <c r="X10" s="507"/>
      <c r="Y10" s="507"/>
      <c r="Z10" s="507"/>
      <c r="AA10" s="507"/>
      <c r="AB10" s="507"/>
      <c r="AC10" s="507"/>
      <c r="AD10" s="507"/>
      <c r="AE10" s="507"/>
      <c r="AF10" s="507"/>
      <c r="AG10" s="507"/>
      <c r="AH10" s="507"/>
    </row>
    <row r="11" spans="1:34" s="493" customFormat="1" ht="11.25" hidden="1">
      <c r="A11" s="507"/>
      <c r="B11" s="507"/>
      <c r="C11" s="507"/>
      <c r="D11" s="507"/>
      <c r="E11" s="507"/>
      <c r="F11" s="507"/>
      <c r="G11" s="507"/>
      <c r="H11" s="507"/>
      <c r="L11" s="554"/>
      <c r="M11" s="554"/>
      <c r="N11" s="568"/>
      <c r="O11" s="584"/>
      <c r="P11" s="584"/>
      <c r="Q11" s="584"/>
      <c r="R11" s="584"/>
      <c r="S11" s="584"/>
      <c r="T11" s="584"/>
      <c r="U11" s="505" t="s">
        <v>373</v>
      </c>
      <c r="X11" s="507"/>
      <c r="Y11" s="507"/>
      <c r="Z11" s="507"/>
      <c r="AA11" s="507"/>
      <c r="AB11" s="507"/>
      <c r="AC11" s="507"/>
      <c r="AD11" s="507"/>
      <c r="AE11" s="507"/>
      <c r="AF11" s="507"/>
      <c r="AG11" s="507"/>
      <c r="AH11" s="507"/>
    </row>
    <row r="12" spans="1:34" ht="15" customHeight="1">
      <c r="J12" s="483"/>
      <c r="K12" s="483"/>
      <c r="L12" s="479"/>
      <c r="M12" s="479"/>
      <c r="N12" s="479"/>
      <c r="O12" s="1310"/>
      <c r="P12" s="1310"/>
      <c r="Q12" s="1310"/>
      <c r="R12" s="1310"/>
      <c r="S12" s="1310"/>
      <c r="T12" s="1310"/>
      <c r="U12" s="1310"/>
    </row>
    <row r="13" spans="1:34">
      <c r="J13" s="483"/>
      <c r="K13" s="483"/>
      <c r="L13" s="1209" t="s">
        <v>454</v>
      </c>
      <c r="M13" s="1209"/>
      <c r="N13" s="1209"/>
      <c r="O13" s="1209"/>
      <c r="P13" s="1209"/>
      <c r="Q13" s="1209"/>
      <c r="R13" s="1209"/>
      <c r="S13" s="1209"/>
      <c r="T13" s="1209"/>
      <c r="U13" s="1209"/>
      <c r="V13" s="1209"/>
      <c r="W13" s="1209" t="s">
        <v>455</v>
      </c>
    </row>
    <row r="14" spans="1:34" ht="14.25" customHeight="1">
      <c r="J14" s="483"/>
      <c r="K14" s="483"/>
      <c r="L14" s="1271" t="s">
        <v>92</v>
      </c>
      <c r="M14" s="1271" t="s">
        <v>641</v>
      </c>
      <c r="N14" s="523"/>
      <c r="O14" s="1272" t="s">
        <v>643</v>
      </c>
      <c r="P14" s="1273"/>
      <c r="Q14" s="1273"/>
      <c r="R14" s="1273"/>
      <c r="S14" s="1273"/>
      <c r="T14" s="1274"/>
      <c r="U14" s="1282" t="s">
        <v>341</v>
      </c>
      <c r="V14" s="1268" t="s">
        <v>275</v>
      </c>
      <c r="W14" s="1209"/>
    </row>
    <row r="15" spans="1:34" s="525" customFormat="1" ht="14.25" customHeight="1">
      <c r="A15" s="587"/>
      <c r="B15" s="587"/>
      <c r="C15" s="587"/>
      <c r="D15" s="587"/>
      <c r="E15" s="587"/>
      <c r="F15" s="587"/>
      <c r="G15" s="593"/>
      <c r="H15" s="593"/>
      <c r="I15" s="533"/>
      <c r="J15" s="531"/>
      <c r="K15" s="531"/>
      <c r="L15" s="1271"/>
      <c r="M15" s="1271"/>
      <c r="N15" s="523"/>
      <c r="O15" s="1277" t="s">
        <v>774</v>
      </c>
      <c r="P15" s="1275" t="s">
        <v>271</v>
      </c>
      <c r="Q15" s="1276"/>
      <c r="R15" s="1280" t="s">
        <v>656</v>
      </c>
      <c r="S15" s="1280"/>
      <c r="T15" s="1281"/>
      <c r="U15" s="1283"/>
      <c r="V15" s="1269"/>
      <c r="W15" s="1209"/>
      <c r="X15" s="587"/>
      <c r="Y15" s="587"/>
      <c r="Z15" s="587"/>
      <c r="AA15" s="587"/>
      <c r="AB15" s="587"/>
      <c r="AC15" s="587"/>
      <c r="AD15" s="587"/>
      <c r="AE15" s="587"/>
      <c r="AF15" s="587"/>
      <c r="AG15" s="587"/>
      <c r="AH15" s="587"/>
    </row>
    <row r="16" spans="1:34" ht="33.75">
      <c r="J16" s="483"/>
      <c r="K16" s="483"/>
      <c r="L16" s="1271"/>
      <c r="M16" s="1271"/>
      <c r="N16" s="522"/>
      <c r="O16" s="1278"/>
      <c r="P16" s="537" t="s">
        <v>767</v>
      </c>
      <c r="Q16" s="537" t="s">
        <v>768</v>
      </c>
      <c r="R16" s="538" t="s">
        <v>274</v>
      </c>
      <c r="S16" s="1266" t="s">
        <v>273</v>
      </c>
      <c r="T16" s="1267"/>
      <c r="U16" s="1284"/>
      <c r="V16" s="1270"/>
      <c r="W16" s="1209"/>
    </row>
    <row r="17" spans="1:35">
      <c r="J17" s="483"/>
      <c r="K17" s="491">
        <v>1</v>
      </c>
      <c r="L17" s="527" t="s">
        <v>93</v>
      </c>
      <c r="M17" s="527" t="s">
        <v>49</v>
      </c>
      <c r="N17" s="498" t="s">
        <v>49</v>
      </c>
      <c r="O17" s="489">
        <f ca="1">OFFSET(O17,0,-1)+1</f>
        <v>3</v>
      </c>
      <c r="P17" s="489">
        <f ca="1">OFFSET(P17,0,-1)+1</f>
        <v>4</v>
      </c>
      <c r="Q17" s="489">
        <f ca="1">OFFSET(Q17,0,-1)+1</f>
        <v>5</v>
      </c>
      <c r="R17" s="489">
        <f ca="1">OFFSET(R17,0,-1)+1</f>
        <v>6</v>
      </c>
      <c r="S17" s="1289">
        <f ca="1">OFFSET(S17,0,-1)+1</f>
        <v>7</v>
      </c>
      <c r="T17" s="1289"/>
      <c r="U17" s="489">
        <f ca="1">OFFSET(U17,0,-2)+1</f>
        <v>8</v>
      </c>
      <c r="V17" s="653">
        <f ca="1">OFFSET(V17,0,-1)</f>
        <v>8</v>
      </c>
      <c r="W17" s="489">
        <f ca="1">OFFSET(W17,0,-1)+1</f>
        <v>9</v>
      </c>
    </row>
    <row r="18" spans="1:35" ht="22.5">
      <c r="A18" s="1290">
        <v>1</v>
      </c>
      <c r="B18" s="960"/>
      <c r="C18" s="960"/>
      <c r="D18" s="960"/>
      <c r="E18" s="961"/>
      <c r="F18" s="962"/>
      <c r="G18" s="962"/>
      <c r="H18" s="962"/>
      <c r="I18" s="963"/>
      <c r="J18" s="958"/>
      <c r="K18" s="965"/>
      <c r="L18" s="595">
        <f>mergeValue(A18)</f>
        <v>1</v>
      </c>
      <c r="M18" s="643" t="s">
        <v>20</v>
      </c>
      <c r="N18" s="582"/>
      <c r="O18" s="1303"/>
      <c r="P18" s="1303"/>
      <c r="Q18" s="1303"/>
      <c r="R18" s="1303"/>
      <c r="S18" s="1303"/>
      <c r="T18" s="1303"/>
      <c r="U18" s="1303"/>
      <c r="V18" s="1303"/>
      <c r="W18" s="632" t="s">
        <v>660</v>
      </c>
    </row>
    <row r="19" spans="1:35" ht="22.5">
      <c r="A19" s="1290"/>
      <c r="B19" s="1290">
        <v>1</v>
      </c>
      <c r="C19" s="960"/>
      <c r="D19" s="960"/>
      <c r="E19" s="962"/>
      <c r="F19" s="962"/>
      <c r="G19" s="962"/>
      <c r="H19" s="962"/>
      <c r="I19" s="957"/>
      <c r="J19" s="956"/>
      <c r="K19" s="959"/>
      <c r="L19" s="595" t="str">
        <f>mergeValue(A19) &amp;"."&amp; mergeValue(B19)</f>
        <v>1.1</v>
      </c>
      <c r="M19" s="548" t="s">
        <v>16</v>
      </c>
      <c r="N19" s="582"/>
      <c r="O19" s="1303"/>
      <c r="P19" s="1303"/>
      <c r="Q19" s="1303"/>
      <c r="R19" s="1303"/>
      <c r="S19" s="1303"/>
      <c r="T19" s="1303"/>
      <c r="U19" s="1303"/>
      <c r="V19" s="1303"/>
      <c r="W19" s="632" t="s">
        <v>478</v>
      </c>
    </row>
    <row r="20" spans="1:35" ht="22.5">
      <c r="A20" s="1290"/>
      <c r="B20" s="1290"/>
      <c r="C20" s="1290">
        <v>1</v>
      </c>
      <c r="D20" s="960"/>
      <c r="E20" s="962"/>
      <c r="F20" s="962"/>
      <c r="G20" s="962"/>
      <c r="H20" s="962"/>
      <c r="I20" s="964"/>
      <c r="J20" s="956"/>
      <c r="K20" s="959"/>
      <c r="L20" s="595" t="str">
        <f>mergeValue(A20) &amp;"."&amp; mergeValue(B20)&amp;"."&amp; mergeValue(C20)</f>
        <v>1.1.1</v>
      </c>
      <c r="M20" s="549" t="s">
        <v>7</v>
      </c>
      <c r="N20" s="582"/>
      <c r="O20" s="1303"/>
      <c r="P20" s="1303"/>
      <c r="Q20" s="1303"/>
      <c r="R20" s="1303"/>
      <c r="S20" s="1303"/>
      <c r="T20" s="1303"/>
      <c r="U20" s="1303"/>
      <c r="V20" s="1303"/>
      <c r="W20" s="632" t="s">
        <v>635</v>
      </c>
    </row>
    <row r="21" spans="1:35" ht="22.5">
      <c r="A21" s="1290"/>
      <c r="B21" s="1290"/>
      <c r="C21" s="1290"/>
      <c r="D21" s="1290">
        <v>1</v>
      </c>
      <c r="E21" s="962"/>
      <c r="F21" s="962"/>
      <c r="G21" s="962"/>
      <c r="H21" s="962"/>
      <c r="I21" s="964"/>
      <c r="J21" s="956"/>
      <c r="K21" s="959"/>
      <c r="L21" s="595" t="str">
        <f>mergeValue(A21) &amp;"."&amp; mergeValue(B21)&amp;"."&amp; mergeValue(C21)&amp;"."&amp; mergeValue(D21)</f>
        <v>1.1.1.1</v>
      </c>
      <c r="M21" s="550" t="s">
        <v>22</v>
      </c>
      <c r="N21" s="582"/>
      <c r="O21" s="1303"/>
      <c r="P21" s="1303"/>
      <c r="Q21" s="1303"/>
      <c r="R21" s="1303"/>
      <c r="S21" s="1303"/>
      <c r="T21" s="1303"/>
      <c r="U21" s="1303"/>
      <c r="V21" s="1303"/>
      <c r="W21" s="632" t="s">
        <v>636</v>
      </c>
    </row>
    <row r="22" spans="1:35" ht="11.25" hidden="1" customHeight="1">
      <c r="A22" s="1290"/>
      <c r="B22" s="1290"/>
      <c r="C22" s="1290"/>
      <c r="D22" s="1290"/>
      <c r="E22" s="1290">
        <v>1</v>
      </c>
      <c r="F22" s="962"/>
      <c r="G22" s="962"/>
      <c r="H22" s="960">
        <v>1</v>
      </c>
      <c r="I22" s="1290">
        <v>1</v>
      </c>
      <c r="J22" s="962"/>
      <c r="K22" s="967"/>
      <c r="L22" s="595"/>
      <c r="M22" s="556"/>
      <c r="N22" s="583"/>
      <c r="O22" s="633"/>
      <c r="P22" s="633"/>
      <c r="Q22" s="633"/>
      <c r="R22" s="633"/>
      <c r="S22" s="633"/>
      <c r="T22" s="633"/>
      <c r="U22" s="633"/>
      <c r="V22" s="510"/>
      <c r="W22" s="561"/>
    </row>
    <row r="23" spans="1:35" ht="90">
      <c r="A23" s="1290"/>
      <c r="B23" s="1290"/>
      <c r="C23" s="1290"/>
      <c r="D23" s="1290"/>
      <c r="E23" s="1290"/>
      <c r="F23" s="1290">
        <v>1</v>
      </c>
      <c r="G23" s="960"/>
      <c r="H23" s="960"/>
      <c r="I23" s="1290"/>
      <c r="J23" s="1290">
        <v>1</v>
      </c>
      <c r="K23" s="968"/>
      <c r="L23" s="595" t="str">
        <f>mergeValue(A23) &amp;"."&amp; mergeValue(B23)&amp;"."&amp; mergeValue(C23)&amp;"."&amp; mergeValue(D23)&amp;"."&amp;  mergeValue(F23)</f>
        <v>1.1.1.1.1</v>
      </c>
      <c r="M23" s="557" t="s">
        <v>10</v>
      </c>
      <c r="N23" s="583"/>
      <c r="O23" s="1292"/>
      <c r="P23" s="1292"/>
      <c r="Q23" s="1292"/>
      <c r="R23" s="1292"/>
      <c r="S23" s="1292"/>
      <c r="T23" s="1292"/>
      <c r="U23" s="1292"/>
      <c r="V23" s="1292"/>
      <c r="W23" s="632" t="s">
        <v>637</v>
      </c>
      <c r="Y23" s="506" t="str">
        <f>strCheckUnique(Z23:Z26)</f>
        <v/>
      </c>
      <c r="AA23" s="506"/>
    </row>
    <row r="24" spans="1:35" ht="189" customHeight="1">
      <c r="A24" s="1290"/>
      <c r="B24" s="1290"/>
      <c r="C24" s="1290"/>
      <c r="D24" s="1290"/>
      <c r="E24" s="1290"/>
      <c r="F24" s="1290"/>
      <c r="G24" s="960">
        <v>1</v>
      </c>
      <c r="H24" s="960"/>
      <c r="I24" s="1290"/>
      <c r="J24" s="1290"/>
      <c r="K24" s="968">
        <v>1</v>
      </c>
      <c r="L24" s="595" t="str">
        <f>mergeValue(A24) &amp;"."&amp; mergeValue(B24)&amp;"."&amp; mergeValue(C24)&amp;"."&amp; mergeValue(D24)&amp;"."&amp; mergeValue(F24)&amp;"."&amp; mergeValue(G24)</f>
        <v>1.1.1.1.1.1</v>
      </c>
      <c r="M24" s="1071"/>
      <c r="N24" s="588"/>
      <c r="O24" s="564"/>
      <c r="P24" s="564"/>
      <c r="Q24" s="1096"/>
      <c r="R24" s="1301"/>
      <c r="S24" s="1286" t="s">
        <v>84</v>
      </c>
      <c r="T24" s="1301"/>
      <c r="U24" s="1286" t="s">
        <v>85</v>
      </c>
      <c r="V24" s="580"/>
      <c r="W24" s="1261" t="s">
        <v>661</v>
      </c>
      <c r="X24" s="502" t="str">
        <f>strCheckDate(O25:V25)</f>
        <v/>
      </c>
      <c r="Y24" s="506"/>
      <c r="Z24" s="506" t="str">
        <f>IF(M24="","",M24 )</f>
        <v/>
      </c>
      <c r="AA24" s="506"/>
      <c r="AB24" s="506"/>
      <c r="AC24" s="506"/>
    </row>
    <row r="25" spans="1:35" ht="11.25" hidden="1">
      <c r="A25" s="1290"/>
      <c r="B25" s="1290"/>
      <c r="C25" s="1290"/>
      <c r="D25" s="1290"/>
      <c r="E25" s="1290"/>
      <c r="F25" s="1290"/>
      <c r="G25" s="960"/>
      <c r="H25" s="960"/>
      <c r="I25" s="1290"/>
      <c r="J25" s="1290"/>
      <c r="K25" s="968"/>
      <c r="L25" s="602"/>
      <c r="M25" s="648"/>
      <c r="N25" s="588"/>
      <c r="O25" s="564"/>
      <c r="P25" s="564"/>
      <c r="Q25" s="586" t="str">
        <f>R24 &amp; "-" &amp; T24</f>
        <v>-</v>
      </c>
      <c r="R25" s="1285"/>
      <c r="S25" s="1286"/>
      <c r="T25" s="1285"/>
      <c r="U25" s="1286"/>
      <c r="V25" s="580"/>
      <c r="W25" s="1262"/>
    </row>
    <row r="26" spans="1:35" s="477" customFormat="1" ht="15" customHeight="1">
      <c r="A26" s="1290"/>
      <c r="B26" s="1290"/>
      <c r="C26" s="1290"/>
      <c r="D26" s="1290"/>
      <c r="E26" s="1290"/>
      <c r="F26" s="1290"/>
      <c r="G26" s="962"/>
      <c r="H26" s="960"/>
      <c r="I26" s="1290"/>
      <c r="J26" s="1290"/>
      <c r="K26" s="967"/>
      <c r="L26" s="540"/>
      <c r="M26" s="558" t="s">
        <v>25</v>
      </c>
      <c r="N26" s="553"/>
      <c r="O26" s="547"/>
      <c r="P26" s="547"/>
      <c r="Q26" s="547"/>
      <c r="R26" s="575"/>
      <c r="S26" s="566"/>
      <c r="T26" s="565"/>
      <c r="U26" s="553"/>
      <c r="V26" s="562"/>
      <c r="W26" s="1263"/>
      <c r="X26" s="503"/>
      <c r="Y26" s="503"/>
      <c r="Z26" s="503"/>
      <c r="AA26" s="503"/>
      <c r="AB26" s="503"/>
      <c r="AC26" s="503"/>
      <c r="AD26" s="503"/>
      <c r="AE26" s="503"/>
      <c r="AF26" s="503"/>
      <c r="AG26" s="503"/>
      <c r="AH26" s="503"/>
    </row>
    <row r="27" spans="1:35" s="477" customFormat="1" ht="15" customHeight="1">
      <c r="A27" s="1290"/>
      <c r="B27" s="1290"/>
      <c r="C27" s="1290"/>
      <c r="D27" s="1290"/>
      <c r="E27" s="1290"/>
      <c r="F27" s="962"/>
      <c r="G27" s="962"/>
      <c r="H27" s="960"/>
      <c r="I27" s="1290"/>
      <c r="J27" s="962"/>
      <c r="K27" s="967"/>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5" s="477" customFormat="1" ht="15" hidden="1" customHeight="1">
      <c r="A28" s="1290"/>
      <c r="B28" s="1290"/>
      <c r="C28" s="1290"/>
      <c r="D28" s="1290"/>
      <c r="E28" s="966"/>
      <c r="F28" s="962"/>
      <c r="G28" s="962"/>
      <c r="H28" s="962"/>
      <c r="I28" s="958"/>
      <c r="J28" s="955"/>
      <c r="K28" s="965"/>
      <c r="L28" s="540"/>
      <c r="M28" s="553"/>
      <c r="N28" s="553"/>
      <c r="O28" s="553"/>
      <c r="P28" s="553"/>
      <c r="Q28" s="553"/>
      <c r="R28" s="553"/>
      <c r="S28" s="553"/>
      <c r="T28" s="553"/>
      <c r="U28" s="553"/>
      <c r="V28" s="566"/>
      <c r="W28" s="562"/>
      <c r="X28" s="503"/>
      <c r="Y28" s="503"/>
      <c r="Z28" s="503"/>
      <c r="AA28" s="503"/>
      <c r="AB28" s="503"/>
      <c r="AC28" s="503"/>
      <c r="AD28" s="503"/>
      <c r="AE28" s="503"/>
      <c r="AF28" s="503"/>
      <c r="AG28" s="503"/>
      <c r="AH28" s="503"/>
      <c r="AI28" s="503"/>
    </row>
    <row r="29" spans="1:35" s="477" customFormat="1" ht="15" customHeight="1">
      <c r="A29" s="1290"/>
      <c r="B29" s="1290"/>
      <c r="C29" s="1290"/>
      <c r="D29" s="966"/>
      <c r="E29" s="966"/>
      <c r="F29" s="962"/>
      <c r="G29" s="962"/>
      <c r="H29" s="962"/>
      <c r="I29" s="958"/>
      <c r="J29" s="955"/>
      <c r="K29" s="965"/>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5" s="477" customFormat="1" ht="15" customHeight="1">
      <c r="A30" s="1290"/>
      <c r="B30" s="1290"/>
      <c r="C30" s="966"/>
      <c r="D30" s="966"/>
      <c r="E30" s="966"/>
      <c r="F30" s="966"/>
      <c r="G30" s="971"/>
      <c r="H30" s="958"/>
      <c r="I30" s="969"/>
      <c r="J30" s="955"/>
      <c r="K30" s="970"/>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5" s="477" customFormat="1" ht="15" customHeight="1">
      <c r="A31" s="1290"/>
      <c r="B31" s="966"/>
      <c r="C31" s="966"/>
      <c r="D31" s="966"/>
      <c r="E31" s="966"/>
      <c r="F31" s="966"/>
      <c r="G31" s="971"/>
      <c r="H31" s="958"/>
      <c r="I31" s="958"/>
      <c r="J31" s="955"/>
      <c r="K31" s="965"/>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5" s="477" customFormat="1" ht="15" customHeight="1">
      <c r="A32" s="954"/>
      <c r="B32" s="954"/>
      <c r="C32" s="954"/>
      <c r="D32" s="954"/>
      <c r="E32" s="954"/>
      <c r="F32" s="954"/>
      <c r="G32" s="954"/>
      <c r="H32" s="954"/>
      <c r="I32" s="954"/>
      <c r="J32" s="954"/>
      <c r="K32" s="954"/>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41.75" customHeight="1">
      <c r="L34" s="1">
        <v>1</v>
      </c>
      <c r="M34" s="1254" t="s">
        <v>662</v>
      </c>
      <c r="N34" s="1254"/>
      <c r="O34" s="1254"/>
      <c r="P34" s="1254"/>
      <c r="Q34" s="1254"/>
      <c r="R34" s="1254"/>
      <c r="S34" s="1254"/>
      <c r="T34" s="1254"/>
      <c r="U34" s="1254"/>
      <c r="V34" s="1254"/>
      <c r="W34" s="1254"/>
    </row>
  </sheetData>
  <sheetProtection password="FA9C" sheet="1" objects="1" scenarios="1" formatColumns="0" formatRows="0"/>
  <dataConsolidate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7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255" t="s">
        <v>492</v>
      </c>
      <c r="G2" s="1256"/>
      <c r="H2" s="1257"/>
      <c r="I2" s="436"/>
    </row>
    <row r="3" spans="1:20" ht="3" customHeight="1"/>
    <row r="4" spans="1:20" s="190" customFormat="1" ht="11.25">
      <c r="A4" s="214"/>
      <c r="B4" s="214"/>
      <c r="C4" s="214"/>
      <c r="D4" s="214"/>
      <c r="F4" s="1209" t="s">
        <v>454</v>
      </c>
      <c r="G4" s="1209"/>
      <c r="H4" s="1209"/>
      <c r="I4" s="1258"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58"/>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493</v>
      </c>
      <c r="H7" s="317" t="str">
        <f>IF(dateCh="","",dateCh)</f>
        <v>19.12.2018</v>
      </c>
      <c r="I7" s="196" t="s">
        <v>494</v>
      </c>
      <c r="J7" s="334"/>
      <c r="K7" s="214"/>
      <c r="L7" s="214"/>
      <c r="M7" s="214"/>
      <c r="N7" s="214"/>
      <c r="O7" s="214"/>
      <c r="P7" s="214"/>
      <c r="Q7" s="214"/>
      <c r="R7" s="214"/>
      <c r="S7" s="214"/>
      <c r="T7" s="214"/>
    </row>
    <row r="8" spans="1:20" s="190" customFormat="1" ht="45">
      <c r="A8" s="1259">
        <v>1</v>
      </c>
      <c r="B8" s="214"/>
      <c r="C8" s="214"/>
      <c r="D8" s="214"/>
      <c r="F8" s="335" t="str">
        <f>"2." &amp;mergeValue(A8)</f>
        <v>2.1</v>
      </c>
      <c r="G8" s="417" t="s">
        <v>495</v>
      </c>
      <c r="H8" s="317"/>
      <c r="I8" s="196" t="s">
        <v>592</v>
      </c>
      <c r="J8" s="334"/>
      <c r="K8" s="214"/>
      <c r="L8" s="214"/>
      <c r="M8" s="214"/>
      <c r="N8" s="214"/>
      <c r="O8" s="214"/>
      <c r="P8" s="214"/>
      <c r="Q8" s="214"/>
      <c r="R8" s="214"/>
      <c r="S8" s="214"/>
      <c r="T8" s="214"/>
    </row>
    <row r="9" spans="1:20" s="190" customFormat="1" ht="22.5">
      <c r="A9" s="1259"/>
      <c r="B9" s="214"/>
      <c r="C9" s="214"/>
      <c r="D9" s="214"/>
      <c r="F9" s="335" t="str">
        <f>"3." &amp;mergeValue(A9)</f>
        <v>3.1</v>
      </c>
      <c r="G9" s="417" t="s">
        <v>496</v>
      </c>
      <c r="H9" s="317"/>
      <c r="I9" s="196" t="s">
        <v>590</v>
      </c>
      <c r="J9" s="334"/>
      <c r="K9" s="214"/>
      <c r="L9" s="214"/>
      <c r="M9" s="214"/>
      <c r="N9" s="214"/>
      <c r="O9" s="214"/>
      <c r="P9" s="214"/>
      <c r="Q9" s="214"/>
      <c r="R9" s="214"/>
      <c r="S9" s="214"/>
      <c r="T9" s="214"/>
    </row>
    <row r="10" spans="1:20" s="190" customFormat="1" ht="22.5">
      <c r="A10" s="1259"/>
      <c r="B10" s="214"/>
      <c r="C10" s="214"/>
      <c r="D10" s="214"/>
      <c r="F10" s="335" t="str">
        <f>"4."&amp;mergeValue(A10)</f>
        <v>4.1</v>
      </c>
      <c r="G10" s="417" t="s">
        <v>497</v>
      </c>
      <c r="H10" s="318" t="s">
        <v>458</v>
      </c>
      <c r="I10" s="196"/>
      <c r="J10" s="334"/>
      <c r="K10" s="214"/>
      <c r="L10" s="214"/>
      <c r="M10" s="214"/>
      <c r="N10" s="214"/>
      <c r="O10" s="214"/>
      <c r="P10" s="214"/>
      <c r="Q10" s="214"/>
      <c r="R10" s="214"/>
      <c r="S10" s="214"/>
      <c r="T10" s="214"/>
    </row>
    <row r="11" spans="1:20" s="190" customFormat="1" ht="18.75">
      <c r="A11" s="1259"/>
      <c r="B11" s="1259">
        <v>1</v>
      </c>
      <c r="C11" s="344"/>
      <c r="D11" s="344"/>
      <c r="F11" s="335" t="str">
        <f>"4."&amp;mergeValue(A11) &amp;"."&amp;mergeValue(B11)</f>
        <v>4.1.1</v>
      </c>
      <c r="G11" s="324" t="s">
        <v>594</v>
      </c>
      <c r="H11" s="317" t="str">
        <f>IF(region_name="","",region_name)</f>
        <v>Нижегородская область</v>
      </c>
      <c r="I11" s="196" t="s">
        <v>500</v>
      </c>
      <c r="J11" s="334"/>
      <c r="K11" s="214"/>
      <c r="L11" s="214"/>
      <c r="M11" s="214"/>
      <c r="N11" s="214"/>
      <c r="O11" s="214"/>
      <c r="P11" s="214"/>
      <c r="Q11" s="214"/>
      <c r="R11" s="214"/>
      <c r="S11" s="214"/>
      <c r="T11" s="214"/>
    </row>
    <row r="12" spans="1:20" s="190" customFormat="1" ht="22.5">
      <c r="A12" s="1259"/>
      <c r="B12" s="1259"/>
      <c r="C12" s="1259">
        <v>1</v>
      </c>
      <c r="D12" s="344"/>
      <c r="F12" s="335" t="str">
        <f>"4."&amp;mergeValue(A12) &amp;"."&amp;mergeValue(B12)&amp;"."&amp;mergeValue(C12)</f>
        <v>4.1.1.1</v>
      </c>
      <c r="G12" s="341" t="s">
        <v>498</v>
      </c>
      <c r="H12" s="317"/>
      <c r="I12" s="196" t="s">
        <v>501</v>
      </c>
      <c r="J12" s="334"/>
      <c r="K12" s="214"/>
      <c r="L12" s="214"/>
      <c r="M12" s="214"/>
      <c r="N12" s="214"/>
      <c r="O12" s="214"/>
      <c r="P12" s="214"/>
      <c r="Q12" s="214"/>
      <c r="R12" s="214"/>
      <c r="S12" s="214"/>
      <c r="T12" s="214"/>
    </row>
    <row r="13" spans="1:20" s="190" customFormat="1" ht="39" customHeight="1">
      <c r="A13" s="1259"/>
      <c r="B13" s="1259"/>
      <c r="C13" s="1259"/>
      <c r="D13" s="344">
        <v>1</v>
      </c>
      <c r="F13" s="335" t="str">
        <f>"4."&amp;mergeValue(A13) &amp;"."&amp;mergeValue(B13)&amp;"."&amp;mergeValue(C13)&amp;"."&amp;mergeValue(D13)</f>
        <v>4.1.1.1.1</v>
      </c>
      <c r="G13" s="420" t="s">
        <v>499</v>
      </c>
      <c r="H13" s="317"/>
      <c r="I13" s="1260" t="s">
        <v>593</v>
      </c>
      <c r="J13" s="334"/>
      <c r="K13" s="214"/>
      <c r="L13" s="214"/>
      <c r="M13" s="214"/>
      <c r="N13" s="214"/>
      <c r="O13" s="214"/>
      <c r="P13" s="214"/>
      <c r="Q13" s="214"/>
      <c r="R13" s="214"/>
      <c r="S13" s="214"/>
      <c r="T13" s="214"/>
    </row>
    <row r="14" spans="1:20" s="190" customFormat="1" ht="18.75">
      <c r="A14" s="1259"/>
      <c r="B14" s="1259"/>
      <c r="C14" s="1259"/>
      <c r="D14" s="344"/>
      <c r="F14" s="338"/>
      <c r="G14" s="150" t="s">
        <v>4</v>
      </c>
      <c r="H14" s="343"/>
      <c r="I14" s="1260"/>
      <c r="J14" s="334"/>
      <c r="K14" s="214"/>
      <c r="L14" s="214"/>
      <c r="M14" s="214"/>
      <c r="N14" s="214"/>
      <c r="O14" s="214"/>
      <c r="P14" s="214"/>
      <c r="Q14" s="214"/>
      <c r="R14" s="214"/>
      <c r="S14" s="214"/>
      <c r="T14" s="214"/>
    </row>
    <row r="15" spans="1:20" s="190" customFormat="1" ht="18.75">
      <c r="A15" s="1259"/>
      <c r="B15" s="1259"/>
      <c r="C15" s="344"/>
      <c r="D15" s="344"/>
      <c r="F15" s="421"/>
      <c r="G15" s="195" t="s">
        <v>403</v>
      </c>
      <c r="H15" s="422"/>
      <c r="I15" s="423"/>
      <c r="J15" s="334"/>
      <c r="K15" s="214"/>
      <c r="L15" s="214"/>
      <c r="M15" s="214"/>
      <c r="N15" s="214"/>
      <c r="O15" s="214"/>
      <c r="P15" s="214"/>
      <c r="Q15" s="214"/>
      <c r="R15" s="214"/>
      <c r="S15" s="214"/>
      <c r="T15" s="214"/>
    </row>
    <row r="16" spans="1:20" s="190" customFormat="1" ht="18.75">
      <c r="A16" s="1259"/>
      <c r="B16" s="214"/>
      <c r="C16" s="214"/>
      <c r="D16" s="214"/>
      <c r="F16" s="338"/>
      <c r="G16" s="155" t="s">
        <v>507</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506</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254" t="s">
        <v>595</v>
      </c>
      <c r="H19" s="1254"/>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2" hidden="1" customWidth="1"/>
    <col min="7" max="8" width="11.140625" style="508"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21" width="23.7109375" style="478" hidden="1" customWidth="1"/>
    <col min="22" max="22" width="1.7109375" style="478" hidden="1" customWidth="1"/>
    <col min="23" max="23" width="11.7109375" style="478" customWidth="1"/>
    <col min="24" max="24" width="3.7109375" style="478" customWidth="1"/>
    <col min="25" max="25" width="11.7109375" style="478" customWidth="1"/>
    <col min="26" max="26" width="8.5703125" style="478" hidden="1" customWidth="1"/>
    <col min="27" max="27" width="4.7109375" style="478" customWidth="1"/>
    <col min="28" max="28" width="115.7109375" style="478" customWidth="1"/>
    <col min="29" max="33" width="10.5703125" style="502"/>
    <col min="34" max="249" width="10.5703125" style="478"/>
    <col min="250" max="257" width="0" style="478" hidden="1" customWidth="1"/>
    <col min="258" max="260" width="3.7109375" style="478" customWidth="1"/>
    <col min="261" max="261" width="12.7109375" style="478" customWidth="1"/>
    <col min="262" max="262" width="47.42578125" style="478" customWidth="1"/>
    <col min="263" max="271" width="0" style="478" hidden="1" customWidth="1"/>
    <col min="272" max="272" width="11.7109375" style="478" customWidth="1"/>
    <col min="273" max="273" width="6.42578125" style="478" bestFit="1" customWidth="1"/>
    <col min="274" max="274" width="11.7109375" style="478" customWidth="1"/>
    <col min="275" max="275" width="0" style="478" hidden="1" customWidth="1"/>
    <col min="276" max="276" width="3.7109375" style="478" customWidth="1"/>
    <col min="277" max="277" width="11.140625" style="478" bestFit="1" customWidth="1"/>
    <col min="278" max="505" width="10.5703125" style="478"/>
    <col min="506" max="513" width="0" style="478" hidden="1" customWidth="1"/>
    <col min="514" max="516" width="3.7109375" style="478" customWidth="1"/>
    <col min="517" max="517" width="12.7109375" style="478" customWidth="1"/>
    <col min="518" max="518" width="47.42578125" style="478" customWidth="1"/>
    <col min="519" max="527" width="0" style="478" hidden="1" customWidth="1"/>
    <col min="528" max="528" width="11.7109375" style="478" customWidth="1"/>
    <col min="529" max="529" width="6.42578125" style="478" bestFit="1" customWidth="1"/>
    <col min="530" max="530" width="11.7109375" style="478" customWidth="1"/>
    <col min="531" max="531" width="0" style="478" hidden="1" customWidth="1"/>
    <col min="532" max="532" width="3.7109375" style="478" customWidth="1"/>
    <col min="533" max="533" width="11.140625" style="478" bestFit="1" customWidth="1"/>
    <col min="534" max="761" width="10.5703125" style="478"/>
    <col min="762" max="769" width="0" style="478" hidden="1" customWidth="1"/>
    <col min="770" max="772" width="3.7109375" style="478" customWidth="1"/>
    <col min="773" max="773" width="12.7109375" style="478" customWidth="1"/>
    <col min="774" max="774" width="47.42578125" style="478" customWidth="1"/>
    <col min="775" max="783" width="0" style="478" hidden="1" customWidth="1"/>
    <col min="784" max="784" width="11.7109375" style="478" customWidth="1"/>
    <col min="785" max="785" width="6.42578125" style="478" bestFit="1" customWidth="1"/>
    <col min="786" max="786" width="11.7109375" style="478" customWidth="1"/>
    <col min="787" max="787" width="0" style="478" hidden="1" customWidth="1"/>
    <col min="788" max="788" width="3.7109375" style="478" customWidth="1"/>
    <col min="789" max="789" width="11.140625" style="478" bestFit="1" customWidth="1"/>
    <col min="790" max="1017" width="10.5703125" style="478"/>
    <col min="1018" max="1025" width="0" style="478" hidden="1" customWidth="1"/>
    <col min="1026" max="1028" width="3.7109375" style="478" customWidth="1"/>
    <col min="1029" max="1029" width="12.7109375" style="478" customWidth="1"/>
    <col min="1030" max="1030" width="47.42578125" style="478" customWidth="1"/>
    <col min="1031" max="1039" width="0" style="478" hidden="1" customWidth="1"/>
    <col min="1040" max="1040" width="11.7109375" style="478" customWidth="1"/>
    <col min="1041" max="1041" width="6.42578125" style="478" bestFit="1" customWidth="1"/>
    <col min="1042" max="1042" width="11.7109375" style="478" customWidth="1"/>
    <col min="1043" max="1043" width="0" style="478" hidden="1" customWidth="1"/>
    <col min="1044" max="1044" width="3.7109375" style="478" customWidth="1"/>
    <col min="1045" max="1045" width="11.140625" style="478" bestFit="1" customWidth="1"/>
    <col min="1046" max="1273" width="10.5703125" style="478"/>
    <col min="1274" max="1281" width="0" style="478" hidden="1" customWidth="1"/>
    <col min="1282" max="1284" width="3.7109375" style="478" customWidth="1"/>
    <col min="1285" max="1285" width="12.7109375" style="478" customWidth="1"/>
    <col min="1286" max="1286" width="47.42578125" style="478" customWidth="1"/>
    <col min="1287" max="1295" width="0" style="478" hidden="1" customWidth="1"/>
    <col min="1296" max="1296" width="11.7109375" style="478" customWidth="1"/>
    <col min="1297" max="1297" width="6.42578125" style="478" bestFit="1" customWidth="1"/>
    <col min="1298" max="1298" width="11.7109375" style="478" customWidth="1"/>
    <col min="1299" max="1299" width="0" style="478" hidden="1" customWidth="1"/>
    <col min="1300" max="1300" width="3.7109375" style="478" customWidth="1"/>
    <col min="1301" max="1301" width="11.140625" style="478" bestFit="1" customWidth="1"/>
    <col min="1302" max="1529" width="10.5703125" style="478"/>
    <col min="1530" max="1537" width="0" style="478" hidden="1" customWidth="1"/>
    <col min="1538" max="1540" width="3.7109375" style="478" customWidth="1"/>
    <col min="1541" max="1541" width="12.7109375" style="478" customWidth="1"/>
    <col min="1542" max="1542" width="47.42578125" style="478" customWidth="1"/>
    <col min="1543" max="1551" width="0" style="478" hidden="1" customWidth="1"/>
    <col min="1552" max="1552" width="11.7109375" style="478" customWidth="1"/>
    <col min="1553" max="1553" width="6.42578125" style="478" bestFit="1" customWidth="1"/>
    <col min="1554" max="1554" width="11.7109375" style="478" customWidth="1"/>
    <col min="1555" max="1555" width="0" style="478" hidden="1" customWidth="1"/>
    <col min="1556" max="1556" width="3.7109375" style="478" customWidth="1"/>
    <col min="1557" max="1557" width="11.140625" style="478" bestFit="1" customWidth="1"/>
    <col min="1558" max="1785" width="10.5703125" style="478"/>
    <col min="1786" max="1793" width="0" style="478" hidden="1" customWidth="1"/>
    <col min="1794" max="1796" width="3.7109375" style="478" customWidth="1"/>
    <col min="1797" max="1797" width="12.7109375" style="478" customWidth="1"/>
    <col min="1798" max="1798" width="47.42578125" style="478" customWidth="1"/>
    <col min="1799" max="1807" width="0" style="478" hidden="1" customWidth="1"/>
    <col min="1808" max="1808" width="11.7109375" style="478" customWidth="1"/>
    <col min="1809" max="1809" width="6.42578125" style="478" bestFit="1" customWidth="1"/>
    <col min="1810" max="1810" width="11.7109375" style="478" customWidth="1"/>
    <col min="1811" max="1811" width="0" style="478" hidden="1" customWidth="1"/>
    <col min="1812" max="1812" width="3.7109375" style="478" customWidth="1"/>
    <col min="1813" max="1813" width="11.140625" style="478" bestFit="1" customWidth="1"/>
    <col min="1814" max="2041" width="10.5703125" style="478"/>
    <col min="2042" max="2049" width="0" style="478" hidden="1" customWidth="1"/>
    <col min="2050" max="2052" width="3.7109375" style="478" customWidth="1"/>
    <col min="2053" max="2053" width="12.7109375" style="478" customWidth="1"/>
    <col min="2054" max="2054" width="47.42578125" style="478" customWidth="1"/>
    <col min="2055" max="2063" width="0" style="478" hidden="1" customWidth="1"/>
    <col min="2064" max="2064" width="11.7109375" style="478" customWidth="1"/>
    <col min="2065" max="2065" width="6.42578125" style="478" bestFit="1" customWidth="1"/>
    <col min="2066" max="2066" width="11.7109375" style="478" customWidth="1"/>
    <col min="2067" max="2067" width="0" style="478" hidden="1" customWidth="1"/>
    <col min="2068" max="2068" width="3.7109375" style="478" customWidth="1"/>
    <col min="2069" max="2069" width="11.140625" style="478" bestFit="1" customWidth="1"/>
    <col min="2070" max="2297" width="10.5703125" style="478"/>
    <col min="2298" max="2305" width="0" style="478" hidden="1" customWidth="1"/>
    <col min="2306" max="2308" width="3.7109375" style="478" customWidth="1"/>
    <col min="2309" max="2309" width="12.7109375" style="478" customWidth="1"/>
    <col min="2310" max="2310" width="47.42578125" style="478" customWidth="1"/>
    <col min="2311" max="2319" width="0" style="478" hidden="1" customWidth="1"/>
    <col min="2320" max="2320" width="11.7109375" style="478" customWidth="1"/>
    <col min="2321" max="2321" width="6.42578125" style="478" bestFit="1" customWidth="1"/>
    <col min="2322" max="2322" width="11.7109375" style="478" customWidth="1"/>
    <col min="2323" max="2323" width="0" style="478" hidden="1" customWidth="1"/>
    <col min="2324" max="2324" width="3.7109375" style="478" customWidth="1"/>
    <col min="2325" max="2325" width="11.140625" style="478" bestFit="1" customWidth="1"/>
    <col min="2326" max="2553" width="10.5703125" style="478"/>
    <col min="2554" max="2561" width="0" style="478" hidden="1" customWidth="1"/>
    <col min="2562" max="2564" width="3.7109375" style="478" customWidth="1"/>
    <col min="2565" max="2565" width="12.7109375" style="478" customWidth="1"/>
    <col min="2566" max="2566" width="47.42578125" style="478" customWidth="1"/>
    <col min="2567" max="2575" width="0" style="478" hidden="1" customWidth="1"/>
    <col min="2576" max="2576" width="11.7109375" style="478" customWidth="1"/>
    <col min="2577" max="2577" width="6.42578125" style="478" bestFit="1" customWidth="1"/>
    <col min="2578" max="2578" width="11.7109375" style="478" customWidth="1"/>
    <col min="2579" max="2579" width="0" style="478" hidden="1" customWidth="1"/>
    <col min="2580" max="2580" width="3.7109375" style="478" customWidth="1"/>
    <col min="2581" max="2581" width="11.140625" style="478" bestFit="1" customWidth="1"/>
    <col min="2582" max="2809" width="10.5703125" style="478"/>
    <col min="2810" max="2817" width="0" style="478" hidden="1" customWidth="1"/>
    <col min="2818" max="2820" width="3.7109375" style="478" customWidth="1"/>
    <col min="2821" max="2821" width="12.7109375" style="478" customWidth="1"/>
    <col min="2822" max="2822" width="47.42578125" style="478" customWidth="1"/>
    <col min="2823" max="2831" width="0" style="478" hidden="1" customWidth="1"/>
    <col min="2832" max="2832" width="11.7109375" style="478" customWidth="1"/>
    <col min="2833" max="2833" width="6.42578125" style="478" bestFit="1" customWidth="1"/>
    <col min="2834" max="2834" width="11.7109375" style="478" customWidth="1"/>
    <col min="2835" max="2835" width="0" style="478" hidden="1" customWidth="1"/>
    <col min="2836" max="2836" width="3.7109375" style="478" customWidth="1"/>
    <col min="2837" max="2837" width="11.140625" style="478" bestFit="1" customWidth="1"/>
    <col min="2838" max="3065" width="10.5703125" style="478"/>
    <col min="3066" max="3073" width="0" style="478" hidden="1" customWidth="1"/>
    <col min="3074" max="3076" width="3.7109375" style="478" customWidth="1"/>
    <col min="3077" max="3077" width="12.7109375" style="478" customWidth="1"/>
    <col min="3078" max="3078" width="47.42578125" style="478" customWidth="1"/>
    <col min="3079" max="3087" width="0" style="478" hidden="1" customWidth="1"/>
    <col min="3088" max="3088" width="11.7109375" style="478" customWidth="1"/>
    <col min="3089" max="3089" width="6.42578125" style="478" bestFit="1" customWidth="1"/>
    <col min="3090" max="3090" width="11.7109375" style="478" customWidth="1"/>
    <col min="3091" max="3091" width="0" style="478" hidden="1" customWidth="1"/>
    <col min="3092" max="3092" width="3.7109375" style="478" customWidth="1"/>
    <col min="3093" max="3093" width="11.140625" style="478" bestFit="1" customWidth="1"/>
    <col min="3094" max="3321" width="10.5703125" style="478"/>
    <col min="3322" max="3329" width="0" style="478" hidden="1" customWidth="1"/>
    <col min="3330" max="3332" width="3.7109375" style="478" customWidth="1"/>
    <col min="3333" max="3333" width="12.7109375" style="478" customWidth="1"/>
    <col min="3334" max="3334" width="47.42578125" style="478" customWidth="1"/>
    <col min="3335" max="3343" width="0" style="478" hidden="1" customWidth="1"/>
    <col min="3344" max="3344" width="11.7109375" style="478" customWidth="1"/>
    <col min="3345" max="3345" width="6.42578125" style="478" bestFit="1" customWidth="1"/>
    <col min="3346" max="3346" width="11.7109375" style="478" customWidth="1"/>
    <col min="3347" max="3347" width="0" style="478" hidden="1" customWidth="1"/>
    <col min="3348" max="3348" width="3.7109375" style="478" customWidth="1"/>
    <col min="3349" max="3349" width="11.140625" style="478" bestFit="1" customWidth="1"/>
    <col min="3350" max="3577" width="10.5703125" style="478"/>
    <col min="3578" max="3585" width="0" style="478" hidden="1" customWidth="1"/>
    <col min="3586" max="3588" width="3.7109375" style="478" customWidth="1"/>
    <col min="3589" max="3589" width="12.7109375" style="478" customWidth="1"/>
    <col min="3590" max="3590" width="47.42578125" style="478" customWidth="1"/>
    <col min="3591" max="3599" width="0" style="478" hidden="1" customWidth="1"/>
    <col min="3600" max="3600" width="11.7109375" style="478" customWidth="1"/>
    <col min="3601" max="3601" width="6.42578125" style="478" bestFit="1" customWidth="1"/>
    <col min="3602" max="3602" width="11.7109375" style="478" customWidth="1"/>
    <col min="3603" max="3603" width="0" style="478" hidden="1" customWidth="1"/>
    <col min="3604" max="3604" width="3.7109375" style="478" customWidth="1"/>
    <col min="3605" max="3605" width="11.140625" style="478" bestFit="1" customWidth="1"/>
    <col min="3606" max="3833" width="10.5703125" style="478"/>
    <col min="3834" max="3841" width="0" style="478" hidden="1" customWidth="1"/>
    <col min="3842" max="3844" width="3.7109375" style="478" customWidth="1"/>
    <col min="3845" max="3845" width="12.7109375" style="478" customWidth="1"/>
    <col min="3846" max="3846" width="47.42578125" style="478" customWidth="1"/>
    <col min="3847" max="3855" width="0" style="478" hidden="1" customWidth="1"/>
    <col min="3856" max="3856" width="11.7109375" style="478" customWidth="1"/>
    <col min="3857" max="3857" width="6.42578125" style="478" bestFit="1" customWidth="1"/>
    <col min="3858" max="3858" width="11.7109375" style="478" customWidth="1"/>
    <col min="3859" max="3859" width="0" style="478" hidden="1" customWidth="1"/>
    <col min="3860" max="3860" width="3.7109375" style="478" customWidth="1"/>
    <col min="3861" max="3861" width="11.140625" style="478" bestFit="1" customWidth="1"/>
    <col min="3862" max="4089" width="10.5703125" style="478"/>
    <col min="4090" max="4097" width="0" style="478" hidden="1" customWidth="1"/>
    <col min="4098" max="4100" width="3.7109375" style="478" customWidth="1"/>
    <col min="4101" max="4101" width="12.7109375" style="478" customWidth="1"/>
    <col min="4102" max="4102" width="47.42578125" style="478" customWidth="1"/>
    <col min="4103" max="4111" width="0" style="478" hidden="1" customWidth="1"/>
    <col min="4112" max="4112" width="11.7109375" style="478" customWidth="1"/>
    <col min="4113" max="4113" width="6.42578125" style="478" bestFit="1" customWidth="1"/>
    <col min="4114" max="4114" width="11.7109375" style="478" customWidth="1"/>
    <col min="4115" max="4115" width="0" style="478" hidden="1" customWidth="1"/>
    <col min="4116" max="4116" width="3.7109375" style="478" customWidth="1"/>
    <col min="4117" max="4117" width="11.140625" style="478" bestFit="1" customWidth="1"/>
    <col min="4118" max="4345" width="10.5703125" style="478"/>
    <col min="4346" max="4353" width="0" style="478" hidden="1" customWidth="1"/>
    <col min="4354" max="4356" width="3.7109375" style="478" customWidth="1"/>
    <col min="4357" max="4357" width="12.7109375" style="478" customWidth="1"/>
    <col min="4358" max="4358" width="47.42578125" style="478" customWidth="1"/>
    <col min="4359" max="4367" width="0" style="478" hidden="1" customWidth="1"/>
    <col min="4368" max="4368" width="11.7109375" style="478" customWidth="1"/>
    <col min="4369" max="4369" width="6.42578125" style="478" bestFit="1" customWidth="1"/>
    <col min="4370" max="4370" width="11.7109375" style="478" customWidth="1"/>
    <col min="4371" max="4371" width="0" style="478" hidden="1" customWidth="1"/>
    <col min="4372" max="4372" width="3.7109375" style="478" customWidth="1"/>
    <col min="4373" max="4373" width="11.140625" style="478" bestFit="1" customWidth="1"/>
    <col min="4374" max="4601" width="10.5703125" style="478"/>
    <col min="4602" max="4609" width="0" style="478" hidden="1" customWidth="1"/>
    <col min="4610" max="4612" width="3.7109375" style="478" customWidth="1"/>
    <col min="4613" max="4613" width="12.7109375" style="478" customWidth="1"/>
    <col min="4614" max="4614" width="47.42578125" style="478" customWidth="1"/>
    <col min="4615" max="4623" width="0" style="478" hidden="1" customWidth="1"/>
    <col min="4624" max="4624" width="11.7109375" style="478" customWidth="1"/>
    <col min="4625" max="4625" width="6.42578125" style="478" bestFit="1" customWidth="1"/>
    <col min="4626" max="4626" width="11.7109375" style="478" customWidth="1"/>
    <col min="4627" max="4627" width="0" style="478" hidden="1" customWidth="1"/>
    <col min="4628" max="4628" width="3.7109375" style="478" customWidth="1"/>
    <col min="4629" max="4629" width="11.140625" style="478" bestFit="1" customWidth="1"/>
    <col min="4630" max="4857" width="10.5703125" style="478"/>
    <col min="4858" max="4865" width="0" style="478" hidden="1" customWidth="1"/>
    <col min="4866" max="4868" width="3.7109375" style="478" customWidth="1"/>
    <col min="4869" max="4869" width="12.7109375" style="478" customWidth="1"/>
    <col min="4870" max="4870" width="47.42578125" style="478" customWidth="1"/>
    <col min="4871" max="4879" width="0" style="478" hidden="1" customWidth="1"/>
    <col min="4880" max="4880" width="11.7109375" style="478" customWidth="1"/>
    <col min="4881" max="4881" width="6.42578125" style="478" bestFit="1" customWidth="1"/>
    <col min="4882" max="4882" width="11.7109375" style="478" customWidth="1"/>
    <col min="4883" max="4883" width="0" style="478" hidden="1" customWidth="1"/>
    <col min="4884" max="4884" width="3.7109375" style="478" customWidth="1"/>
    <col min="4885" max="4885" width="11.140625" style="478" bestFit="1" customWidth="1"/>
    <col min="4886" max="5113" width="10.5703125" style="478"/>
    <col min="5114" max="5121" width="0" style="478" hidden="1" customWidth="1"/>
    <col min="5122" max="5124" width="3.7109375" style="478" customWidth="1"/>
    <col min="5125" max="5125" width="12.7109375" style="478" customWidth="1"/>
    <col min="5126" max="5126" width="47.42578125" style="478" customWidth="1"/>
    <col min="5127" max="5135" width="0" style="478" hidden="1" customWidth="1"/>
    <col min="5136" max="5136" width="11.7109375" style="478" customWidth="1"/>
    <col min="5137" max="5137" width="6.42578125" style="478" bestFit="1" customWidth="1"/>
    <col min="5138" max="5138" width="11.7109375" style="478" customWidth="1"/>
    <col min="5139" max="5139" width="0" style="478" hidden="1" customWidth="1"/>
    <col min="5140" max="5140" width="3.7109375" style="478" customWidth="1"/>
    <col min="5141" max="5141" width="11.140625" style="478" bestFit="1" customWidth="1"/>
    <col min="5142" max="5369" width="10.5703125" style="478"/>
    <col min="5370" max="5377" width="0" style="478" hidden="1" customWidth="1"/>
    <col min="5378" max="5380" width="3.7109375" style="478" customWidth="1"/>
    <col min="5381" max="5381" width="12.7109375" style="478" customWidth="1"/>
    <col min="5382" max="5382" width="47.42578125" style="478" customWidth="1"/>
    <col min="5383" max="5391" width="0" style="478" hidden="1" customWidth="1"/>
    <col min="5392" max="5392" width="11.7109375" style="478" customWidth="1"/>
    <col min="5393" max="5393" width="6.42578125" style="478" bestFit="1" customWidth="1"/>
    <col min="5394" max="5394" width="11.7109375" style="478" customWidth="1"/>
    <col min="5395" max="5395" width="0" style="478" hidden="1" customWidth="1"/>
    <col min="5396" max="5396" width="3.7109375" style="478" customWidth="1"/>
    <col min="5397" max="5397" width="11.140625" style="478" bestFit="1" customWidth="1"/>
    <col min="5398" max="5625" width="10.5703125" style="478"/>
    <col min="5626" max="5633" width="0" style="478" hidden="1" customWidth="1"/>
    <col min="5634" max="5636" width="3.7109375" style="478" customWidth="1"/>
    <col min="5637" max="5637" width="12.7109375" style="478" customWidth="1"/>
    <col min="5638" max="5638" width="47.42578125" style="478" customWidth="1"/>
    <col min="5639" max="5647" width="0" style="478" hidden="1" customWidth="1"/>
    <col min="5648" max="5648" width="11.7109375" style="478" customWidth="1"/>
    <col min="5649" max="5649" width="6.42578125" style="478" bestFit="1" customWidth="1"/>
    <col min="5650" max="5650" width="11.7109375" style="478" customWidth="1"/>
    <col min="5651" max="5651" width="0" style="478" hidden="1" customWidth="1"/>
    <col min="5652" max="5652" width="3.7109375" style="478" customWidth="1"/>
    <col min="5653" max="5653" width="11.140625" style="478" bestFit="1" customWidth="1"/>
    <col min="5654" max="5881" width="10.5703125" style="478"/>
    <col min="5882" max="5889" width="0" style="478" hidden="1" customWidth="1"/>
    <col min="5890" max="5892" width="3.7109375" style="478" customWidth="1"/>
    <col min="5893" max="5893" width="12.7109375" style="478" customWidth="1"/>
    <col min="5894" max="5894" width="47.42578125" style="478" customWidth="1"/>
    <col min="5895" max="5903" width="0" style="478" hidden="1" customWidth="1"/>
    <col min="5904" max="5904" width="11.7109375" style="478" customWidth="1"/>
    <col min="5905" max="5905" width="6.42578125" style="478" bestFit="1" customWidth="1"/>
    <col min="5906" max="5906" width="11.7109375" style="478" customWidth="1"/>
    <col min="5907" max="5907" width="0" style="478" hidden="1" customWidth="1"/>
    <col min="5908" max="5908" width="3.7109375" style="478" customWidth="1"/>
    <col min="5909" max="5909" width="11.140625" style="478" bestFit="1" customWidth="1"/>
    <col min="5910" max="6137" width="10.5703125" style="478"/>
    <col min="6138" max="6145" width="0" style="478" hidden="1" customWidth="1"/>
    <col min="6146" max="6148" width="3.7109375" style="478" customWidth="1"/>
    <col min="6149" max="6149" width="12.7109375" style="478" customWidth="1"/>
    <col min="6150" max="6150" width="47.42578125" style="478" customWidth="1"/>
    <col min="6151" max="6159" width="0" style="478" hidden="1" customWidth="1"/>
    <col min="6160" max="6160" width="11.7109375" style="478" customWidth="1"/>
    <col min="6161" max="6161" width="6.42578125" style="478" bestFit="1" customWidth="1"/>
    <col min="6162" max="6162" width="11.7109375" style="478" customWidth="1"/>
    <col min="6163" max="6163" width="0" style="478" hidden="1" customWidth="1"/>
    <col min="6164" max="6164" width="3.7109375" style="478" customWidth="1"/>
    <col min="6165" max="6165" width="11.140625" style="478" bestFit="1" customWidth="1"/>
    <col min="6166" max="6393" width="10.5703125" style="478"/>
    <col min="6394" max="6401" width="0" style="478" hidden="1" customWidth="1"/>
    <col min="6402" max="6404" width="3.7109375" style="478" customWidth="1"/>
    <col min="6405" max="6405" width="12.7109375" style="478" customWidth="1"/>
    <col min="6406" max="6406" width="47.42578125" style="478" customWidth="1"/>
    <col min="6407" max="6415" width="0" style="478" hidden="1" customWidth="1"/>
    <col min="6416" max="6416" width="11.7109375" style="478" customWidth="1"/>
    <col min="6417" max="6417" width="6.42578125" style="478" bestFit="1" customWidth="1"/>
    <col min="6418" max="6418" width="11.7109375" style="478" customWidth="1"/>
    <col min="6419" max="6419" width="0" style="478" hidden="1" customWidth="1"/>
    <col min="6420" max="6420" width="3.7109375" style="478" customWidth="1"/>
    <col min="6421" max="6421" width="11.140625" style="478" bestFit="1" customWidth="1"/>
    <col min="6422" max="6649" width="10.5703125" style="478"/>
    <col min="6650" max="6657" width="0" style="478" hidden="1" customWidth="1"/>
    <col min="6658" max="6660" width="3.7109375" style="478" customWidth="1"/>
    <col min="6661" max="6661" width="12.7109375" style="478" customWidth="1"/>
    <col min="6662" max="6662" width="47.42578125" style="478" customWidth="1"/>
    <col min="6663" max="6671" width="0" style="478" hidden="1" customWidth="1"/>
    <col min="6672" max="6672" width="11.7109375" style="478" customWidth="1"/>
    <col min="6673" max="6673" width="6.42578125" style="478" bestFit="1" customWidth="1"/>
    <col min="6674" max="6674" width="11.7109375" style="478" customWidth="1"/>
    <col min="6675" max="6675" width="0" style="478" hidden="1" customWidth="1"/>
    <col min="6676" max="6676" width="3.7109375" style="478" customWidth="1"/>
    <col min="6677" max="6677" width="11.140625" style="478" bestFit="1" customWidth="1"/>
    <col min="6678" max="6905" width="10.5703125" style="478"/>
    <col min="6906" max="6913" width="0" style="478" hidden="1" customWidth="1"/>
    <col min="6914" max="6916" width="3.7109375" style="478" customWidth="1"/>
    <col min="6917" max="6917" width="12.7109375" style="478" customWidth="1"/>
    <col min="6918" max="6918" width="47.42578125" style="478" customWidth="1"/>
    <col min="6919" max="6927" width="0" style="478" hidden="1" customWidth="1"/>
    <col min="6928" max="6928" width="11.7109375" style="478" customWidth="1"/>
    <col min="6929" max="6929" width="6.42578125" style="478" bestFit="1" customWidth="1"/>
    <col min="6930" max="6930" width="11.7109375" style="478" customWidth="1"/>
    <col min="6931" max="6931" width="0" style="478" hidden="1" customWidth="1"/>
    <col min="6932" max="6932" width="3.7109375" style="478" customWidth="1"/>
    <col min="6933" max="6933" width="11.140625" style="478" bestFit="1" customWidth="1"/>
    <col min="6934" max="7161" width="10.5703125" style="478"/>
    <col min="7162" max="7169" width="0" style="478" hidden="1" customWidth="1"/>
    <col min="7170" max="7172" width="3.7109375" style="478" customWidth="1"/>
    <col min="7173" max="7173" width="12.7109375" style="478" customWidth="1"/>
    <col min="7174" max="7174" width="47.42578125" style="478" customWidth="1"/>
    <col min="7175" max="7183" width="0" style="478" hidden="1" customWidth="1"/>
    <col min="7184" max="7184" width="11.7109375" style="478" customWidth="1"/>
    <col min="7185" max="7185" width="6.42578125" style="478" bestFit="1" customWidth="1"/>
    <col min="7186" max="7186" width="11.7109375" style="478" customWidth="1"/>
    <col min="7187" max="7187" width="0" style="478" hidden="1" customWidth="1"/>
    <col min="7188" max="7188" width="3.7109375" style="478" customWidth="1"/>
    <col min="7189" max="7189" width="11.140625" style="478" bestFit="1" customWidth="1"/>
    <col min="7190" max="7417" width="10.5703125" style="478"/>
    <col min="7418" max="7425" width="0" style="478" hidden="1" customWidth="1"/>
    <col min="7426" max="7428" width="3.7109375" style="478" customWidth="1"/>
    <col min="7429" max="7429" width="12.7109375" style="478" customWidth="1"/>
    <col min="7430" max="7430" width="47.42578125" style="478" customWidth="1"/>
    <col min="7431" max="7439" width="0" style="478" hidden="1" customWidth="1"/>
    <col min="7440" max="7440" width="11.7109375" style="478" customWidth="1"/>
    <col min="7441" max="7441" width="6.42578125" style="478" bestFit="1" customWidth="1"/>
    <col min="7442" max="7442" width="11.7109375" style="478" customWidth="1"/>
    <col min="7443" max="7443" width="0" style="478" hidden="1" customWidth="1"/>
    <col min="7444" max="7444" width="3.7109375" style="478" customWidth="1"/>
    <col min="7445" max="7445" width="11.140625" style="478" bestFit="1" customWidth="1"/>
    <col min="7446" max="7673" width="10.5703125" style="478"/>
    <col min="7674" max="7681" width="0" style="478" hidden="1" customWidth="1"/>
    <col min="7682" max="7684" width="3.7109375" style="478" customWidth="1"/>
    <col min="7685" max="7685" width="12.7109375" style="478" customWidth="1"/>
    <col min="7686" max="7686" width="47.42578125" style="478" customWidth="1"/>
    <col min="7687" max="7695" width="0" style="478" hidden="1" customWidth="1"/>
    <col min="7696" max="7696" width="11.7109375" style="478" customWidth="1"/>
    <col min="7697" max="7697" width="6.42578125" style="478" bestFit="1" customWidth="1"/>
    <col min="7698" max="7698" width="11.7109375" style="478" customWidth="1"/>
    <col min="7699" max="7699" width="0" style="478" hidden="1" customWidth="1"/>
    <col min="7700" max="7700" width="3.7109375" style="478" customWidth="1"/>
    <col min="7701" max="7701" width="11.140625" style="478" bestFit="1" customWidth="1"/>
    <col min="7702" max="7929" width="10.5703125" style="478"/>
    <col min="7930" max="7937" width="0" style="478" hidden="1" customWidth="1"/>
    <col min="7938" max="7940" width="3.7109375" style="478" customWidth="1"/>
    <col min="7941" max="7941" width="12.7109375" style="478" customWidth="1"/>
    <col min="7942" max="7942" width="47.42578125" style="478" customWidth="1"/>
    <col min="7943" max="7951" width="0" style="478" hidden="1" customWidth="1"/>
    <col min="7952" max="7952" width="11.7109375" style="478" customWidth="1"/>
    <col min="7953" max="7953" width="6.42578125" style="478" bestFit="1" customWidth="1"/>
    <col min="7954" max="7954" width="11.7109375" style="478" customWidth="1"/>
    <col min="7955" max="7955" width="0" style="478" hidden="1" customWidth="1"/>
    <col min="7956" max="7956" width="3.7109375" style="478" customWidth="1"/>
    <col min="7957" max="7957" width="11.140625" style="478" bestFit="1" customWidth="1"/>
    <col min="7958" max="8185" width="10.5703125" style="478"/>
    <col min="8186" max="8193" width="0" style="478" hidden="1" customWidth="1"/>
    <col min="8194" max="8196" width="3.7109375" style="478" customWidth="1"/>
    <col min="8197" max="8197" width="12.7109375" style="478" customWidth="1"/>
    <col min="8198" max="8198" width="47.42578125" style="478" customWidth="1"/>
    <col min="8199" max="8207" width="0" style="478" hidden="1" customWidth="1"/>
    <col min="8208" max="8208" width="11.7109375" style="478" customWidth="1"/>
    <col min="8209" max="8209" width="6.42578125" style="478" bestFit="1" customWidth="1"/>
    <col min="8210" max="8210" width="11.7109375" style="478" customWidth="1"/>
    <col min="8211" max="8211" width="0" style="478" hidden="1" customWidth="1"/>
    <col min="8212" max="8212" width="3.7109375" style="478" customWidth="1"/>
    <col min="8213" max="8213" width="11.140625" style="478" bestFit="1" customWidth="1"/>
    <col min="8214" max="8441" width="10.5703125" style="478"/>
    <col min="8442" max="8449" width="0" style="478" hidden="1" customWidth="1"/>
    <col min="8450" max="8452" width="3.7109375" style="478" customWidth="1"/>
    <col min="8453" max="8453" width="12.7109375" style="478" customWidth="1"/>
    <col min="8454" max="8454" width="47.42578125" style="478" customWidth="1"/>
    <col min="8455" max="8463" width="0" style="478" hidden="1" customWidth="1"/>
    <col min="8464" max="8464" width="11.7109375" style="478" customWidth="1"/>
    <col min="8465" max="8465" width="6.42578125" style="478" bestFit="1" customWidth="1"/>
    <col min="8466" max="8466" width="11.7109375" style="478" customWidth="1"/>
    <col min="8467" max="8467" width="0" style="478" hidden="1" customWidth="1"/>
    <col min="8468" max="8468" width="3.7109375" style="478" customWidth="1"/>
    <col min="8469" max="8469" width="11.140625" style="478" bestFit="1" customWidth="1"/>
    <col min="8470" max="8697" width="10.5703125" style="478"/>
    <col min="8698" max="8705" width="0" style="478" hidden="1" customWidth="1"/>
    <col min="8706" max="8708" width="3.7109375" style="478" customWidth="1"/>
    <col min="8709" max="8709" width="12.7109375" style="478" customWidth="1"/>
    <col min="8710" max="8710" width="47.42578125" style="478" customWidth="1"/>
    <col min="8711" max="8719" width="0" style="478" hidden="1" customWidth="1"/>
    <col min="8720" max="8720" width="11.7109375" style="478" customWidth="1"/>
    <col min="8721" max="8721" width="6.42578125" style="478" bestFit="1" customWidth="1"/>
    <col min="8722" max="8722" width="11.7109375" style="478" customWidth="1"/>
    <col min="8723" max="8723" width="0" style="478" hidden="1" customWidth="1"/>
    <col min="8724" max="8724" width="3.7109375" style="478" customWidth="1"/>
    <col min="8725" max="8725" width="11.140625" style="478" bestFit="1" customWidth="1"/>
    <col min="8726" max="8953" width="10.5703125" style="478"/>
    <col min="8954" max="8961" width="0" style="478" hidden="1" customWidth="1"/>
    <col min="8962" max="8964" width="3.7109375" style="478" customWidth="1"/>
    <col min="8965" max="8965" width="12.7109375" style="478" customWidth="1"/>
    <col min="8966" max="8966" width="47.42578125" style="478" customWidth="1"/>
    <col min="8967" max="8975" width="0" style="478" hidden="1" customWidth="1"/>
    <col min="8976" max="8976" width="11.7109375" style="478" customWidth="1"/>
    <col min="8977" max="8977" width="6.42578125" style="478" bestFit="1" customWidth="1"/>
    <col min="8978" max="8978" width="11.7109375" style="478" customWidth="1"/>
    <col min="8979" max="8979" width="0" style="478" hidden="1" customWidth="1"/>
    <col min="8980" max="8980" width="3.7109375" style="478" customWidth="1"/>
    <col min="8981" max="8981" width="11.140625" style="478" bestFit="1" customWidth="1"/>
    <col min="8982" max="9209" width="10.5703125" style="478"/>
    <col min="9210" max="9217" width="0" style="478" hidden="1" customWidth="1"/>
    <col min="9218" max="9220" width="3.7109375" style="478" customWidth="1"/>
    <col min="9221" max="9221" width="12.7109375" style="478" customWidth="1"/>
    <col min="9222" max="9222" width="47.42578125" style="478" customWidth="1"/>
    <col min="9223" max="9231" width="0" style="478" hidden="1" customWidth="1"/>
    <col min="9232" max="9232" width="11.7109375" style="478" customWidth="1"/>
    <col min="9233" max="9233" width="6.42578125" style="478" bestFit="1" customWidth="1"/>
    <col min="9234" max="9234" width="11.7109375" style="478" customWidth="1"/>
    <col min="9235" max="9235" width="0" style="478" hidden="1" customWidth="1"/>
    <col min="9236" max="9236" width="3.7109375" style="478" customWidth="1"/>
    <col min="9237" max="9237" width="11.140625" style="478" bestFit="1" customWidth="1"/>
    <col min="9238" max="9465" width="10.5703125" style="478"/>
    <col min="9466" max="9473" width="0" style="478" hidden="1" customWidth="1"/>
    <col min="9474" max="9476" width="3.7109375" style="478" customWidth="1"/>
    <col min="9477" max="9477" width="12.7109375" style="478" customWidth="1"/>
    <col min="9478" max="9478" width="47.42578125" style="478" customWidth="1"/>
    <col min="9479" max="9487" width="0" style="478" hidden="1" customWidth="1"/>
    <col min="9488" max="9488" width="11.7109375" style="478" customWidth="1"/>
    <col min="9489" max="9489" width="6.42578125" style="478" bestFit="1" customWidth="1"/>
    <col min="9490" max="9490" width="11.7109375" style="478" customWidth="1"/>
    <col min="9491" max="9491" width="0" style="478" hidden="1" customWidth="1"/>
    <col min="9492" max="9492" width="3.7109375" style="478" customWidth="1"/>
    <col min="9493" max="9493" width="11.140625" style="478" bestFit="1" customWidth="1"/>
    <col min="9494" max="9721" width="10.5703125" style="478"/>
    <col min="9722" max="9729" width="0" style="478" hidden="1" customWidth="1"/>
    <col min="9730" max="9732" width="3.7109375" style="478" customWidth="1"/>
    <col min="9733" max="9733" width="12.7109375" style="478" customWidth="1"/>
    <col min="9734" max="9734" width="47.42578125" style="478" customWidth="1"/>
    <col min="9735" max="9743" width="0" style="478" hidden="1" customWidth="1"/>
    <col min="9744" max="9744" width="11.7109375" style="478" customWidth="1"/>
    <col min="9745" max="9745" width="6.42578125" style="478" bestFit="1" customWidth="1"/>
    <col min="9746" max="9746" width="11.7109375" style="478" customWidth="1"/>
    <col min="9747" max="9747" width="0" style="478" hidden="1" customWidth="1"/>
    <col min="9748" max="9748" width="3.7109375" style="478" customWidth="1"/>
    <col min="9749" max="9749" width="11.140625" style="478" bestFit="1" customWidth="1"/>
    <col min="9750" max="9977" width="10.5703125" style="478"/>
    <col min="9978" max="9985" width="0" style="478" hidden="1" customWidth="1"/>
    <col min="9986" max="9988" width="3.7109375" style="478" customWidth="1"/>
    <col min="9989" max="9989" width="12.7109375" style="478" customWidth="1"/>
    <col min="9990" max="9990" width="47.42578125" style="478" customWidth="1"/>
    <col min="9991" max="9999" width="0" style="478" hidden="1" customWidth="1"/>
    <col min="10000" max="10000" width="11.7109375" style="478" customWidth="1"/>
    <col min="10001" max="10001" width="6.42578125" style="478" bestFit="1" customWidth="1"/>
    <col min="10002" max="10002" width="11.7109375" style="478" customWidth="1"/>
    <col min="10003" max="10003" width="0" style="478" hidden="1" customWidth="1"/>
    <col min="10004" max="10004" width="3.7109375" style="478" customWidth="1"/>
    <col min="10005" max="10005" width="11.140625" style="478" bestFit="1" customWidth="1"/>
    <col min="10006" max="10233" width="10.5703125" style="478"/>
    <col min="10234" max="10241" width="0" style="478" hidden="1" customWidth="1"/>
    <col min="10242" max="10244" width="3.7109375" style="478" customWidth="1"/>
    <col min="10245" max="10245" width="12.7109375" style="478" customWidth="1"/>
    <col min="10246" max="10246" width="47.42578125" style="478" customWidth="1"/>
    <col min="10247" max="10255" width="0" style="478" hidden="1" customWidth="1"/>
    <col min="10256" max="10256" width="11.7109375" style="478" customWidth="1"/>
    <col min="10257" max="10257" width="6.42578125" style="478" bestFit="1" customWidth="1"/>
    <col min="10258" max="10258" width="11.7109375" style="478" customWidth="1"/>
    <col min="10259" max="10259" width="0" style="478" hidden="1" customWidth="1"/>
    <col min="10260" max="10260" width="3.7109375" style="478" customWidth="1"/>
    <col min="10261" max="10261" width="11.140625" style="478" bestFit="1" customWidth="1"/>
    <col min="10262" max="10489" width="10.5703125" style="478"/>
    <col min="10490" max="10497" width="0" style="478" hidden="1" customWidth="1"/>
    <col min="10498" max="10500" width="3.7109375" style="478" customWidth="1"/>
    <col min="10501" max="10501" width="12.7109375" style="478" customWidth="1"/>
    <col min="10502" max="10502" width="47.42578125" style="478" customWidth="1"/>
    <col min="10503" max="10511" width="0" style="478" hidden="1" customWidth="1"/>
    <col min="10512" max="10512" width="11.7109375" style="478" customWidth="1"/>
    <col min="10513" max="10513" width="6.42578125" style="478" bestFit="1" customWidth="1"/>
    <col min="10514" max="10514" width="11.7109375" style="478" customWidth="1"/>
    <col min="10515" max="10515" width="0" style="478" hidden="1" customWidth="1"/>
    <col min="10516" max="10516" width="3.7109375" style="478" customWidth="1"/>
    <col min="10517" max="10517" width="11.140625" style="478" bestFit="1" customWidth="1"/>
    <col min="10518" max="10745" width="10.5703125" style="478"/>
    <col min="10746" max="10753" width="0" style="478" hidden="1" customWidth="1"/>
    <col min="10754" max="10756" width="3.7109375" style="478" customWidth="1"/>
    <col min="10757" max="10757" width="12.7109375" style="478" customWidth="1"/>
    <col min="10758" max="10758" width="47.42578125" style="478" customWidth="1"/>
    <col min="10759" max="10767" width="0" style="478" hidden="1" customWidth="1"/>
    <col min="10768" max="10768" width="11.7109375" style="478" customWidth="1"/>
    <col min="10769" max="10769" width="6.42578125" style="478" bestFit="1" customWidth="1"/>
    <col min="10770" max="10770" width="11.7109375" style="478" customWidth="1"/>
    <col min="10771" max="10771" width="0" style="478" hidden="1" customWidth="1"/>
    <col min="10772" max="10772" width="3.7109375" style="478" customWidth="1"/>
    <col min="10773" max="10773" width="11.140625" style="478" bestFit="1" customWidth="1"/>
    <col min="10774" max="11001" width="10.5703125" style="478"/>
    <col min="11002" max="11009" width="0" style="478" hidden="1" customWidth="1"/>
    <col min="11010" max="11012" width="3.7109375" style="478" customWidth="1"/>
    <col min="11013" max="11013" width="12.7109375" style="478" customWidth="1"/>
    <col min="11014" max="11014" width="47.42578125" style="478" customWidth="1"/>
    <col min="11015" max="11023" width="0" style="478" hidden="1" customWidth="1"/>
    <col min="11024" max="11024" width="11.7109375" style="478" customWidth="1"/>
    <col min="11025" max="11025" width="6.42578125" style="478" bestFit="1" customWidth="1"/>
    <col min="11026" max="11026" width="11.7109375" style="478" customWidth="1"/>
    <col min="11027" max="11027" width="0" style="478" hidden="1" customWidth="1"/>
    <col min="11028" max="11028" width="3.7109375" style="478" customWidth="1"/>
    <col min="11029" max="11029" width="11.140625" style="478" bestFit="1" customWidth="1"/>
    <col min="11030" max="11257" width="10.5703125" style="478"/>
    <col min="11258" max="11265" width="0" style="478" hidden="1" customWidth="1"/>
    <col min="11266" max="11268" width="3.7109375" style="478" customWidth="1"/>
    <col min="11269" max="11269" width="12.7109375" style="478" customWidth="1"/>
    <col min="11270" max="11270" width="47.42578125" style="478" customWidth="1"/>
    <col min="11271" max="11279" width="0" style="478" hidden="1" customWidth="1"/>
    <col min="11280" max="11280" width="11.7109375" style="478" customWidth="1"/>
    <col min="11281" max="11281" width="6.42578125" style="478" bestFit="1" customWidth="1"/>
    <col min="11282" max="11282" width="11.7109375" style="478" customWidth="1"/>
    <col min="11283" max="11283" width="0" style="478" hidden="1" customWidth="1"/>
    <col min="11284" max="11284" width="3.7109375" style="478" customWidth="1"/>
    <col min="11285" max="11285" width="11.140625" style="478" bestFit="1" customWidth="1"/>
    <col min="11286" max="11513" width="10.5703125" style="478"/>
    <col min="11514" max="11521" width="0" style="478" hidden="1" customWidth="1"/>
    <col min="11522" max="11524" width="3.7109375" style="478" customWidth="1"/>
    <col min="11525" max="11525" width="12.7109375" style="478" customWidth="1"/>
    <col min="11526" max="11526" width="47.42578125" style="478" customWidth="1"/>
    <col min="11527" max="11535" width="0" style="478" hidden="1" customWidth="1"/>
    <col min="11536" max="11536" width="11.7109375" style="478" customWidth="1"/>
    <col min="11537" max="11537" width="6.42578125" style="478" bestFit="1" customWidth="1"/>
    <col min="11538" max="11538" width="11.7109375" style="478" customWidth="1"/>
    <col min="11539" max="11539" width="0" style="478" hidden="1" customWidth="1"/>
    <col min="11540" max="11540" width="3.7109375" style="478" customWidth="1"/>
    <col min="11541" max="11541" width="11.140625" style="478" bestFit="1" customWidth="1"/>
    <col min="11542" max="11769" width="10.5703125" style="478"/>
    <col min="11770" max="11777" width="0" style="478" hidden="1" customWidth="1"/>
    <col min="11778" max="11780" width="3.7109375" style="478" customWidth="1"/>
    <col min="11781" max="11781" width="12.7109375" style="478" customWidth="1"/>
    <col min="11782" max="11782" width="47.42578125" style="478" customWidth="1"/>
    <col min="11783" max="11791" width="0" style="478" hidden="1" customWidth="1"/>
    <col min="11792" max="11792" width="11.7109375" style="478" customWidth="1"/>
    <col min="11793" max="11793" width="6.42578125" style="478" bestFit="1" customWidth="1"/>
    <col min="11794" max="11794" width="11.7109375" style="478" customWidth="1"/>
    <col min="11795" max="11795" width="0" style="478" hidden="1" customWidth="1"/>
    <col min="11796" max="11796" width="3.7109375" style="478" customWidth="1"/>
    <col min="11797" max="11797" width="11.140625" style="478" bestFit="1" customWidth="1"/>
    <col min="11798" max="12025" width="10.5703125" style="478"/>
    <col min="12026" max="12033" width="0" style="478" hidden="1" customWidth="1"/>
    <col min="12034" max="12036" width="3.7109375" style="478" customWidth="1"/>
    <col min="12037" max="12037" width="12.7109375" style="478" customWidth="1"/>
    <col min="12038" max="12038" width="47.42578125" style="478" customWidth="1"/>
    <col min="12039" max="12047" width="0" style="478" hidden="1" customWidth="1"/>
    <col min="12048" max="12048" width="11.7109375" style="478" customWidth="1"/>
    <col min="12049" max="12049" width="6.42578125" style="478" bestFit="1" customWidth="1"/>
    <col min="12050" max="12050" width="11.7109375" style="478" customWidth="1"/>
    <col min="12051" max="12051" width="0" style="478" hidden="1" customWidth="1"/>
    <col min="12052" max="12052" width="3.7109375" style="478" customWidth="1"/>
    <col min="12053" max="12053" width="11.140625" style="478" bestFit="1" customWidth="1"/>
    <col min="12054" max="12281" width="10.5703125" style="478"/>
    <col min="12282" max="12289" width="0" style="478" hidden="1" customWidth="1"/>
    <col min="12290" max="12292" width="3.7109375" style="478" customWidth="1"/>
    <col min="12293" max="12293" width="12.7109375" style="478" customWidth="1"/>
    <col min="12294" max="12294" width="47.42578125" style="478" customWidth="1"/>
    <col min="12295" max="12303" width="0" style="478" hidden="1" customWidth="1"/>
    <col min="12304" max="12304" width="11.7109375" style="478" customWidth="1"/>
    <col min="12305" max="12305" width="6.42578125" style="478" bestFit="1" customWidth="1"/>
    <col min="12306" max="12306" width="11.7109375" style="478" customWidth="1"/>
    <col min="12307" max="12307" width="0" style="478" hidden="1" customWidth="1"/>
    <col min="12308" max="12308" width="3.7109375" style="478" customWidth="1"/>
    <col min="12309" max="12309" width="11.140625" style="478" bestFit="1" customWidth="1"/>
    <col min="12310" max="12537" width="10.5703125" style="478"/>
    <col min="12538" max="12545" width="0" style="478" hidden="1" customWidth="1"/>
    <col min="12546" max="12548" width="3.7109375" style="478" customWidth="1"/>
    <col min="12549" max="12549" width="12.7109375" style="478" customWidth="1"/>
    <col min="12550" max="12550" width="47.42578125" style="478" customWidth="1"/>
    <col min="12551" max="12559" width="0" style="478" hidden="1" customWidth="1"/>
    <col min="12560" max="12560" width="11.7109375" style="478" customWidth="1"/>
    <col min="12561" max="12561" width="6.42578125" style="478" bestFit="1" customWidth="1"/>
    <col min="12562" max="12562" width="11.7109375" style="478" customWidth="1"/>
    <col min="12563" max="12563" width="0" style="478" hidden="1" customWidth="1"/>
    <col min="12564" max="12564" width="3.7109375" style="478" customWidth="1"/>
    <col min="12565" max="12565" width="11.140625" style="478" bestFit="1" customWidth="1"/>
    <col min="12566" max="12793" width="10.5703125" style="478"/>
    <col min="12794" max="12801" width="0" style="478" hidden="1" customWidth="1"/>
    <col min="12802" max="12804" width="3.7109375" style="478" customWidth="1"/>
    <col min="12805" max="12805" width="12.7109375" style="478" customWidth="1"/>
    <col min="12806" max="12806" width="47.42578125" style="478" customWidth="1"/>
    <col min="12807" max="12815" width="0" style="478" hidden="1" customWidth="1"/>
    <col min="12816" max="12816" width="11.7109375" style="478" customWidth="1"/>
    <col min="12817" max="12817" width="6.42578125" style="478" bestFit="1" customWidth="1"/>
    <col min="12818" max="12818" width="11.7109375" style="478" customWidth="1"/>
    <col min="12819" max="12819" width="0" style="478" hidden="1" customWidth="1"/>
    <col min="12820" max="12820" width="3.7109375" style="478" customWidth="1"/>
    <col min="12821" max="12821" width="11.140625" style="478" bestFit="1" customWidth="1"/>
    <col min="12822" max="13049" width="10.5703125" style="478"/>
    <col min="13050" max="13057" width="0" style="478" hidden="1" customWidth="1"/>
    <col min="13058" max="13060" width="3.7109375" style="478" customWidth="1"/>
    <col min="13061" max="13061" width="12.7109375" style="478" customWidth="1"/>
    <col min="13062" max="13062" width="47.42578125" style="478" customWidth="1"/>
    <col min="13063" max="13071" width="0" style="478" hidden="1" customWidth="1"/>
    <col min="13072" max="13072" width="11.7109375" style="478" customWidth="1"/>
    <col min="13073" max="13073" width="6.42578125" style="478" bestFit="1" customWidth="1"/>
    <col min="13074" max="13074" width="11.7109375" style="478" customWidth="1"/>
    <col min="13075" max="13075" width="0" style="478" hidden="1" customWidth="1"/>
    <col min="13076" max="13076" width="3.7109375" style="478" customWidth="1"/>
    <col min="13077" max="13077" width="11.140625" style="478" bestFit="1" customWidth="1"/>
    <col min="13078" max="13305" width="10.5703125" style="478"/>
    <col min="13306" max="13313" width="0" style="478" hidden="1" customWidth="1"/>
    <col min="13314" max="13316" width="3.7109375" style="478" customWidth="1"/>
    <col min="13317" max="13317" width="12.7109375" style="478" customWidth="1"/>
    <col min="13318" max="13318" width="47.42578125" style="478" customWidth="1"/>
    <col min="13319" max="13327" width="0" style="478" hidden="1" customWidth="1"/>
    <col min="13328" max="13328" width="11.7109375" style="478" customWidth="1"/>
    <col min="13329" max="13329" width="6.42578125" style="478" bestFit="1" customWidth="1"/>
    <col min="13330" max="13330" width="11.7109375" style="478" customWidth="1"/>
    <col min="13331" max="13331" width="0" style="478" hidden="1" customWidth="1"/>
    <col min="13332" max="13332" width="3.7109375" style="478" customWidth="1"/>
    <col min="13333" max="13333" width="11.140625" style="478" bestFit="1" customWidth="1"/>
    <col min="13334" max="13561" width="10.5703125" style="478"/>
    <col min="13562" max="13569" width="0" style="478" hidden="1" customWidth="1"/>
    <col min="13570" max="13572" width="3.7109375" style="478" customWidth="1"/>
    <col min="13573" max="13573" width="12.7109375" style="478" customWidth="1"/>
    <col min="13574" max="13574" width="47.42578125" style="478" customWidth="1"/>
    <col min="13575" max="13583" width="0" style="478" hidden="1" customWidth="1"/>
    <col min="13584" max="13584" width="11.7109375" style="478" customWidth="1"/>
    <col min="13585" max="13585" width="6.42578125" style="478" bestFit="1" customWidth="1"/>
    <col min="13586" max="13586" width="11.7109375" style="478" customWidth="1"/>
    <col min="13587" max="13587" width="0" style="478" hidden="1" customWidth="1"/>
    <col min="13588" max="13588" width="3.7109375" style="478" customWidth="1"/>
    <col min="13589" max="13589" width="11.140625" style="478" bestFit="1" customWidth="1"/>
    <col min="13590" max="13817" width="10.5703125" style="478"/>
    <col min="13818" max="13825" width="0" style="478" hidden="1" customWidth="1"/>
    <col min="13826" max="13828" width="3.7109375" style="478" customWidth="1"/>
    <col min="13829" max="13829" width="12.7109375" style="478" customWidth="1"/>
    <col min="13830" max="13830" width="47.42578125" style="478" customWidth="1"/>
    <col min="13831" max="13839" width="0" style="478" hidden="1" customWidth="1"/>
    <col min="13840" max="13840" width="11.7109375" style="478" customWidth="1"/>
    <col min="13841" max="13841" width="6.42578125" style="478" bestFit="1" customWidth="1"/>
    <col min="13842" max="13842" width="11.7109375" style="478" customWidth="1"/>
    <col min="13843" max="13843" width="0" style="478" hidden="1" customWidth="1"/>
    <col min="13844" max="13844" width="3.7109375" style="478" customWidth="1"/>
    <col min="13845" max="13845" width="11.140625" style="478" bestFit="1" customWidth="1"/>
    <col min="13846" max="14073" width="10.5703125" style="478"/>
    <col min="14074" max="14081" width="0" style="478" hidden="1" customWidth="1"/>
    <col min="14082" max="14084" width="3.7109375" style="478" customWidth="1"/>
    <col min="14085" max="14085" width="12.7109375" style="478" customWidth="1"/>
    <col min="14086" max="14086" width="47.42578125" style="478" customWidth="1"/>
    <col min="14087" max="14095" width="0" style="478" hidden="1" customWidth="1"/>
    <col min="14096" max="14096" width="11.7109375" style="478" customWidth="1"/>
    <col min="14097" max="14097" width="6.42578125" style="478" bestFit="1" customWidth="1"/>
    <col min="14098" max="14098" width="11.7109375" style="478" customWidth="1"/>
    <col min="14099" max="14099" width="0" style="478" hidden="1" customWidth="1"/>
    <col min="14100" max="14100" width="3.7109375" style="478" customWidth="1"/>
    <col min="14101" max="14101" width="11.140625" style="478" bestFit="1" customWidth="1"/>
    <col min="14102" max="14329" width="10.5703125" style="478"/>
    <col min="14330" max="14337" width="0" style="478" hidden="1" customWidth="1"/>
    <col min="14338" max="14340" width="3.7109375" style="478" customWidth="1"/>
    <col min="14341" max="14341" width="12.7109375" style="478" customWidth="1"/>
    <col min="14342" max="14342" width="47.42578125" style="478" customWidth="1"/>
    <col min="14343" max="14351" width="0" style="478" hidden="1" customWidth="1"/>
    <col min="14352" max="14352" width="11.7109375" style="478" customWidth="1"/>
    <col min="14353" max="14353" width="6.42578125" style="478" bestFit="1" customWidth="1"/>
    <col min="14354" max="14354" width="11.7109375" style="478" customWidth="1"/>
    <col min="14355" max="14355" width="0" style="478" hidden="1" customWidth="1"/>
    <col min="14356" max="14356" width="3.7109375" style="478" customWidth="1"/>
    <col min="14357" max="14357" width="11.140625" style="478" bestFit="1" customWidth="1"/>
    <col min="14358" max="14585" width="10.5703125" style="478"/>
    <col min="14586" max="14593" width="0" style="478" hidden="1" customWidth="1"/>
    <col min="14594" max="14596" width="3.7109375" style="478" customWidth="1"/>
    <col min="14597" max="14597" width="12.7109375" style="478" customWidth="1"/>
    <col min="14598" max="14598" width="47.42578125" style="478" customWidth="1"/>
    <col min="14599" max="14607" width="0" style="478" hidden="1" customWidth="1"/>
    <col min="14608" max="14608" width="11.7109375" style="478" customWidth="1"/>
    <col min="14609" max="14609" width="6.42578125" style="478" bestFit="1" customWidth="1"/>
    <col min="14610" max="14610" width="11.7109375" style="478" customWidth="1"/>
    <col min="14611" max="14611" width="0" style="478" hidden="1" customWidth="1"/>
    <col min="14612" max="14612" width="3.7109375" style="478" customWidth="1"/>
    <col min="14613" max="14613" width="11.140625" style="478" bestFit="1" customWidth="1"/>
    <col min="14614" max="14841" width="10.5703125" style="478"/>
    <col min="14842" max="14849" width="0" style="478" hidden="1" customWidth="1"/>
    <col min="14850" max="14852" width="3.7109375" style="478" customWidth="1"/>
    <col min="14853" max="14853" width="12.7109375" style="478" customWidth="1"/>
    <col min="14854" max="14854" width="47.42578125" style="478" customWidth="1"/>
    <col min="14855" max="14863" width="0" style="478" hidden="1" customWidth="1"/>
    <col min="14864" max="14864" width="11.7109375" style="478" customWidth="1"/>
    <col min="14865" max="14865" width="6.42578125" style="478" bestFit="1" customWidth="1"/>
    <col min="14866" max="14866" width="11.7109375" style="478" customWidth="1"/>
    <col min="14867" max="14867" width="0" style="478" hidden="1" customWidth="1"/>
    <col min="14868" max="14868" width="3.7109375" style="478" customWidth="1"/>
    <col min="14869" max="14869" width="11.140625" style="478" bestFit="1" customWidth="1"/>
    <col min="14870" max="15097" width="10.5703125" style="478"/>
    <col min="15098" max="15105" width="0" style="478" hidden="1" customWidth="1"/>
    <col min="15106" max="15108" width="3.7109375" style="478" customWidth="1"/>
    <col min="15109" max="15109" width="12.7109375" style="478" customWidth="1"/>
    <col min="15110" max="15110" width="47.42578125" style="478" customWidth="1"/>
    <col min="15111" max="15119" width="0" style="478" hidden="1" customWidth="1"/>
    <col min="15120" max="15120" width="11.7109375" style="478" customWidth="1"/>
    <col min="15121" max="15121" width="6.42578125" style="478" bestFit="1" customWidth="1"/>
    <col min="15122" max="15122" width="11.7109375" style="478" customWidth="1"/>
    <col min="15123" max="15123" width="0" style="478" hidden="1" customWidth="1"/>
    <col min="15124" max="15124" width="3.7109375" style="478" customWidth="1"/>
    <col min="15125" max="15125" width="11.140625" style="478" bestFit="1" customWidth="1"/>
    <col min="15126" max="15353" width="10.5703125" style="478"/>
    <col min="15354" max="15361" width="0" style="478" hidden="1" customWidth="1"/>
    <col min="15362" max="15364" width="3.7109375" style="478" customWidth="1"/>
    <col min="15365" max="15365" width="12.7109375" style="478" customWidth="1"/>
    <col min="15366" max="15366" width="47.42578125" style="478" customWidth="1"/>
    <col min="15367" max="15375" width="0" style="478" hidden="1" customWidth="1"/>
    <col min="15376" max="15376" width="11.7109375" style="478" customWidth="1"/>
    <col min="15377" max="15377" width="6.42578125" style="478" bestFit="1" customWidth="1"/>
    <col min="15378" max="15378" width="11.7109375" style="478" customWidth="1"/>
    <col min="15379" max="15379" width="0" style="478" hidden="1" customWidth="1"/>
    <col min="15380" max="15380" width="3.7109375" style="478" customWidth="1"/>
    <col min="15381" max="15381" width="11.140625" style="478" bestFit="1" customWidth="1"/>
    <col min="15382" max="15609" width="10.5703125" style="478"/>
    <col min="15610" max="15617" width="0" style="478" hidden="1" customWidth="1"/>
    <col min="15618" max="15620" width="3.7109375" style="478" customWidth="1"/>
    <col min="15621" max="15621" width="12.7109375" style="478" customWidth="1"/>
    <col min="15622" max="15622" width="47.42578125" style="478" customWidth="1"/>
    <col min="15623" max="15631" width="0" style="478" hidden="1" customWidth="1"/>
    <col min="15632" max="15632" width="11.7109375" style="478" customWidth="1"/>
    <col min="15633" max="15633" width="6.42578125" style="478" bestFit="1" customWidth="1"/>
    <col min="15634" max="15634" width="11.7109375" style="478" customWidth="1"/>
    <col min="15635" max="15635" width="0" style="478" hidden="1" customWidth="1"/>
    <col min="15636" max="15636" width="3.7109375" style="478" customWidth="1"/>
    <col min="15637" max="15637" width="11.140625" style="478" bestFit="1" customWidth="1"/>
    <col min="15638" max="15865" width="10.5703125" style="478"/>
    <col min="15866" max="15873" width="0" style="478" hidden="1" customWidth="1"/>
    <col min="15874" max="15876" width="3.7109375" style="478" customWidth="1"/>
    <col min="15877" max="15877" width="12.7109375" style="478" customWidth="1"/>
    <col min="15878" max="15878" width="47.42578125" style="478" customWidth="1"/>
    <col min="15879" max="15887" width="0" style="478" hidden="1" customWidth="1"/>
    <col min="15888" max="15888" width="11.7109375" style="478" customWidth="1"/>
    <col min="15889" max="15889" width="6.42578125" style="478" bestFit="1" customWidth="1"/>
    <col min="15890" max="15890" width="11.7109375" style="478" customWidth="1"/>
    <col min="15891" max="15891" width="0" style="478" hidden="1" customWidth="1"/>
    <col min="15892" max="15892" width="3.7109375" style="478" customWidth="1"/>
    <col min="15893" max="15893" width="11.140625" style="478" bestFit="1" customWidth="1"/>
    <col min="15894" max="16121" width="10.5703125" style="478"/>
    <col min="16122" max="16129" width="0" style="478" hidden="1" customWidth="1"/>
    <col min="16130" max="16132" width="3.7109375" style="478" customWidth="1"/>
    <col min="16133" max="16133" width="12.7109375" style="478" customWidth="1"/>
    <col min="16134" max="16134" width="47.42578125" style="478" customWidth="1"/>
    <col min="16135" max="16143" width="0" style="478" hidden="1" customWidth="1"/>
    <col min="16144" max="16144" width="11.7109375" style="478" customWidth="1"/>
    <col min="16145" max="16145" width="6.42578125" style="478" bestFit="1" customWidth="1"/>
    <col min="16146" max="16146" width="11.7109375" style="478" customWidth="1"/>
    <col min="16147" max="16147" width="0" style="478" hidden="1" customWidth="1"/>
    <col min="16148" max="16148" width="3.7109375" style="478" customWidth="1"/>
    <col min="16149" max="16149" width="11.140625" style="478" bestFit="1" customWidth="1"/>
    <col min="16150"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86"/>
      <c r="V4" s="486"/>
      <c r="W4" s="486"/>
      <c r="X4" s="486"/>
      <c r="Y4" s="486"/>
      <c r="Z4" s="479"/>
    </row>
    <row r="5" spans="1:33" ht="22.5" customHeight="1">
      <c r="J5" s="483"/>
      <c r="K5" s="483"/>
      <c r="L5" s="1287" t="s">
        <v>668</v>
      </c>
      <c r="M5" s="1287"/>
      <c r="N5" s="1287"/>
      <c r="O5" s="1287"/>
      <c r="P5" s="1287"/>
      <c r="Q5" s="1287"/>
      <c r="R5" s="1287"/>
      <c r="S5" s="1287"/>
      <c r="T5" s="1287"/>
      <c r="U5" s="581"/>
      <c r="V5" s="525"/>
      <c r="W5" s="525"/>
      <c r="X5" s="587"/>
      <c r="Y5" s="587"/>
      <c r="Z5" s="499"/>
    </row>
    <row r="6" spans="1:33" ht="3" customHeight="1">
      <c r="J6" s="483"/>
      <c r="K6" s="483"/>
      <c r="L6" s="479"/>
      <c r="M6" s="479"/>
      <c r="N6" s="479"/>
      <c r="O6" s="482"/>
      <c r="P6" s="482"/>
      <c r="Q6" s="482"/>
      <c r="R6" s="482"/>
      <c r="S6" s="482"/>
      <c r="T6" s="482"/>
      <c r="U6" s="479"/>
      <c r="V6" s="479"/>
    </row>
    <row r="7" spans="1:33" s="525" customFormat="1" ht="22.5">
      <c r="A7" s="587"/>
      <c r="B7" s="587"/>
      <c r="C7" s="587"/>
      <c r="D7" s="587"/>
      <c r="E7" s="587"/>
      <c r="F7" s="587"/>
      <c r="G7" s="593"/>
      <c r="H7" s="593"/>
      <c r="I7" s="533"/>
      <c r="J7" s="531"/>
      <c r="K7" s="531"/>
      <c r="L7" s="526"/>
      <c r="M7" s="619" t="s">
        <v>503</v>
      </c>
      <c r="N7" s="668"/>
      <c r="O7" s="1306" t="str">
        <f>IF(NameOrPr_ch="",IF(NameOrPr="","",NameOrPr),NameOrPr_ch)</f>
        <v>Региональная служба по тарифам Нижегородской области</v>
      </c>
      <c r="P7" s="1307"/>
      <c r="Q7" s="1307"/>
      <c r="R7" s="1307"/>
      <c r="S7" s="1307"/>
      <c r="T7" s="1308"/>
      <c r="U7" s="671"/>
      <c r="V7" s="526"/>
      <c r="AC7" s="587"/>
      <c r="AD7" s="587"/>
      <c r="AE7" s="587"/>
      <c r="AF7" s="587"/>
      <c r="AG7" s="587"/>
    </row>
    <row r="8" spans="1:33" s="493" customFormat="1" ht="18.75">
      <c r="A8" s="507"/>
      <c r="B8" s="507"/>
      <c r="C8" s="507"/>
      <c r="D8" s="507"/>
      <c r="E8" s="507"/>
      <c r="F8" s="507"/>
      <c r="G8" s="507"/>
      <c r="H8" s="507"/>
      <c r="L8" s="501"/>
      <c r="M8" s="619" t="s">
        <v>598</v>
      </c>
      <c r="N8" s="668"/>
      <c r="O8" s="1306" t="str">
        <f>IF(datePr_ch="",IF(datePr="","",datePr),datePr_ch)</f>
        <v>21.11.2018</v>
      </c>
      <c r="P8" s="1307"/>
      <c r="Q8" s="1307"/>
      <c r="R8" s="1307"/>
      <c r="S8" s="1307"/>
      <c r="T8" s="1308"/>
      <c r="U8" s="669"/>
      <c r="V8" s="488"/>
      <c r="AC8" s="507"/>
      <c r="AD8" s="507"/>
      <c r="AE8" s="507"/>
      <c r="AF8" s="507"/>
      <c r="AG8" s="507"/>
    </row>
    <row r="9" spans="1:33" s="493" customFormat="1" ht="18.75">
      <c r="A9" s="507"/>
      <c r="B9" s="507"/>
      <c r="C9" s="507"/>
      <c r="D9" s="507"/>
      <c r="E9" s="507"/>
      <c r="F9" s="507"/>
      <c r="G9" s="507"/>
      <c r="H9" s="507"/>
      <c r="L9" s="554"/>
      <c r="M9" s="619" t="s">
        <v>597</v>
      </c>
      <c r="N9" s="668"/>
      <c r="O9" s="1306" t="str">
        <f>IF(numberPr_ch="",IF(numberPr="","",numberPr),numberPr_ch)</f>
        <v>47/17</v>
      </c>
      <c r="P9" s="1307"/>
      <c r="Q9" s="1307"/>
      <c r="R9" s="1307"/>
      <c r="S9" s="1307"/>
      <c r="T9" s="1308"/>
      <c r="U9" s="669"/>
      <c r="V9" s="488"/>
      <c r="AC9" s="507"/>
      <c r="AD9" s="507"/>
      <c r="AE9" s="507"/>
      <c r="AF9" s="507"/>
      <c r="AG9" s="507"/>
    </row>
    <row r="10" spans="1:33" s="493" customFormat="1" ht="18.75">
      <c r="A10" s="507"/>
      <c r="B10" s="507"/>
      <c r="C10" s="507"/>
      <c r="D10" s="507"/>
      <c r="E10" s="507"/>
      <c r="F10" s="507"/>
      <c r="G10" s="507"/>
      <c r="H10" s="507"/>
      <c r="L10" s="554"/>
      <c r="M10" s="619" t="s">
        <v>502</v>
      </c>
      <c r="N10" s="668"/>
      <c r="O10" s="1306" t="str">
        <f>IF(IstPub_ch="",IF(IstPub="","",IstPub),IstPub_ch)</f>
        <v>официальный сайт РСТ НО</v>
      </c>
      <c r="P10" s="1307"/>
      <c r="Q10" s="1307"/>
      <c r="R10" s="1307"/>
      <c r="S10" s="1307"/>
      <c r="T10" s="1308"/>
      <c r="U10" s="669"/>
      <c r="V10" s="488"/>
      <c r="AC10" s="507"/>
      <c r="AD10" s="507"/>
      <c r="AE10" s="507"/>
      <c r="AF10" s="507"/>
      <c r="AG10" s="507"/>
    </row>
    <row r="11" spans="1:33" s="493" customFormat="1" ht="11.25" hidden="1">
      <c r="A11" s="507"/>
      <c r="B11" s="507"/>
      <c r="C11" s="507"/>
      <c r="D11" s="507"/>
      <c r="E11" s="507"/>
      <c r="F11" s="507"/>
      <c r="G11" s="507"/>
      <c r="H11" s="507"/>
      <c r="L11" s="554"/>
      <c r="M11" s="554"/>
      <c r="N11" s="568"/>
      <c r="O11" s="584"/>
      <c r="P11" s="584"/>
      <c r="Q11" s="584"/>
      <c r="R11" s="584"/>
      <c r="S11" s="584"/>
      <c r="T11" s="584"/>
      <c r="U11" s="488"/>
      <c r="V11" s="488"/>
      <c r="Z11" s="505" t="s">
        <v>373</v>
      </c>
      <c r="AC11" s="507"/>
      <c r="AD11" s="507"/>
      <c r="AE11" s="507"/>
      <c r="AF11" s="507"/>
      <c r="AG11" s="507"/>
    </row>
    <row r="12" spans="1:33">
      <c r="J12" s="483"/>
      <c r="K12" s="483"/>
      <c r="L12" s="479"/>
      <c r="M12" s="479"/>
      <c r="N12" s="479"/>
      <c r="O12" s="1305"/>
      <c r="P12" s="1305"/>
      <c r="Q12" s="1305"/>
      <c r="R12" s="1305"/>
      <c r="S12" s="1305"/>
      <c r="T12" s="1305"/>
      <c r="U12" s="1305"/>
      <c r="V12" s="1305"/>
      <c r="W12" s="1305"/>
      <c r="X12" s="1305"/>
      <c r="Y12" s="1305"/>
      <c r="Z12" s="1305"/>
    </row>
    <row r="13" spans="1:33" ht="14.25" customHeight="1">
      <c r="J13" s="483"/>
      <c r="K13" s="483"/>
      <c r="L13" s="1271" t="s">
        <v>454</v>
      </c>
      <c r="M13" s="1271"/>
      <c r="N13" s="1271"/>
      <c r="O13" s="1271"/>
      <c r="P13" s="1271"/>
      <c r="Q13" s="1271"/>
      <c r="R13" s="1271"/>
      <c r="S13" s="1271"/>
      <c r="T13" s="1271"/>
      <c r="U13" s="1271"/>
      <c r="V13" s="1271"/>
      <c r="W13" s="1271"/>
      <c r="X13" s="1271"/>
      <c r="Y13" s="1271"/>
      <c r="Z13" s="1271"/>
      <c r="AA13" s="1271"/>
      <c r="AB13" s="1209" t="s">
        <v>455</v>
      </c>
    </row>
    <row r="14" spans="1:33" ht="14.25" customHeight="1">
      <c r="J14" s="483"/>
      <c r="K14" s="483"/>
      <c r="L14" s="1271" t="s">
        <v>92</v>
      </c>
      <c r="M14" s="1271" t="s">
        <v>641</v>
      </c>
      <c r="N14" s="580"/>
      <c r="O14" s="1209" t="s">
        <v>643</v>
      </c>
      <c r="P14" s="1209"/>
      <c r="Q14" s="1209"/>
      <c r="R14" s="1209"/>
      <c r="S14" s="1209"/>
      <c r="T14" s="1209"/>
      <c r="U14" s="1209"/>
      <c r="V14" s="1209"/>
      <c r="W14" s="1209"/>
      <c r="X14" s="1209"/>
      <c r="Y14" s="1209"/>
      <c r="Z14" s="1271" t="s">
        <v>341</v>
      </c>
      <c r="AA14" s="1304" t="s">
        <v>275</v>
      </c>
      <c r="AB14" s="1209"/>
    </row>
    <row r="15" spans="1:33" s="525" customFormat="1" ht="14.25" customHeight="1">
      <c r="A15" s="587"/>
      <c r="B15" s="587"/>
      <c r="C15" s="587"/>
      <c r="D15" s="587"/>
      <c r="E15" s="587"/>
      <c r="F15" s="587"/>
      <c r="G15" s="593"/>
      <c r="H15" s="593"/>
      <c r="I15" s="533"/>
      <c r="J15" s="531"/>
      <c r="K15" s="531"/>
      <c r="L15" s="1271"/>
      <c r="M15" s="1271"/>
      <c r="N15" s="580"/>
      <c r="O15" s="1315" t="s">
        <v>669</v>
      </c>
      <c r="P15" s="1315" t="s">
        <v>622</v>
      </c>
      <c r="Q15" s="1315" t="s">
        <v>623</v>
      </c>
      <c r="R15" s="1315" t="s">
        <v>271</v>
      </c>
      <c r="S15" s="1315"/>
      <c r="T15" s="1315" t="s">
        <v>271</v>
      </c>
      <c r="U15" s="1315"/>
      <c r="V15" s="654"/>
      <c r="W15" s="1314" t="s">
        <v>656</v>
      </c>
      <c r="X15" s="1314"/>
      <c r="Y15" s="1314"/>
      <c r="Z15" s="1271"/>
      <c r="AA15" s="1304"/>
      <c r="AB15" s="1209"/>
      <c r="AC15" s="587"/>
      <c r="AD15" s="587"/>
      <c r="AE15" s="587"/>
      <c r="AF15" s="587"/>
      <c r="AG15" s="587"/>
    </row>
    <row r="16" spans="1:33" ht="56.25" customHeight="1">
      <c r="J16" s="483"/>
      <c r="K16" s="483"/>
      <c r="L16" s="1271"/>
      <c r="M16" s="1271"/>
      <c r="N16" s="580"/>
      <c r="O16" s="1315"/>
      <c r="P16" s="1315"/>
      <c r="Q16" s="1315"/>
      <c r="R16" s="537" t="s">
        <v>624</v>
      </c>
      <c r="S16" s="537" t="s">
        <v>625</v>
      </c>
      <c r="T16" s="537" t="s">
        <v>626</v>
      </c>
      <c r="U16" s="537" t="s">
        <v>627</v>
      </c>
      <c r="V16" s="537"/>
      <c r="W16" s="538" t="s">
        <v>274</v>
      </c>
      <c r="X16" s="1316" t="s">
        <v>273</v>
      </c>
      <c r="Y16" s="1316"/>
      <c r="Z16" s="1271"/>
      <c r="AA16" s="1304"/>
      <c r="AB16" s="1209"/>
    </row>
    <row r="17" spans="1:33">
      <c r="J17" s="483"/>
      <c r="K17" s="491">
        <v>1</v>
      </c>
      <c r="L17" s="480" t="s">
        <v>93</v>
      </c>
      <c r="M17" s="480" t="s">
        <v>49</v>
      </c>
      <c r="N17" s="498" t="s">
        <v>49</v>
      </c>
      <c r="O17" s="489">
        <f ca="1">OFFSET(O17,0,-1)+1</f>
        <v>3</v>
      </c>
      <c r="P17" s="489">
        <f t="shared" ref="P17:W17" ca="1" si="0">OFFSET(P17,0,-1)+1</f>
        <v>4</v>
      </c>
      <c r="Q17" s="489">
        <f t="shared" ca="1" si="0"/>
        <v>5</v>
      </c>
      <c r="R17" s="489">
        <f t="shared" ca="1" si="0"/>
        <v>6</v>
      </c>
      <c r="S17" s="489">
        <f t="shared" ca="1" si="0"/>
        <v>7</v>
      </c>
      <c r="T17" s="489">
        <f t="shared" ca="1" si="0"/>
        <v>8</v>
      </c>
      <c r="U17" s="489">
        <f t="shared" ca="1" si="0"/>
        <v>9</v>
      </c>
      <c r="V17" s="497">
        <f ca="1">OFFSET(V17,0,-1)</f>
        <v>9</v>
      </c>
      <c r="W17" s="489">
        <f t="shared" ca="1" si="0"/>
        <v>10</v>
      </c>
      <c r="X17" s="1289">
        <f ca="1">OFFSET(X17,0,-1)+1</f>
        <v>11</v>
      </c>
      <c r="Y17" s="1289"/>
      <c r="Z17" s="489">
        <f ca="1">OFFSET(Z17,0,-2)+1</f>
        <v>12</v>
      </c>
      <c r="AB17" s="489">
        <f ca="1">OFFSET(AB17,0,-2)+1</f>
        <v>13</v>
      </c>
    </row>
    <row r="18" spans="1:33" ht="22.5">
      <c r="A18" s="1290">
        <v>1</v>
      </c>
      <c r="B18" s="1055"/>
      <c r="C18" s="1055"/>
      <c r="D18" s="1055"/>
      <c r="E18" s="1056"/>
      <c r="F18" s="1057"/>
      <c r="G18" s="1055"/>
      <c r="H18" s="1055"/>
      <c r="I18" s="1043"/>
      <c r="J18" s="1048"/>
      <c r="K18" s="1048"/>
      <c r="L18" s="595">
        <f>mergeValue(A18)</f>
        <v>1</v>
      </c>
      <c r="M18" s="643" t="s">
        <v>20</v>
      </c>
      <c r="N18" s="582"/>
      <c r="O18" s="1303"/>
      <c r="P18" s="1303"/>
      <c r="Q18" s="1303"/>
      <c r="R18" s="1303"/>
      <c r="S18" s="1303"/>
      <c r="T18" s="1303"/>
      <c r="U18" s="1303"/>
      <c r="V18" s="1303"/>
      <c r="W18" s="1303"/>
      <c r="X18" s="1303"/>
      <c r="Y18" s="1303"/>
      <c r="Z18" s="1303"/>
      <c r="AA18" s="1303"/>
      <c r="AB18" s="632" t="s">
        <v>477</v>
      </c>
    </row>
    <row r="19" spans="1:33" ht="22.5">
      <c r="A19" s="1290"/>
      <c r="B19" s="1290">
        <v>1</v>
      </c>
      <c r="C19" s="1055"/>
      <c r="D19" s="1055"/>
      <c r="E19" s="1057"/>
      <c r="F19" s="1057"/>
      <c r="G19" s="1055"/>
      <c r="H19" s="1055"/>
      <c r="I19" s="1050"/>
      <c r="J19" s="1045"/>
      <c r="K19" s="1044"/>
      <c r="L19" s="595" t="str">
        <f>mergeValue(A19) &amp;"."&amp; mergeValue(B19)</f>
        <v>1.1</v>
      </c>
      <c r="M19" s="548" t="s">
        <v>16</v>
      </c>
      <c r="N19" s="582"/>
      <c r="O19" s="1303"/>
      <c r="P19" s="1303"/>
      <c r="Q19" s="1303"/>
      <c r="R19" s="1303"/>
      <c r="S19" s="1303"/>
      <c r="T19" s="1303"/>
      <c r="U19" s="1303"/>
      <c r="V19" s="1303"/>
      <c r="W19" s="1303"/>
      <c r="X19" s="1303"/>
      <c r="Y19" s="1303"/>
      <c r="Z19" s="1303"/>
      <c r="AA19" s="1303"/>
      <c r="AB19" s="632" t="s">
        <v>478</v>
      </c>
    </row>
    <row r="20" spans="1:33" ht="22.5">
      <c r="A20" s="1290"/>
      <c r="B20" s="1290"/>
      <c r="C20" s="1290">
        <v>1</v>
      </c>
      <c r="D20" s="1055"/>
      <c r="E20" s="1057"/>
      <c r="F20" s="1057"/>
      <c r="G20" s="1055"/>
      <c r="H20" s="1055"/>
      <c r="I20" s="1050"/>
      <c r="J20" s="1045"/>
      <c r="K20" s="1044"/>
      <c r="L20" s="595" t="str">
        <f>mergeValue(A20) &amp;"."&amp; mergeValue(B20)&amp;"."&amp; mergeValue(C20)</f>
        <v>1.1.1</v>
      </c>
      <c r="M20" s="549" t="s">
        <v>7</v>
      </c>
      <c r="N20" s="582"/>
      <c r="O20" s="1303"/>
      <c r="P20" s="1303"/>
      <c r="Q20" s="1303"/>
      <c r="R20" s="1303"/>
      <c r="S20" s="1303"/>
      <c r="T20" s="1303"/>
      <c r="U20" s="1303"/>
      <c r="V20" s="1303"/>
      <c r="W20" s="1303"/>
      <c r="X20" s="1303"/>
      <c r="Y20" s="1303"/>
      <c r="Z20" s="1303"/>
      <c r="AA20" s="1303"/>
      <c r="AB20" s="632" t="s">
        <v>635</v>
      </c>
    </row>
    <row r="21" spans="1:33" ht="22.5">
      <c r="A21" s="1290"/>
      <c r="B21" s="1290"/>
      <c r="C21" s="1290"/>
      <c r="D21" s="1290">
        <v>1</v>
      </c>
      <c r="E21" s="1057"/>
      <c r="F21" s="1057"/>
      <c r="G21" s="1055"/>
      <c r="H21" s="1055"/>
      <c r="I21" s="1050"/>
      <c r="J21" s="1045"/>
      <c r="K21" s="1044"/>
      <c r="L21" s="595" t="str">
        <f>mergeValue(A21) &amp;"."&amp; mergeValue(B21)&amp;"."&amp; mergeValue(C21)&amp;"."&amp; mergeValue(D21)</f>
        <v>1.1.1.1</v>
      </c>
      <c r="M21" s="550" t="s">
        <v>22</v>
      </c>
      <c r="N21" s="582"/>
      <c r="O21" s="1303"/>
      <c r="P21" s="1303"/>
      <c r="Q21" s="1303"/>
      <c r="R21" s="1303"/>
      <c r="S21" s="1303"/>
      <c r="T21" s="1303"/>
      <c r="U21" s="1303"/>
      <c r="V21" s="1303"/>
      <c r="W21" s="1303"/>
      <c r="X21" s="1303"/>
      <c r="Y21" s="1303"/>
      <c r="Z21" s="1303"/>
      <c r="AA21" s="1303"/>
      <c r="AB21" s="632" t="s">
        <v>636</v>
      </c>
    </row>
    <row r="22" spans="1:33" ht="0.2" customHeight="1">
      <c r="A22" s="1290"/>
      <c r="B22" s="1290"/>
      <c r="C22" s="1290"/>
      <c r="D22" s="1290"/>
      <c r="E22" s="1290">
        <v>1</v>
      </c>
      <c r="F22" s="1057"/>
      <c r="G22" s="1055"/>
      <c r="H22" s="1055"/>
      <c r="I22" s="1049"/>
      <c r="J22" s="1045"/>
      <c r="K22" s="1044"/>
      <c r="L22" s="595"/>
      <c r="M22" s="556"/>
      <c r="N22" s="583"/>
      <c r="O22" s="633"/>
      <c r="P22" s="633"/>
      <c r="Q22" s="633"/>
      <c r="R22" s="633"/>
      <c r="S22" s="633"/>
      <c r="T22" s="633"/>
      <c r="U22" s="633"/>
      <c r="V22" s="633"/>
      <c r="W22" s="633"/>
      <c r="X22" s="633"/>
      <c r="Y22" s="633"/>
      <c r="Z22" s="633"/>
      <c r="AA22" s="510"/>
      <c r="AB22" s="632"/>
    </row>
    <row r="23" spans="1:33" ht="90">
      <c r="A23" s="1290"/>
      <c r="B23" s="1290"/>
      <c r="C23" s="1290"/>
      <c r="D23" s="1290"/>
      <c r="E23" s="1290"/>
      <c r="F23" s="1290">
        <v>1</v>
      </c>
      <c r="G23" s="1055"/>
      <c r="H23" s="1055"/>
      <c r="I23" s="1312"/>
      <c r="J23" s="1045"/>
      <c r="K23" s="1044"/>
      <c r="L23" s="595" t="str">
        <f>mergeValue(A23) &amp;"."&amp; mergeValue(B23)&amp;"."&amp; mergeValue(C23)&amp;"."&amp; mergeValue(D23)&amp;"."&amp; mergeValue(F23)</f>
        <v>1.1.1.1.1</v>
      </c>
      <c r="M23" s="557" t="s">
        <v>10</v>
      </c>
      <c r="N23" s="583"/>
      <c r="O23" s="1293"/>
      <c r="P23" s="1294"/>
      <c r="Q23" s="1294"/>
      <c r="R23" s="1294"/>
      <c r="S23" s="1294"/>
      <c r="T23" s="1294"/>
      <c r="U23" s="1294"/>
      <c r="V23" s="1294"/>
      <c r="W23" s="1294"/>
      <c r="X23" s="1294"/>
      <c r="Y23" s="1294"/>
      <c r="Z23" s="1294"/>
      <c r="AA23" s="1295"/>
      <c r="AB23" s="632" t="s">
        <v>637</v>
      </c>
      <c r="AD23" s="506" t="str">
        <f>strCheckUnique(AE23:AE28)</f>
        <v/>
      </c>
      <c r="AF23" s="506"/>
    </row>
    <row r="24" spans="1:33" ht="135">
      <c r="A24" s="1290"/>
      <c r="B24" s="1290"/>
      <c r="C24" s="1290"/>
      <c r="D24" s="1290"/>
      <c r="E24" s="1290"/>
      <c r="F24" s="1290"/>
      <c r="G24" s="1290">
        <v>1</v>
      </c>
      <c r="H24" s="1055"/>
      <c r="I24" s="1312"/>
      <c r="J24" s="1313"/>
      <c r="K24" s="1051"/>
      <c r="L24" s="595" t="str">
        <f>mergeValue(A24) &amp;"."&amp; mergeValue(B24)&amp;"."&amp; mergeValue(C24)&amp;"."&amp; mergeValue(D24)&amp;"."&amp; mergeValue(F24)&amp;"."&amp; mergeValue(G24)</f>
        <v>1.1.1.1.1.1</v>
      </c>
      <c r="M24" s="1071" t="s">
        <v>652</v>
      </c>
      <c r="N24" s="648"/>
      <c r="O24" s="564"/>
      <c r="P24" s="564"/>
      <c r="Q24" s="564"/>
      <c r="R24" s="495"/>
      <c r="S24" s="1097"/>
      <c r="T24" s="495"/>
      <c r="U24" s="1097"/>
      <c r="V24" s="586" t="str">
        <f>W24 &amp; "-" &amp; Y24</f>
        <v>-</v>
      </c>
      <c r="W24" s="1301"/>
      <c r="X24" s="1286" t="s">
        <v>84</v>
      </c>
      <c r="Y24" s="1301"/>
      <c r="Z24" s="1286" t="s">
        <v>85</v>
      </c>
      <c r="AA24" s="539"/>
      <c r="AB24" s="632" t="s">
        <v>670</v>
      </c>
      <c r="AC24" s="502" t="str">
        <f>strCheckDate(O24:AA24)</f>
        <v/>
      </c>
      <c r="AD24" s="506"/>
      <c r="AE24" s="506" t="str">
        <f>IF(M24="","",M24 )</f>
        <v>горячая вода в системе централизованного теплоснабжения на горячее водоснабжение</v>
      </c>
      <c r="AF24" s="506"/>
      <c r="AG24" s="506"/>
    </row>
    <row r="25" spans="1:33" ht="99" customHeight="1">
      <c r="A25" s="1290"/>
      <c r="B25" s="1290"/>
      <c r="C25" s="1290"/>
      <c r="D25" s="1290"/>
      <c r="E25" s="1290"/>
      <c r="F25" s="1290"/>
      <c r="G25" s="1290"/>
      <c r="H25" s="1055">
        <v>1</v>
      </c>
      <c r="I25" s="1312"/>
      <c r="J25" s="1313"/>
      <c r="K25" s="1051"/>
      <c r="L25" s="595" t="str">
        <f>mergeValue(A25) &amp;"."&amp; mergeValue(B25)&amp;"."&amp; mergeValue(C25)&amp;"."&amp; mergeValue(D25)&amp;"."&amp; mergeValue(F25)&amp;"."&amp; mergeValue(G25)&amp;"."&amp; mergeValue(H25)</f>
        <v>1.1.1.1.1.1.1</v>
      </c>
      <c r="M25" s="1073"/>
      <c r="N25" s="496"/>
      <c r="O25" s="564"/>
      <c r="P25" s="564"/>
      <c r="Q25" s="564"/>
      <c r="R25" s="495"/>
      <c r="S25" s="1097"/>
      <c r="T25" s="495"/>
      <c r="U25" s="1097"/>
      <c r="V25" s="586" t="str">
        <f>W25 &amp; "-" &amp; Y25</f>
        <v>-</v>
      </c>
      <c r="W25" s="1301"/>
      <c r="X25" s="1286"/>
      <c r="Y25" s="1301"/>
      <c r="Z25" s="1286"/>
      <c r="AA25" s="672"/>
      <c r="AB25" s="1261" t="s">
        <v>671</v>
      </c>
      <c r="AC25" s="502" t="str">
        <f>strCheckDate(O25:AA25)</f>
        <v/>
      </c>
      <c r="AF25" s="506"/>
    </row>
    <row r="26" spans="1:33" ht="14.25" hidden="1" customHeight="1">
      <c r="A26" s="1290"/>
      <c r="B26" s="1290"/>
      <c r="C26" s="1290"/>
      <c r="D26" s="1290"/>
      <c r="E26" s="1290"/>
      <c r="F26" s="1290"/>
      <c r="G26" s="1290"/>
      <c r="H26" s="1055"/>
      <c r="I26" s="1312"/>
      <c r="J26" s="1313"/>
      <c r="K26" s="1051"/>
      <c r="L26" s="602"/>
      <c r="M26" s="648"/>
      <c r="N26" s="648"/>
      <c r="O26" s="564"/>
      <c r="P26" s="495"/>
      <c r="Q26" s="495"/>
      <c r="R26" s="495"/>
      <c r="S26" s="495"/>
      <c r="T26" s="495"/>
      <c r="U26" s="561"/>
      <c r="V26" s="586"/>
      <c r="W26" s="1285"/>
      <c r="X26" s="1286"/>
      <c r="Y26" s="1285"/>
      <c r="Z26" s="1286"/>
      <c r="AA26" s="539"/>
      <c r="AB26" s="1262"/>
      <c r="AF26" s="506">
        <f ca="1">OFFSET(AF26,-1,0)</f>
        <v>0</v>
      </c>
    </row>
    <row r="27" spans="1:33" s="477" customFormat="1" ht="15" customHeight="1">
      <c r="A27" s="1290"/>
      <c r="B27" s="1290"/>
      <c r="C27" s="1290"/>
      <c r="D27" s="1290"/>
      <c r="E27" s="1290"/>
      <c r="F27" s="1290"/>
      <c r="G27" s="1290"/>
      <c r="H27" s="1055"/>
      <c r="I27" s="1312"/>
      <c r="J27" s="1313"/>
      <c r="K27" s="1052"/>
      <c r="L27" s="540"/>
      <c r="M27" s="559" t="s">
        <v>41</v>
      </c>
      <c r="N27" s="553"/>
      <c r="O27" s="547"/>
      <c r="P27" s="547"/>
      <c r="Q27" s="547"/>
      <c r="R27" s="547"/>
      <c r="S27" s="547"/>
      <c r="T27" s="547"/>
      <c r="U27" s="547"/>
      <c r="V27" s="547"/>
      <c r="W27" s="565"/>
      <c r="X27" s="566"/>
      <c r="Y27" s="565"/>
      <c r="Z27" s="553"/>
      <c r="AA27" s="562"/>
      <c r="AB27" s="1263"/>
      <c r="AC27" s="503"/>
      <c r="AD27" s="503"/>
      <c r="AE27" s="503"/>
      <c r="AF27" s="503"/>
      <c r="AG27" s="503"/>
    </row>
    <row r="28" spans="1:33" s="477" customFormat="1" ht="15" customHeight="1">
      <c r="A28" s="1290"/>
      <c r="B28" s="1290"/>
      <c r="C28" s="1290"/>
      <c r="D28" s="1290"/>
      <c r="E28" s="1290"/>
      <c r="F28" s="1290"/>
      <c r="G28" s="1055"/>
      <c r="H28" s="1055"/>
      <c r="I28" s="1312"/>
      <c r="J28" s="1053"/>
      <c r="K28" s="1052"/>
      <c r="L28" s="540"/>
      <c r="M28" s="558" t="s">
        <v>25</v>
      </c>
      <c r="N28" s="559"/>
      <c r="O28" s="559"/>
      <c r="P28" s="559"/>
      <c r="Q28" s="559"/>
      <c r="R28" s="559"/>
      <c r="S28" s="559"/>
      <c r="T28" s="559"/>
      <c r="U28" s="559"/>
      <c r="V28" s="559"/>
      <c r="W28" s="559"/>
      <c r="X28" s="559"/>
      <c r="Y28" s="559"/>
      <c r="Z28" s="559"/>
      <c r="AA28" s="559"/>
      <c r="AB28" s="562"/>
      <c r="AC28" s="503"/>
      <c r="AD28" s="503"/>
      <c r="AE28" s="503"/>
      <c r="AF28" s="503"/>
      <c r="AG28" s="503"/>
    </row>
    <row r="29" spans="1:33" s="477" customFormat="1" ht="15" customHeight="1">
      <c r="A29" s="1290"/>
      <c r="B29" s="1290"/>
      <c r="C29" s="1290"/>
      <c r="D29" s="1290"/>
      <c r="E29" s="1290"/>
      <c r="F29" s="1058"/>
      <c r="G29" s="1055"/>
      <c r="H29" s="1055"/>
      <c r="I29" s="1049"/>
      <c r="J29" s="1047"/>
      <c r="K29" s="1052"/>
      <c r="L29" s="540"/>
      <c r="M29" s="553" t="s">
        <v>11</v>
      </c>
      <c r="N29" s="552"/>
      <c r="O29" s="547"/>
      <c r="P29" s="547"/>
      <c r="Q29" s="547"/>
      <c r="R29" s="547"/>
      <c r="S29" s="547"/>
      <c r="T29" s="547"/>
      <c r="U29" s="547"/>
      <c r="V29" s="547"/>
      <c r="W29" s="575"/>
      <c r="X29" s="566"/>
      <c r="Y29" s="565"/>
      <c r="Z29" s="552"/>
      <c r="AA29" s="566"/>
      <c r="AB29" s="562"/>
      <c r="AC29" s="503"/>
      <c r="AD29" s="503"/>
      <c r="AE29" s="503"/>
      <c r="AF29" s="503"/>
      <c r="AG29" s="503"/>
    </row>
    <row r="30" spans="1:33" s="477" customFormat="1" ht="14.25" hidden="1" customHeight="1">
      <c r="A30" s="1290"/>
      <c r="B30" s="1290"/>
      <c r="C30" s="1290"/>
      <c r="D30" s="1057"/>
      <c r="E30" s="1058"/>
      <c r="F30" s="1058"/>
      <c r="G30" s="1055"/>
      <c r="H30" s="1055"/>
      <c r="I30" s="1054"/>
      <c r="J30" s="1047"/>
      <c r="K30" s="1043"/>
      <c r="L30" s="540"/>
      <c r="M30" s="553"/>
      <c r="N30" s="553"/>
      <c r="O30" s="553"/>
      <c r="P30" s="553"/>
      <c r="Q30" s="553"/>
      <c r="R30" s="553"/>
      <c r="S30" s="553"/>
      <c r="T30" s="553"/>
      <c r="U30" s="553"/>
      <c r="V30" s="553"/>
      <c r="W30" s="553"/>
      <c r="X30" s="553"/>
      <c r="Y30" s="553"/>
      <c r="Z30" s="553"/>
      <c r="AA30" s="553"/>
      <c r="AB30" s="562"/>
      <c r="AC30" s="503"/>
      <c r="AD30" s="503"/>
      <c r="AE30" s="503"/>
      <c r="AF30" s="503"/>
      <c r="AG30" s="503"/>
    </row>
    <row r="31" spans="1:33" s="991" customFormat="1">
      <c r="A31" s="1290"/>
      <c r="B31" s="1290"/>
      <c r="C31" s="1290"/>
      <c r="D31" s="1059"/>
      <c r="E31" s="1059"/>
      <c r="F31" s="1059"/>
      <c r="G31" s="1060"/>
      <c r="H31" s="1059"/>
      <c r="I31" s="1052"/>
      <c r="J31" s="1047"/>
      <c r="K31" s="1052"/>
      <c r="L31" s="690"/>
      <c r="M31" s="1042" t="s">
        <v>17</v>
      </c>
      <c r="N31" s="1003"/>
      <c r="O31" s="1003"/>
      <c r="P31" s="1003"/>
      <c r="Q31" s="1003"/>
      <c r="R31" s="1003"/>
      <c r="S31" s="1003"/>
      <c r="T31" s="1003"/>
      <c r="U31" s="1003"/>
      <c r="V31" s="1003"/>
      <c r="W31" s="1003"/>
      <c r="X31" s="1003"/>
      <c r="Y31" s="1003"/>
      <c r="Z31" s="1003"/>
      <c r="AA31" s="1003"/>
      <c r="AB31" s="764"/>
      <c r="AC31" s="1012"/>
      <c r="AD31" s="1012"/>
      <c r="AE31" s="1012"/>
      <c r="AF31" s="1012"/>
      <c r="AG31" s="1012"/>
    </row>
    <row r="32" spans="1:33" s="477" customFormat="1" ht="15" customHeight="1">
      <c r="A32" s="1290"/>
      <c r="B32" s="1290"/>
      <c r="C32" s="1059"/>
      <c r="D32" s="1059"/>
      <c r="E32" s="1059"/>
      <c r="F32" s="1059"/>
      <c r="G32" s="1060"/>
      <c r="H32" s="1059"/>
      <c r="I32" s="1052"/>
      <c r="J32" s="1047"/>
      <c r="K32" s="1052"/>
      <c r="L32" s="540"/>
      <c r="M32" s="551" t="s">
        <v>18</v>
      </c>
      <c r="N32" s="551"/>
      <c r="O32" s="547"/>
      <c r="P32" s="547"/>
      <c r="Q32" s="547"/>
      <c r="R32" s="547"/>
      <c r="S32" s="547"/>
      <c r="T32" s="547"/>
      <c r="U32" s="547"/>
      <c r="V32" s="547"/>
      <c r="W32" s="575"/>
      <c r="X32" s="566"/>
      <c r="Y32" s="565"/>
      <c r="Z32" s="551"/>
      <c r="AA32" s="566"/>
      <c r="AB32" s="562"/>
      <c r="AC32" s="503"/>
      <c r="AD32" s="503"/>
      <c r="AE32" s="503"/>
      <c r="AF32" s="503"/>
      <c r="AG32" s="503"/>
    </row>
    <row r="33" spans="1:33" s="477" customFormat="1" ht="15" customHeight="1">
      <c r="A33" s="1290"/>
      <c r="B33" s="1059"/>
      <c r="C33" s="1059"/>
      <c r="D33" s="1059"/>
      <c r="E33" s="1059"/>
      <c r="F33" s="1059"/>
      <c r="G33" s="1060"/>
      <c r="H33" s="1059"/>
      <c r="I33" s="1052"/>
      <c r="J33" s="1047"/>
      <c r="K33" s="1052"/>
      <c r="L33" s="540"/>
      <c r="M33" s="560" t="s">
        <v>19</v>
      </c>
      <c r="N33" s="551"/>
      <c r="O33" s="547"/>
      <c r="P33" s="547"/>
      <c r="Q33" s="547"/>
      <c r="R33" s="547"/>
      <c r="S33" s="547"/>
      <c r="T33" s="547"/>
      <c r="U33" s="547"/>
      <c r="V33" s="547"/>
      <c r="W33" s="575"/>
      <c r="X33" s="566"/>
      <c r="Y33" s="565"/>
      <c r="Z33" s="551"/>
      <c r="AA33" s="566"/>
      <c r="AB33" s="562"/>
      <c r="AC33" s="503"/>
      <c r="AD33" s="503"/>
      <c r="AE33" s="503"/>
      <c r="AF33" s="503"/>
      <c r="AG33" s="503"/>
    </row>
    <row r="34" spans="1:33" s="477" customFormat="1" ht="15" customHeight="1">
      <c r="A34" s="1054"/>
      <c r="B34" s="1054"/>
      <c r="C34" s="1054"/>
      <c r="D34" s="1054"/>
      <c r="E34" s="1054"/>
      <c r="F34" s="1054"/>
      <c r="G34" s="1061"/>
      <c r="H34" s="1054"/>
      <c r="I34" s="1046"/>
      <c r="J34" s="1047"/>
      <c r="K34" s="1043"/>
      <c r="L34" s="540"/>
      <c r="M34" s="567" t="s">
        <v>309</v>
      </c>
      <c r="N34" s="551"/>
      <c r="O34" s="547"/>
      <c r="P34" s="547"/>
      <c r="Q34" s="547"/>
      <c r="R34" s="547"/>
      <c r="S34" s="547"/>
      <c r="T34" s="547"/>
      <c r="U34" s="547"/>
      <c r="V34" s="547"/>
      <c r="W34" s="575"/>
      <c r="X34" s="566"/>
      <c r="Y34" s="565"/>
      <c r="Z34" s="551"/>
      <c r="AA34" s="566"/>
      <c r="AB34" s="562"/>
      <c r="AC34" s="503"/>
      <c r="AD34" s="503"/>
      <c r="AE34" s="503"/>
      <c r="AF34" s="503"/>
      <c r="AG34" s="503"/>
    </row>
    <row r="35" spans="1:33" ht="3" customHeight="1">
      <c r="L35" s="487"/>
      <c r="M35" s="487"/>
      <c r="N35" s="487"/>
      <c r="O35" s="487"/>
      <c r="P35" s="487"/>
      <c r="Q35" s="487"/>
      <c r="R35" s="487"/>
      <c r="S35" s="487"/>
      <c r="T35" s="487"/>
      <c r="U35" s="487"/>
      <c r="V35" s="487"/>
      <c r="W35" s="487"/>
      <c r="X35" s="487"/>
      <c r="Y35" s="487"/>
      <c r="Z35" s="487"/>
    </row>
    <row r="36" spans="1:33" ht="89.25" customHeight="1">
      <c r="L36" s="1">
        <v>1</v>
      </c>
      <c r="M36" s="1254" t="s">
        <v>674</v>
      </c>
      <c r="N36" s="1254"/>
      <c r="O36" s="1254"/>
      <c r="P36" s="1254"/>
      <c r="Q36" s="1254"/>
      <c r="R36" s="1254"/>
      <c r="S36" s="1254"/>
      <c r="T36" s="1254"/>
      <c r="U36" s="1254"/>
      <c r="V36" s="1254"/>
      <c r="W36" s="1254"/>
    </row>
  </sheetData>
  <sheetProtection password="FA9C" sheet="1" objects="1" scenarios="1" formatColumns="0" formatRows="0"/>
  <dataConsolidate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D21:D29"/>
    <mergeCell ref="G24:G27"/>
    <mergeCell ref="E22:E29"/>
    <mergeCell ref="F23:F28"/>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xr:uid="{00000000-0002-0000-1900-000005000000}"/>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xr:uid="{00000000-0002-0000-1900-000006000000}"/>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255" t="s">
        <v>492</v>
      </c>
      <c r="G2" s="1256"/>
      <c r="H2" s="1257"/>
      <c r="I2" s="436"/>
    </row>
    <row r="3" spans="1:20" ht="3" customHeight="1"/>
    <row r="4" spans="1:20" s="190" customFormat="1" ht="11.25">
      <c r="A4" s="214"/>
      <c r="B4" s="214"/>
      <c r="C4" s="214"/>
      <c r="D4" s="214"/>
      <c r="F4" s="1209" t="s">
        <v>454</v>
      </c>
      <c r="G4" s="1209"/>
      <c r="H4" s="1209"/>
      <c r="I4" s="1258"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58"/>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493</v>
      </c>
      <c r="H7" s="317" t="str">
        <f>IF(dateCh="","",dateCh)</f>
        <v>19.12.2018</v>
      </c>
      <c r="I7" s="196" t="s">
        <v>494</v>
      </c>
      <c r="J7" s="334"/>
      <c r="K7" s="214"/>
      <c r="L7" s="214"/>
      <c r="M7" s="214"/>
      <c r="N7" s="214"/>
      <c r="O7" s="214"/>
      <c r="P7" s="214"/>
      <c r="Q7" s="214"/>
      <c r="R7" s="214"/>
      <c r="S7" s="214"/>
      <c r="T7" s="214"/>
    </row>
    <row r="8" spans="1:20" s="190" customFormat="1" ht="45">
      <c r="A8" s="1259">
        <v>1</v>
      </c>
      <c r="B8" s="214"/>
      <c r="C8" s="214"/>
      <c r="D8" s="214"/>
      <c r="F8" s="335" t="str">
        <f>"2." &amp;mergeValue(A8)</f>
        <v>2.1</v>
      </c>
      <c r="G8" s="417" t="s">
        <v>495</v>
      </c>
      <c r="H8" s="317"/>
      <c r="I8" s="196" t="s">
        <v>592</v>
      </c>
      <c r="J8" s="334"/>
      <c r="K8" s="214"/>
      <c r="L8" s="214"/>
      <c r="M8" s="214"/>
      <c r="N8" s="214"/>
      <c r="O8" s="214"/>
      <c r="P8" s="214"/>
      <c r="Q8" s="214"/>
      <c r="R8" s="214"/>
      <c r="S8" s="214"/>
      <c r="T8" s="214"/>
    </row>
    <row r="9" spans="1:20" s="190" customFormat="1" ht="22.5">
      <c r="A9" s="1259"/>
      <c r="B9" s="214"/>
      <c r="C9" s="214"/>
      <c r="D9" s="214"/>
      <c r="F9" s="335" t="str">
        <f>"3." &amp;mergeValue(A9)</f>
        <v>3.1</v>
      </c>
      <c r="G9" s="417" t="s">
        <v>496</v>
      </c>
      <c r="H9" s="317"/>
      <c r="I9" s="196" t="s">
        <v>590</v>
      </c>
      <c r="J9" s="334"/>
      <c r="K9" s="214"/>
      <c r="L9" s="214"/>
      <c r="M9" s="214"/>
      <c r="N9" s="214"/>
      <c r="O9" s="214"/>
      <c r="P9" s="214"/>
      <c r="Q9" s="214"/>
      <c r="R9" s="214"/>
      <c r="S9" s="214"/>
      <c r="T9" s="214"/>
    </row>
    <row r="10" spans="1:20" s="190" customFormat="1" ht="22.5">
      <c r="A10" s="1259"/>
      <c r="B10" s="214"/>
      <c r="C10" s="214"/>
      <c r="D10" s="214"/>
      <c r="F10" s="335" t="str">
        <f>"4."&amp;mergeValue(A10)</f>
        <v>4.1</v>
      </c>
      <c r="G10" s="417" t="s">
        <v>497</v>
      </c>
      <c r="H10" s="318" t="s">
        <v>458</v>
      </c>
      <c r="I10" s="196"/>
      <c r="J10" s="334"/>
      <c r="K10" s="214"/>
      <c r="L10" s="214"/>
      <c r="M10" s="214"/>
      <c r="N10" s="214"/>
      <c r="O10" s="214"/>
      <c r="P10" s="214"/>
      <c r="Q10" s="214"/>
      <c r="R10" s="214"/>
      <c r="S10" s="214"/>
      <c r="T10" s="214"/>
    </row>
    <row r="11" spans="1:20" s="190" customFormat="1" ht="18.75">
      <c r="A11" s="1259"/>
      <c r="B11" s="1259">
        <v>1</v>
      </c>
      <c r="C11" s="344"/>
      <c r="D11" s="344"/>
      <c r="F11" s="335" t="str">
        <f>"4."&amp;mergeValue(A11) &amp;"."&amp;mergeValue(B11)</f>
        <v>4.1.1</v>
      </c>
      <c r="G11" s="324" t="s">
        <v>594</v>
      </c>
      <c r="H11" s="317" t="str">
        <f>IF(region_name="","",region_name)</f>
        <v>Нижегородская область</v>
      </c>
      <c r="I11" s="196" t="s">
        <v>500</v>
      </c>
      <c r="J11" s="334"/>
      <c r="K11" s="214"/>
      <c r="L11" s="214"/>
      <c r="M11" s="214"/>
      <c r="N11" s="214"/>
      <c r="O11" s="214"/>
      <c r="P11" s="214"/>
      <c r="Q11" s="214"/>
      <c r="R11" s="214"/>
      <c r="S11" s="214"/>
      <c r="T11" s="214"/>
    </row>
    <row r="12" spans="1:20" s="190" customFormat="1" ht="22.5">
      <c r="A12" s="1259"/>
      <c r="B12" s="1259"/>
      <c r="C12" s="1259">
        <v>1</v>
      </c>
      <c r="D12" s="344"/>
      <c r="F12" s="335" t="str">
        <f>"4."&amp;mergeValue(A12) &amp;"."&amp;mergeValue(B12)&amp;"."&amp;mergeValue(C12)</f>
        <v>4.1.1.1</v>
      </c>
      <c r="G12" s="341" t="s">
        <v>498</v>
      </c>
      <c r="H12" s="317"/>
      <c r="I12" s="196" t="s">
        <v>501</v>
      </c>
      <c r="J12" s="334"/>
      <c r="K12" s="214"/>
      <c r="L12" s="214"/>
      <c r="M12" s="214"/>
      <c r="N12" s="214"/>
      <c r="O12" s="214"/>
      <c r="P12" s="214"/>
      <c r="Q12" s="214"/>
      <c r="R12" s="214"/>
      <c r="S12" s="214"/>
      <c r="T12" s="214"/>
    </row>
    <row r="13" spans="1:20" s="190" customFormat="1" ht="39" customHeight="1">
      <c r="A13" s="1259"/>
      <c r="B13" s="1259"/>
      <c r="C13" s="1259"/>
      <c r="D13" s="344">
        <v>1</v>
      </c>
      <c r="F13" s="335" t="str">
        <f>"4."&amp;mergeValue(A13) &amp;"."&amp;mergeValue(B13)&amp;"."&amp;mergeValue(C13)&amp;"."&amp;mergeValue(D13)</f>
        <v>4.1.1.1.1</v>
      </c>
      <c r="G13" s="420" t="s">
        <v>499</v>
      </c>
      <c r="H13" s="317"/>
      <c r="I13" s="1260" t="s">
        <v>593</v>
      </c>
      <c r="J13" s="334"/>
      <c r="K13" s="214"/>
      <c r="L13" s="214"/>
      <c r="M13" s="214"/>
      <c r="N13" s="214"/>
      <c r="O13" s="214"/>
      <c r="P13" s="214"/>
      <c r="Q13" s="214"/>
      <c r="R13" s="214"/>
      <c r="S13" s="214"/>
      <c r="T13" s="214"/>
    </row>
    <row r="14" spans="1:20" s="190" customFormat="1" ht="18.75">
      <c r="A14" s="1259"/>
      <c r="B14" s="1259"/>
      <c r="C14" s="1259"/>
      <c r="D14" s="344"/>
      <c r="F14" s="338"/>
      <c r="G14" s="150" t="s">
        <v>4</v>
      </c>
      <c r="H14" s="343"/>
      <c r="I14" s="1260"/>
      <c r="J14" s="334"/>
      <c r="K14" s="214"/>
      <c r="L14" s="214"/>
      <c r="M14" s="214"/>
      <c r="N14" s="214"/>
      <c r="O14" s="214"/>
      <c r="P14" s="214"/>
      <c r="Q14" s="214"/>
      <c r="R14" s="214"/>
      <c r="S14" s="214"/>
      <c r="T14" s="214"/>
    </row>
    <row r="15" spans="1:20" s="190" customFormat="1" ht="18.75">
      <c r="A15" s="1259"/>
      <c r="B15" s="1259"/>
      <c r="C15" s="344"/>
      <c r="D15" s="344"/>
      <c r="F15" s="338"/>
      <c r="G15" s="149" t="s">
        <v>403</v>
      </c>
      <c r="H15" s="339"/>
      <c r="I15" s="340"/>
      <c r="J15" s="334"/>
      <c r="K15" s="214"/>
      <c r="L15" s="214"/>
      <c r="M15" s="214"/>
      <c r="N15" s="214"/>
      <c r="O15" s="214"/>
      <c r="P15" s="214"/>
      <c r="Q15" s="214"/>
      <c r="R15" s="214"/>
      <c r="S15" s="214"/>
      <c r="T15" s="214"/>
    </row>
    <row r="16" spans="1:20" s="190" customFormat="1" ht="18.75">
      <c r="A16" s="1259"/>
      <c r="B16" s="214"/>
      <c r="C16" s="214"/>
      <c r="D16" s="214"/>
      <c r="F16" s="338"/>
      <c r="G16" s="155" t="s">
        <v>507</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506</v>
      </c>
      <c r="H17" s="339"/>
      <c r="I17" s="340"/>
      <c r="J17" s="334"/>
      <c r="K17" s="214"/>
      <c r="L17" s="214"/>
      <c r="M17" s="214"/>
      <c r="N17" s="214"/>
      <c r="O17" s="214"/>
      <c r="P17" s="214"/>
      <c r="Q17" s="214"/>
      <c r="R17" s="214"/>
      <c r="S17" s="214"/>
      <c r="T17" s="214"/>
    </row>
    <row r="18" spans="1:20" s="326" customFormat="1" ht="3" customHeight="1">
      <c r="A18" s="327"/>
      <c r="B18" s="327"/>
      <c r="C18" s="327"/>
      <c r="D18" s="327"/>
      <c r="F18" s="325"/>
      <c r="G18" s="418"/>
      <c r="H18" s="419"/>
      <c r="I18" s="226"/>
      <c r="J18" s="327"/>
      <c r="K18" s="327"/>
      <c r="L18" s="327"/>
      <c r="M18" s="327"/>
      <c r="N18" s="327"/>
      <c r="O18" s="327"/>
      <c r="P18" s="327"/>
      <c r="Q18" s="327"/>
      <c r="R18" s="327"/>
      <c r="S18" s="327"/>
      <c r="T18" s="327"/>
    </row>
    <row r="19" spans="1:20" s="326" customFormat="1" ht="15" customHeight="1">
      <c r="A19" s="327"/>
      <c r="B19" s="327"/>
      <c r="C19" s="327"/>
      <c r="D19" s="327"/>
      <c r="F19" s="325"/>
      <c r="G19" s="1254" t="s">
        <v>595</v>
      </c>
      <c r="H19" s="1254"/>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2" hidden="1" customWidth="1"/>
    <col min="7" max="8" width="7" style="508" hidden="1" customWidth="1"/>
    <col min="9" max="9" width="3.7109375" style="485" customWidth="1"/>
    <col min="10" max="11" width="3.7109375" style="484" customWidth="1"/>
    <col min="12" max="12" width="12.7109375" style="478" customWidth="1"/>
    <col min="13" max="13" width="47.42578125" style="478" customWidth="1"/>
    <col min="14" max="16" width="3.7109375" style="478" customWidth="1"/>
    <col min="17" max="17" width="23.7109375" style="478" customWidth="1"/>
    <col min="18" max="20" width="3.7109375" style="478" customWidth="1"/>
    <col min="21" max="21" width="23.7109375" style="478" customWidth="1"/>
    <col min="22" max="24" width="3.7109375" style="478" customWidth="1"/>
    <col min="25" max="27" width="23.7109375" style="478" customWidth="1"/>
    <col min="28" max="28" width="11.7109375" style="478" customWidth="1"/>
    <col min="29" max="29" width="3.7109375" style="478" customWidth="1"/>
    <col min="30" max="30" width="11.7109375" style="478" customWidth="1"/>
    <col min="31" max="31" width="8.5703125" style="478" hidden="1" customWidth="1"/>
    <col min="32" max="32" width="4.7109375" style="478" customWidth="1"/>
    <col min="33" max="33" width="115.7109375" style="478" customWidth="1"/>
    <col min="34" max="35" width="10.5703125" style="502"/>
    <col min="36" max="36" width="13.42578125" style="502" customWidth="1"/>
    <col min="37" max="37" width="10.5703125" style="502"/>
    <col min="38" max="246" width="10.5703125" style="478"/>
    <col min="247" max="254" width="0" style="478" hidden="1" customWidth="1"/>
    <col min="255" max="257" width="3.7109375" style="478" customWidth="1"/>
    <col min="258" max="258" width="12.7109375" style="478" customWidth="1"/>
    <col min="259" max="259" width="47.42578125" style="478" customWidth="1"/>
    <col min="260" max="260" width="5.5703125" style="478" customWidth="1"/>
    <col min="261" max="262" width="3.7109375" style="478" customWidth="1"/>
    <col min="263" max="263" width="22" style="478" customWidth="1"/>
    <col min="264" max="264" width="5.5703125" style="478" customWidth="1"/>
    <col min="265" max="266" width="3.7109375" style="478" customWidth="1"/>
    <col min="267" max="267" width="22" style="478" customWidth="1"/>
    <col min="268" max="268" width="5.5703125" style="478" customWidth="1"/>
    <col min="269" max="270" width="3.7109375" style="478" customWidth="1"/>
    <col min="271" max="271" width="22" style="478" customWidth="1"/>
    <col min="272" max="273" width="15.7109375" style="478"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1" width="10.5703125" style="478"/>
    <col min="282" max="282" width="13.42578125" style="478" customWidth="1"/>
    <col min="283" max="502" width="10.5703125" style="478"/>
    <col min="503" max="510" width="0" style="478" hidden="1" customWidth="1"/>
    <col min="511" max="513" width="3.7109375" style="478" customWidth="1"/>
    <col min="514" max="514" width="12.7109375" style="478" customWidth="1"/>
    <col min="515" max="515" width="47.42578125" style="478" customWidth="1"/>
    <col min="516" max="516" width="5.5703125" style="478" customWidth="1"/>
    <col min="517" max="518" width="3.7109375" style="478" customWidth="1"/>
    <col min="519" max="519" width="22" style="478" customWidth="1"/>
    <col min="520" max="520" width="5.5703125" style="478" customWidth="1"/>
    <col min="521" max="522" width="3.7109375" style="478" customWidth="1"/>
    <col min="523" max="523" width="22" style="478" customWidth="1"/>
    <col min="524" max="524" width="5.5703125" style="478" customWidth="1"/>
    <col min="525" max="526" width="3.7109375" style="478" customWidth="1"/>
    <col min="527" max="527" width="22" style="478" customWidth="1"/>
    <col min="528" max="529" width="15.7109375" style="478"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7" width="10.5703125" style="478"/>
    <col min="538" max="538" width="13.42578125" style="478" customWidth="1"/>
    <col min="539" max="758" width="10.5703125" style="478"/>
    <col min="759" max="766" width="0" style="478" hidden="1" customWidth="1"/>
    <col min="767" max="769" width="3.7109375" style="478" customWidth="1"/>
    <col min="770" max="770" width="12.7109375" style="478" customWidth="1"/>
    <col min="771" max="771" width="47.42578125" style="478" customWidth="1"/>
    <col min="772" max="772" width="5.5703125" style="478" customWidth="1"/>
    <col min="773" max="774" width="3.7109375" style="478" customWidth="1"/>
    <col min="775" max="775" width="22" style="478" customWidth="1"/>
    <col min="776" max="776" width="5.5703125" style="478" customWidth="1"/>
    <col min="777" max="778" width="3.7109375" style="478" customWidth="1"/>
    <col min="779" max="779" width="22" style="478" customWidth="1"/>
    <col min="780" max="780" width="5.5703125" style="478" customWidth="1"/>
    <col min="781" max="782" width="3.7109375" style="478" customWidth="1"/>
    <col min="783" max="783" width="22" style="478" customWidth="1"/>
    <col min="784" max="785" width="15.7109375" style="478"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3" width="10.5703125" style="478"/>
    <col min="794" max="794" width="13.42578125" style="478" customWidth="1"/>
    <col min="795"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5.5703125" style="478" customWidth="1"/>
    <col min="1029" max="1030" width="3.7109375" style="478" customWidth="1"/>
    <col min="1031" max="1031" width="22" style="478" customWidth="1"/>
    <col min="1032" max="1032" width="5.5703125" style="478" customWidth="1"/>
    <col min="1033" max="1034" width="3.7109375" style="478" customWidth="1"/>
    <col min="1035" max="1035" width="22" style="478" customWidth="1"/>
    <col min="1036" max="1036" width="5.5703125" style="478" customWidth="1"/>
    <col min="1037" max="1038" width="3.7109375" style="478" customWidth="1"/>
    <col min="1039" max="1039" width="22" style="478" customWidth="1"/>
    <col min="1040" max="1041" width="15.7109375" style="478"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49" width="10.5703125" style="478"/>
    <col min="1050" max="1050" width="13.42578125" style="478" customWidth="1"/>
    <col min="1051"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5.5703125" style="478" customWidth="1"/>
    <col min="1285" max="1286" width="3.7109375" style="478" customWidth="1"/>
    <col min="1287" max="1287" width="22" style="478" customWidth="1"/>
    <col min="1288" max="1288" width="5.5703125" style="478" customWidth="1"/>
    <col min="1289" max="1290" width="3.7109375" style="478" customWidth="1"/>
    <col min="1291" max="1291" width="22" style="478" customWidth="1"/>
    <col min="1292" max="1292" width="5.5703125" style="478" customWidth="1"/>
    <col min="1293" max="1294" width="3.7109375" style="478" customWidth="1"/>
    <col min="1295" max="1295" width="22" style="478" customWidth="1"/>
    <col min="1296" max="1297" width="15.7109375" style="478"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5" width="10.5703125" style="478"/>
    <col min="1306" max="1306" width="13.42578125" style="478" customWidth="1"/>
    <col min="1307"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5.5703125" style="478" customWidth="1"/>
    <col min="1541" max="1542" width="3.7109375" style="478" customWidth="1"/>
    <col min="1543" max="1543" width="22" style="478" customWidth="1"/>
    <col min="1544" max="1544" width="5.5703125" style="478" customWidth="1"/>
    <col min="1545" max="1546" width="3.7109375" style="478" customWidth="1"/>
    <col min="1547" max="1547" width="22" style="478" customWidth="1"/>
    <col min="1548" max="1548" width="5.5703125" style="478" customWidth="1"/>
    <col min="1549" max="1550" width="3.7109375" style="478" customWidth="1"/>
    <col min="1551" max="1551" width="22" style="478" customWidth="1"/>
    <col min="1552" max="1553" width="15.7109375" style="478"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1" width="10.5703125" style="478"/>
    <col min="1562" max="1562" width="13.42578125" style="478" customWidth="1"/>
    <col min="1563"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5.5703125" style="478" customWidth="1"/>
    <col min="1797" max="1798" width="3.7109375" style="478" customWidth="1"/>
    <col min="1799" max="1799" width="22" style="478" customWidth="1"/>
    <col min="1800" max="1800" width="5.5703125" style="478" customWidth="1"/>
    <col min="1801" max="1802" width="3.7109375" style="478" customWidth="1"/>
    <col min="1803" max="1803" width="22" style="478" customWidth="1"/>
    <col min="1804" max="1804" width="5.5703125" style="478" customWidth="1"/>
    <col min="1805" max="1806" width="3.7109375" style="478" customWidth="1"/>
    <col min="1807" max="1807" width="22" style="478" customWidth="1"/>
    <col min="1808" max="1809" width="15.7109375" style="478"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7" width="10.5703125" style="478"/>
    <col min="1818" max="1818" width="13.42578125" style="478" customWidth="1"/>
    <col min="1819"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5.5703125" style="478" customWidth="1"/>
    <col min="2053" max="2054" width="3.7109375" style="478" customWidth="1"/>
    <col min="2055" max="2055" width="22" style="478" customWidth="1"/>
    <col min="2056" max="2056" width="5.5703125" style="478" customWidth="1"/>
    <col min="2057" max="2058" width="3.7109375" style="478" customWidth="1"/>
    <col min="2059" max="2059" width="22" style="478" customWidth="1"/>
    <col min="2060" max="2060" width="5.5703125" style="478" customWidth="1"/>
    <col min="2061" max="2062" width="3.7109375" style="478" customWidth="1"/>
    <col min="2063" max="2063" width="22" style="478" customWidth="1"/>
    <col min="2064" max="2065" width="15.7109375" style="478"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3" width="10.5703125" style="478"/>
    <col min="2074" max="2074" width="13.42578125" style="478" customWidth="1"/>
    <col min="2075"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5.5703125" style="478" customWidth="1"/>
    <col min="2309" max="2310" width="3.7109375" style="478" customWidth="1"/>
    <col min="2311" max="2311" width="22" style="478" customWidth="1"/>
    <col min="2312" max="2312" width="5.5703125" style="478" customWidth="1"/>
    <col min="2313" max="2314" width="3.7109375" style="478" customWidth="1"/>
    <col min="2315" max="2315" width="22" style="478" customWidth="1"/>
    <col min="2316" max="2316" width="5.5703125" style="478" customWidth="1"/>
    <col min="2317" max="2318" width="3.7109375" style="478" customWidth="1"/>
    <col min="2319" max="2319" width="22" style="478" customWidth="1"/>
    <col min="2320" max="2321" width="15.7109375" style="478"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29" width="10.5703125" style="478"/>
    <col min="2330" max="2330" width="13.42578125" style="478" customWidth="1"/>
    <col min="2331"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5.5703125" style="478" customWidth="1"/>
    <col min="2565" max="2566" width="3.7109375" style="478" customWidth="1"/>
    <col min="2567" max="2567" width="22" style="478" customWidth="1"/>
    <col min="2568" max="2568" width="5.5703125" style="478" customWidth="1"/>
    <col min="2569" max="2570" width="3.7109375" style="478" customWidth="1"/>
    <col min="2571" max="2571" width="22" style="478" customWidth="1"/>
    <col min="2572" max="2572" width="5.5703125" style="478" customWidth="1"/>
    <col min="2573" max="2574" width="3.7109375" style="478" customWidth="1"/>
    <col min="2575" max="2575" width="22" style="478" customWidth="1"/>
    <col min="2576" max="2577" width="15.7109375" style="478"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5" width="10.5703125" style="478"/>
    <col min="2586" max="2586" width="13.42578125" style="478" customWidth="1"/>
    <col min="2587"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5.5703125" style="478" customWidth="1"/>
    <col min="2821" max="2822" width="3.7109375" style="478" customWidth="1"/>
    <col min="2823" max="2823" width="22" style="478" customWidth="1"/>
    <col min="2824" max="2824" width="5.5703125" style="478" customWidth="1"/>
    <col min="2825" max="2826" width="3.7109375" style="478" customWidth="1"/>
    <col min="2827" max="2827" width="22" style="478" customWidth="1"/>
    <col min="2828" max="2828" width="5.5703125" style="478" customWidth="1"/>
    <col min="2829" max="2830" width="3.7109375" style="478" customWidth="1"/>
    <col min="2831" max="2831" width="22" style="478" customWidth="1"/>
    <col min="2832" max="2833" width="15.7109375" style="478"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1" width="10.5703125" style="478"/>
    <col min="2842" max="2842" width="13.42578125" style="478" customWidth="1"/>
    <col min="2843"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5.5703125" style="478" customWidth="1"/>
    <col min="3077" max="3078" width="3.7109375" style="478" customWidth="1"/>
    <col min="3079" max="3079" width="22" style="478" customWidth="1"/>
    <col min="3080" max="3080" width="5.5703125" style="478" customWidth="1"/>
    <col min="3081" max="3082" width="3.7109375" style="478" customWidth="1"/>
    <col min="3083" max="3083" width="22" style="478" customWidth="1"/>
    <col min="3084" max="3084" width="5.5703125" style="478" customWidth="1"/>
    <col min="3085" max="3086" width="3.7109375" style="478" customWidth="1"/>
    <col min="3087" max="3087" width="22" style="478" customWidth="1"/>
    <col min="3088" max="3089" width="15.7109375" style="478"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7" width="10.5703125" style="478"/>
    <col min="3098" max="3098" width="13.42578125" style="478" customWidth="1"/>
    <col min="3099"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5.5703125" style="478" customWidth="1"/>
    <col min="3333" max="3334" width="3.7109375" style="478" customWidth="1"/>
    <col min="3335" max="3335" width="22" style="478" customWidth="1"/>
    <col min="3336" max="3336" width="5.5703125" style="478" customWidth="1"/>
    <col min="3337" max="3338" width="3.7109375" style="478" customWidth="1"/>
    <col min="3339" max="3339" width="22" style="478" customWidth="1"/>
    <col min="3340" max="3340" width="5.5703125" style="478" customWidth="1"/>
    <col min="3341" max="3342" width="3.7109375" style="478" customWidth="1"/>
    <col min="3343" max="3343" width="22" style="478" customWidth="1"/>
    <col min="3344" max="3345" width="15.7109375" style="478"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3" width="10.5703125" style="478"/>
    <col min="3354" max="3354" width="13.42578125" style="478" customWidth="1"/>
    <col min="3355"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5.5703125" style="478" customWidth="1"/>
    <col min="3589" max="3590" width="3.7109375" style="478" customWidth="1"/>
    <col min="3591" max="3591" width="22" style="478" customWidth="1"/>
    <col min="3592" max="3592" width="5.5703125" style="478" customWidth="1"/>
    <col min="3593" max="3594" width="3.7109375" style="478" customWidth="1"/>
    <col min="3595" max="3595" width="22" style="478" customWidth="1"/>
    <col min="3596" max="3596" width="5.5703125" style="478" customWidth="1"/>
    <col min="3597" max="3598" width="3.7109375" style="478" customWidth="1"/>
    <col min="3599" max="3599" width="22" style="478" customWidth="1"/>
    <col min="3600" max="3601" width="15.7109375" style="478"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09" width="10.5703125" style="478"/>
    <col min="3610" max="3610" width="13.42578125" style="478" customWidth="1"/>
    <col min="3611"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5.5703125" style="478" customWidth="1"/>
    <col min="3845" max="3846" width="3.7109375" style="478" customWidth="1"/>
    <col min="3847" max="3847" width="22" style="478" customWidth="1"/>
    <col min="3848" max="3848" width="5.5703125" style="478" customWidth="1"/>
    <col min="3849" max="3850" width="3.7109375" style="478" customWidth="1"/>
    <col min="3851" max="3851" width="22" style="478" customWidth="1"/>
    <col min="3852" max="3852" width="5.5703125" style="478" customWidth="1"/>
    <col min="3853" max="3854" width="3.7109375" style="478" customWidth="1"/>
    <col min="3855" max="3855" width="22" style="478" customWidth="1"/>
    <col min="3856" max="3857" width="15.7109375" style="478"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5" width="10.5703125" style="478"/>
    <col min="3866" max="3866" width="13.42578125" style="478" customWidth="1"/>
    <col min="3867"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5.5703125" style="478" customWidth="1"/>
    <col min="4101" max="4102" width="3.7109375" style="478" customWidth="1"/>
    <col min="4103" max="4103" width="22" style="478" customWidth="1"/>
    <col min="4104" max="4104" width="5.5703125" style="478" customWidth="1"/>
    <col min="4105" max="4106" width="3.7109375" style="478" customWidth="1"/>
    <col min="4107" max="4107" width="22" style="478" customWidth="1"/>
    <col min="4108" max="4108" width="5.5703125" style="478" customWidth="1"/>
    <col min="4109" max="4110" width="3.7109375" style="478" customWidth="1"/>
    <col min="4111" max="4111" width="22" style="478" customWidth="1"/>
    <col min="4112" max="4113" width="15.7109375" style="478"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1" width="10.5703125" style="478"/>
    <col min="4122" max="4122" width="13.42578125" style="478" customWidth="1"/>
    <col min="4123"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5.5703125" style="478" customWidth="1"/>
    <col min="4357" max="4358" width="3.7109375" style="478" customWidth="1"/>
    <col min="4359" max="4359" width="22" style="478" customWidth="1"/>
    <col min="4360" max="4360" width="5.5703125" style="478" customWidth="1"/>
    <col min="4361" max="4362" width="3.7109375" style="478" customWidth="1"/>
    <col min="4363" max="4363" width="22" style="478" customWidth="1"/>
    <col min="4364" max="4364" width="5.5703125" style="478" customWidth="1"/>
    <col min="4365" max="4366" width="3.7109375" style="478" customWidth="1"/>
    <col min="4367" max="4367" width="22" style="478" customWidth="1"/>
    <col min="4368" max="4369" width="15.7109375" style="478"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7" width="10.5703125" style="478"/>
    <col min="4378" max="4378" width="13.42578125" style="478" customWidth="1"/>
    <col min="4379"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5.5703125" style="478" customWidth="1"/>
    <col min="4613" max="4614" width="3.7109375" style="478" customWidth="1"/>
    <col min="4615" max="4615" width="22" style="478" customWidth="1"/>
    <col min="4616" max="4616" width="5.5703125" style="478" customWidth="1"/>
    <col min="4617" max="4618" width="3.7109375" style="478" customWidth="1"/>
    <col min="4619" max="4619" width="22" style="478" customWidth="1"/>
    <col min="4620" max="4620" width="5.5703125" style="478" customWidth="1"/>
    <col min="4621" max="4622" width="3.7109375" style="478" customWidth="1"/>
    <col min="4623" max="4623" width="22" style="478" customWidth="1"/>
    <col min="4624" max="4625" width="15.7109375" style="478"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3" width="10.5703125" style="478"/>
    <col min="4634" max="4634" width="13.42578125" style="478" customWidth="1"/>
    <col min="4635"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5.5703125" style="478" customWidth="1"/>
    <col min="4869" max="4870" width="3.7109375" style="478" customWidth="1"/>
    <col min="4871" max="4871" width="22" style="478" customWidth="1"/>
    <col min="4872" max="4872" width="5.5703125" style="478" customWidth="1"/>
    <col min="4873" max="4874" width="3.7109375" style="478" customWidth="1"/>
    <col min="4875" max="4875" width="22" style="478" customWidth="1"/>
    <col min="4876" max="4876" width="5.5703125" style="478" customWidth="1"/>
    <col min="4877" max="4878" width="3.7109375" style="478" customWidth="1"/>
    <col min="4879" max="4879" width="22" style="478" customWidth="1"/>
    <col min="4880" max="4881" width="15.7109375" style="478"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89" width="10.5703125" style="478"/>
    <col min="4890" max="4890" width="13.42578125" style="478" customWidth="1"/>
    <col min="4891"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5.5703125" style="478" customWidth="1"/>
    <col min="5125" max="5126" width="3.7109375" style="478" customWidth="1"/>
    <col min="5127" max="5127" width="22" style="478" customWidth="1"/>
    <col min="5128" max="5128" width="5.5703125" style="478" customWidth="1"/>
    <col min="5129" max="5130" width="3.7109375" style="478" customWidth="1"/>
    <col min="5131" max="5131" width="22" style="478" customWidth="1"/>
    <col min="5132" max="5132" width="5.5703125" style="478" customWidth="1"/>
    <col min="5133" max="5134" width="3.7109375" style="478" customWidth="1"/>
    <col min="5135" max="5135" width="22" style="478" customWidth="1"/>
    <col min="5136" max="5137" width="15.7109375" style="478"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5" width="10.5703125" style="478"/>
    <col min="5146" max="5146" width="13.42578125" style="478" customWidth="1"/>
    <col min="5147"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5.5703125" style="478" customWidth="1"/>
    <col min="5381" max="5382" width="3.7109375" style="478" customWidth="1"/>
    <col min="5383" max="5383" width="22" style="478" customWidth="1"/>
    <col min="5384" max="5384" width="5.5703125" style="478" customWidth="1"/>
    <col min="5385" max="5386" width="3.7109375" style="478" customWidth="1"/>
    <col min="5387" max="5387" width="22" style="478" customWidth="1"/>
    <col min="5388" max="5388" width="5.5703125" style="478" customWidth="1"/>
    <col min="5389" max="5390" width="3.7109375" style="478" customWidth="1"/>
    <col min="5391" max="5391" width="22" style="478" customWidth="1"/>
    <col min="5392" max="5393" width="15.7109375" style="478"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1" width="10.5703125" style="478"/>
    <col min="5402" max="5402" width="13.42578125" style="478" customWidth="1"/>
    <col min="5403"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5.5703125" style="478" customWidth="1"/>
    <col min="5637" max="5638" width="3.7109375" style="478" customWidth="1"/>
    <col min="5639" max="5639" width="22" style="478" customWidth="1"/>
    <col min="5640" max="5640" width="5.5703125" style="478" customWidth="1"/>
    <col min="5641" max="5642" width="3.7109375" style="478" customWidth="1"/>
    <col min="5643" max="5643" width="22" style="478" customWidth="1"/>
    <col min="5644" max="5644" width="5.5703125" style="478" customWidth="1"/>
    <col min="5645" max="5646" width="3.7109375" style="478" customWidth="1"/>
    <col min="5647" max="5647" width="22" style="478" customWidth="1"/>
    <col min="5648" max="5649" width="15.7109375" style="478"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7" width="10.5703125" style="478"/>
    <col min="5658" max="5658" width="13.42578125" style="478" customWidth="1"/>
    <col min="5659"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5.5703125" style="478" customWidth="1"/>
    <col min="5893" max="5894" width="3.7109375" style="478" customWidth="1"/>
    <col min="5895" max="5895" width="22" style="478" customWidth="1"/>
    <col min="5896" max="5896" width="5.5703125" style="478" customWidth="1"/>
    <col min="5897" max="5898" width="3.7109375" style="478" customWidth="1"/>
    <col min="5899" max="5899" width="22" style="478" customWidth="1"/>
    <col min="5900" max="5900" width="5.5703125" style="478" customWidth="1"/>
    <col min="5901" max="5902" width="3.7109375" style="478" customWidth="1"/>
    <col min="5903" max="5903" width="22" style="478" customWidth="1"/>
    <col min="5904" max="5905" width="15.7109375" style="478"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3" width="10.5703125" style="478"/>
    <col min="5914" max="5914" width="13.42578125" style="478" customWidth="1"/>
    <col min="5915"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5.5703125" style="478" customWidth="1"/>
    <col min="6149" max="6150" width="3.7109375" style="478" customWidth="1"/>
    <col min="6151" max="6151" width="22" style="478" customWidth="1"/>
    <col min="6152" max="6152" width="5.5703125" style="478" customWidth="1"/>
    <col min="6153" max="6154" width="3.7109375" style="478" customWidth="1"/>
    <col min="6155" max="6155" width="22" style="478" customWidth="1"/>
    <col min="6156" max="6156" width="5.5703125" style="478" customWidth="1"/>
    <col min="6157" max="6158" width="3.7109375" style="478" customWidth="1"/>
    <col min="6159" max="6159" width="22" style="478" customWidth="1"/>
    <col min="6160" max="6161" width="15.7109375" style="478"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69" width="10.5703125" style="478"/>
    <col min="6170" max="6170" width="13.42578125" style="478" customWidth="1"/>
    <col min="6171"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5.5703125" style="478" customWidth="1"/>
    <col min="6405" max="6406" width="3.7109375" style="478" customWidth="1"/>
    <col min="6407" max="6407" width="22" style="478" customWidth="1"/>
    <col min="6408" max="6408" width="5.5703125" style="478" customWidth="1"/>
    <col min="6409" max="6410" width="3.7109375" style="478" customWidth="1"/>
    <col min="6411" max="6411" width="22" style="478" customWidth="1"/>
    <col min="6412" max="6412" width="5.5703125" style="478" customWidth="1"/>
    <col min="6413" max="6414" width="3.7109375" style="478" customWidth="1"/>
    <col min="6415" max="6415" width="22" style="478" customWidth="1"/>
    <col min="6416" max="6417" width="15.7109375" style="478"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5" width="10.5703125" style="478"/>
    <col min="6426" max="6426" width="13.42578125" style="478" customWidth="1"/>
    <col min="6427"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5.5703125" style="478" customWidth="1"/>
    <col min="6661" max="6662" width="3.7109375" style="478" customWidth="1"/>
    <col min="6663" max="6663" width="22" style="478" customWidth="1"/>
    <col min="6664" max="6664" width="5.5703125" style="478" customWidth="1"/>
    <col min="6665" max="6666" width="3.7109375" style="478" customWidth="1"/>
    <col min="6667" max="6667" width="22" style="478" customWidth="1"/>
    <col min="6668" max="6668" width="5.5703125" style="478" customWidth="1"/>
    <col min="6669" max="6670" width="3.7109375" style="478" customWidth="1"/>
    <col min="6671" max="6671" width="22" style="478" customWidth="1"/>
    <col min="6672" max="6673" width="15.7109375" style="478"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1" width="10.5703125" style="478"/>
    <col min="6682" max="6682" width="13.42578125" style="478" customWidth="1"/>
    <col min="6683"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5.5703125" style="478" customWidth="1"/>
    <col min="6917" max="6918" width="3.7109375" style="478" customWidth="1"/>
    <col min="6919" max="6919" width="22" style="478" customWidth="1"/>
    <col min="6920" max="6920" width="5.5703125" style="478" customWidth="1"/>
    <col min="6921" max="6922" width="3.7109375" style="478" customWidth="1"/>
    <col min="6923" max="6923" width="22" style="478" customWidth="1"/>
    <col min="6924" max="6924" width="5.5703125" style="478" customWidth="1"/>
    <col min="6925" max="6926" width="3.7109375" style="478" customWidth="1"/>
    <col min="6927" max="6927" width="22" style="478" customWidth="1"/>
    <col min="6928" max="6929" width="15.7109375" style="478"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7" width="10.5703125" style="478"/>
    <col min="6938" max="6938" width="13.42578125" style="478" customWidth="1"/>
    <col min="6939"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5.5703125" style="478" customWidth="1"/>
    <col min="7173" max="7174" width="3.7109375" style="478" customWidth="1"/>
    <col min="7175" max="7175" width="22" style="478" customWidth="1"/>
    <col min="7176" max="7176" width="5.5703125" style="478" customWidth="1"/>
    <col min="7177" max="7178" width="3.7109375" style="478" customWidth="1"/>
    <col min="7179" max="7179" width="22" style="478" customWidth="1"/>
    <col min="7180" max="7180" width="5.5703125" style="478" customWidth="1"/>
    <col min="7181" max="7182" width="3.7109375" style="478" customWidth="1"/>
    <col min="7183" max="7183" width="22" style="478" customWidth="1"/>
    <col min="7184" max="7185" width="15.7109375" style="478"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3" width="10.5703125" style="478"/>
    <col min="7194" max="7194" width="13.42578125" style="478" customWidth="1"/>
    <col min="7195"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5.5703125" style="478" customWidth="1"/>
    <col min="7429" max="7430" width="3.7109375" style="478" customWidth="1"/>
    <col min="7431" max="7431" width="22" style="478" customWidth="1"/>
    <col min="7432" max="7432" width="5.5703125" style="478" customWidth="1"/>
    <col min="7433" max="7434" width="3.7109375" style="478" customWidth="1"/>
    <col min="7435" max="7435" width="22" style="478" customWidth="1"/>
    <col min="7436" max="7436" width="5.5703125" style="478" customWidth="1"/>
    <col min="7437" max="7438" width="3.7109375" style="478" customWidth="1"/>
    <col min="7439" max="7439" width="22" style="478" customWidth="1"/>
    <col min="7440" max="7441" width="15.7109375" style="478"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49" width="10.5703125" style="478"/>
    <col min="7450" max="7450" width="13.42578125" style="478" customWidth="1"/>
    <col min="7451"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5.5703125" style="478" customWidth="1"/>
    <col min="7685" max="7686" width="3.7109375" style="478" customWidth="1"/>
    <col min="7687" max="7687" width="22" style="478" customWidth="1"/>
    <col min="7688" max="7688" width="5.5703125" style="478" customWidth="1"/>
    <col min="7689" max="7690" width="3.7109375" style="478" customWidth="1"/>
    <col min="7691" max="7691" width="22" style="478" customWidth="1"/>
    <col min="7692" max="7692" width="5.5703125" style="478" customWidth="1"/>
    <col min="7693" max="7694" width="3.7109375" style="478" customWidth="1"/>
    <col min="7695" max="7695" width="22" style="478" customWidth="1"/>
    <col min="7696" max="7697" width="15.7109375" style="478"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5" width="10.5703125" style="478"/>
    <col min="7706" max="7706" width="13.42578125" style="478" customWidth="1"/>
    <col min="7707"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5.5703125" style="478" customWidth="1"/>
    <col min="7941" max="7942" width="3.7109375" style="478" customWidth="1"/>
    <col min="7943" max="7943" width="22" style="478" customWidth="1"/>
    <col min="7944" max="7944" width="5.5703125" style="478" customWidth="1"/>
    <col min="7945" max="7946" width="3.7109375" style="478" customWidth="1"/>
    <col min="7947" max="7947" width="22" style="478" customWidth="1"/>
    <col min="7948" max="7948" width="5.5703125" style="478" customWidth="1"/>
    <col min="7949" max="7950" width="3.7109375" style="478" customWidth="1"/>
    <col min="7951" max="7951" width="22" style="478" customWidth="1"/>
    <col min="7952" max="7953" width="15.7109375" style="478"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1" width="10.5703125" style="478"/>
    <col min="7962" max="7962" width="13.42578125" style="478" customWidth="1"/>
    <col min="7963"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5.5703125" style="478" customWidth="1"/>
    <col min="8197" max="8198" width="3.7109375" style="478" customWidth="1"/>
    <col min="8199" max="8199" width="22" style="478" customWidth="1"/>
    <col min="8200" max="8200" width="5.5703125" style="478" customWidth="1"/>
    <col min="8201" max="8202" width="3.7109375" style="478" customWidth="1"/>
    <col min="8203" max="8203" width="22" style="478" customWidth="1"/>
    <col min="8204" max="8204" width="5.5703125" style="478" customWidth="1"/>
    <col min="8205" max="8206" width="3.7109375" style="478" customWidth="1"/>
    <col min="8207" max="8207" width="22" style="478" customWidth="1"/>
    <col min="8208" max="8209" width="15.7109375" style="478"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7" width="10.5703125" style="478"/>
    <col min="8218" max="8218" width="13.42578125" style="478" customWidth="1"/>
    <col min="8219"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5.5703125" style="478" customWidth="1"/>
    <col min="8453" max="8454" width="3.7109375" style="478" customWidth="1"/>
    <col min="8455" max="8455" width="22" style="478" customWidth="1"/>
    <col min="8456" max="8456" width="5.5703125" style="478" customWidth="1"/>
    <col min="8457" max="8458" width="3.7109375" style="478" customWidth="1"/>
    <col min="8459" max="8459" width="22" style="478" customWidth="1"/>
    <col min="8460" max="8460" width="5.5703125" style="478" customWidth="1"/>
    <col min="8461" max="8462" width="3.7109375" style="478" customWidth="1"/>
    <col min="8463" max="8463" width="22" style="478" customWidth="1"/>
    <col min="8464" max="8465" width="15.7109375" style="478"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3" width="10.5703125" style="478"/>
    <col min="8474" max="8474" width="13.42578125" style="478" customWidth="1"/>
    <col min="8475"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5.5703125" style="478" customWidth="1"/>
    <col min="8709" max="8710" width="3.7109375" style="478" customWidth="1"/>
    <col min="8711" max="8711" width="22" style="478" customWidth="1"/>
    <col min="8712" max="8712" width="5.5703125" style="478" customWidth="1"/>
    <col min="8713" max="8714" width="3.7109375" style="478" customWidth="1"/>
    <col min="8715" max="8715" width="22" style="478" customWidth="1"/>
    <col min="8716" max="8716" width="5.5703125" style="478" customWidth="1"/>
    <col min="8717" max="8718" width="3.7109375" style="478" customWidth="1"/>
    <col min="8719" max="8719" width="22" style="478" customWidth="1"/>
    <col min="8720" max="8721" width="15.7109375" style="478"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29" width="10.5703125" style="478"/>
    <col min="8730" max="8730" width="13.42578125" style="478" customWidth="1"/>
    <col min="8731"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5.5703125" style="478" customWidth="1"/>
    <col min="8965" max="8966" width="3.7109375" style="478" customWidth="1"/>
    <col min="8967" max="8967" width="22" style="478" customWidth="1"/>
    <col min="8968" max="8968" width="5.5703125" style="478" customWidth="1"/>
    <col min="8969" max="8970" width="3.7109375" style="478" customWidth="1"/>
    <col min="8971" max="8971" width="22" style="478" customWidth="1"/>
    <col min="8972" max="8972" width="5.5703125" style="478" customWidth="1"/>
    <col min="8973" max="8974" width="3.7109375" style="478" customWidth="1"/>
    <col min="8975" max="8975" width="22" style="478" customWidth="1"/>
    <col min="8976" max="8977" width="15.7109375" style="478"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5" width="10.5703125" style="478"/>
    <col min="8986" max="8986" width="13.42578125" style="478" customWidth="1"/>
    <col min="8987"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5.5703125" style="478" customWidth="1"/>
    <col min="9221" max="9222" width="3.7109375" style="478" customWidth="1"/>
    <col min="9223" max="9223" width="22" style="478" customWidth="1"/>
    <col min="9224" max="9224" width="5.5703125" style="478" customWidth="1"/>
    <col min="9225" max="9226" width="3.7109375" style="478" customWidth="1"/>
    <col min="9227" max="9227" width="22" style="478" customWidth="1"/>
    <col min="9228" max="9228" width="5.5703125" style="478" customWidth="1"/>
    <col min="9229" max="9230" width="3.7109375" style="478" customWidth="1"/>
    <col min="9231" max="9231" width="22" style="478" customWidth="1"/>
    <col min="9232" max="9233" width="15.7109375" style="478"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1" width="10.5703125" style="478"/>
    <col min="9242" max="9242" width="13.42578125" style="478" customWidth="1"/>
    <col min="9243"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5.5703125" style="478" customWidth="1"/>
    <col min="9477" max="9478" width="3.7109375" style="478" customWidth="1"/>
    <col min="9479" max="9479" width="22" style="478" customWidth="1"/>
    <col min="9480" max="9480" width="5.5703125" style="478" customWidth="1"/>
    <col min="9481" max="9482" width="3.7109375" style="478" customWidth="1"/>
    <col min="9483" max="9483" width="22" style="478" customWidth="1"/>
    <col min="9484" max="9484" width="5.5703125" style="478" customWidth="1"/>
    <col min="9485" max="9486" width="3.7109375" style="478" customWidth="1"/>
    <col min="9487" max="9487" width="22" style="478" customWidth="1"/>
    <col min="9488" max="9489" width="15.7109375" style="478"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7" width="10.5703125" style="478"/>
    <col min="9498" max="9498" width="13.42578125" style="478" customWidth="1"/>
    <col min="9499"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5.5703125" style="478" customWidth="1"/>
    <col min="9733" max="9734" width="3.7109375" style="478" customWidth="1"/>
    <col min="9735" max="9735" width="22" style="478" customWidth="1"/>
    <col min="9736" max="9736" width="5.5703125" style="478" customWidth="1"/>
    <col min="9737" max="9738" width="3.7109375" style="478" customWidth="1"/>
    <col min="9739" max="9739" width="22" style="478" customWidth="1"/>
    <col min="9740" max="9740" width="5.5703125" style="478" customWidth="1"/>
    <col min="9741" max="9742" width="3.7109375" style="478" customWidth="1"/>
    <col min="9743" max="9743" width="22" style="478" customWidth="1"/>
    <col min="9744" max="9745" width="15.7109375" style="478"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3" width="10.5703125" style="478"/>
    <col min="9754" max="9754" width="13.42578125" style="478" customWidth="1"/>
    <col min="9755"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5.5703125" style="478" customWidth="1"/>
    <col min="9989" max="9990" width="3.7109375" style="478" customWidth="1"/>
    <col min="9991" max="9991" width="22" style="478" customWidth="1"/>
    <col min="9992" max="9992" width="5.5703125" style="478" customWidth="1"/>
    <col min="9993" max="9994" width="3.7109375" style="478" customWidth="1"/>
    <col min="9995" max="9995" width="22" style="478" customWidth="1"/>
    <col min="9996" max="9996" width="5.5703125" style="478" customWidth="1"/>
    <col min="9997" max="9998" width="3.7109375" style="478" customWidth="1"/>
    <col min="9999" max="9999" width="22" style="478" customWidth="1"/>
    <col min="10000" max="10001" width="15.7109375" style="478"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09" width="10.5703125" style="478"/>
    <col min="10010" max="10010" width="13.42578125" style="478" customWidth="1"/>
    <col min="10011"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5.5703125" style="478" customWidth="1"/>
    <col min="10245" max="10246" width="3.7109375" style="478" customWidth="1"/>
    <col min="10247" max="10247" width="22" style="478" customWidth="1"/>
    <col min="10248" max="10248" width="5.5703125" style="478" customWidth="1"/>
    <col min="10249" max="10250" width="3.7109375" style="478" customWidth="1"/>
    <col min="10251" max="10251" width="22" style="478" customWidth="1"/>
    <col min="10252" max="10252" width="5.5703125" style="478" customWidth="1"/>
    <col min="10253" max="10254" width="3.7109375" style="478" customWidth="1"/>
    <col min="10255" max="10255" width="22" style="478" customWidth="1"/>
    <col min="10256" max="10257" width="15.7109375" style="478"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5" width="10.5703125" style="478"/>
    <col min="10266" max="10266" width="13.42578125" style="478" customWidth="1"/>
    <col min="10267"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5.5703125" style="478" customWidth="1"/>
    <col min="10501" max="10502" width="3.7109375" style="478" customWidth="1"/>
    <col min="10503" max="10503" width="22" style="478" customWidth="1"/>
    <col min="10504" max="10504" width="5.5703125" style="478" customWidth="1"/>
    <col min="10505" max="10506" width="3.7109375" style="478" customWidth="1"/>
    <col min="10507" max="10507" width="22" style="478" customWidth="1"/>
    <col min="10508" max="10508" width="5.5703125" style="478" customWidth="1"/>
    <col min="10509" max="10510" width="3.7109375" style="478" customWidth="1"/>
    <col min="10511" max="10511" width="22" style="478" customWidth="1"/>
    <col min="10512" max="10513" width="15.7109375" style="478"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1" width="10.5703125" style="478"/>
    <col min="10522" max="10522" width="13.42578125" style="478" customWidth="1"/>
    <col min="10523"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5.5703125" style="478" customWidth="1"/>
    <col min="10757" max="10758" width="3.7109375" style="478" customWidth="1"/>
    <col min="10759" max="10759" width="22" style="478" customWidth="1"/>
    <col min="10760" max="10760" width="5.5703125" style="478" customWidth="1"/>
    <col min="10761" max="10762" width="3.7109375" style="478" customWidth="1"/>
    <col min="10763" max="10763" width="22" style="478" customWidth="1"/>
    <col min="10764" max="10764" width="5.5703125" style="478" customWidth="1"/>
    <col min="10765" max="10766" width="3.7109375" style="478" customWidth="1"/>
    <col min="10767" max="10767" width="22" style="478" customWidth="1"/>
    <col min="10768" max="10769" width="15.7109375" style="478"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7" width="10.5703125" style="478"/>
    <col min="10778" max="10778" width="13.42578125" style="478" customWidth="1"/>
    <col min="10779"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5.5703125" style="478" customWidth="1"/>
    <col min="11013" max="11014" width="3.7109375" style="478" customWidth="1"/>
    <col min="11015" max="11015" width="22" style="478" customWidth="1"/>
    <col min="11016" max="11016" width="5.5703125" style="478" customWidth="1"/>
    <col min="11017" max="11018" width="3.7109375" style="478" customWidth="1"/>
    <col min="11019" max="11019" width="22" style="478" customWidth="1"/>
    <col min="11020" max="11020" width="5.5703125" style="478" customWidth="1"/>
    <col min="11021" max="11022" width="3.7109375" style="478" customWidth="1"/>
    <col min="11023" max="11023" width="22" style="478" customWidth="1"/>
    <col min="11024" max="11025" width="15.7109375" style="478"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3" width="10.5703125" style="478"/>
    <col min="11034" max="11034" width="13.42578125" style="478" customWidth="1"/>
    <col min="11035"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5.5703125" style="478" customWidth="1"/>
    <col min="11269" max="11270" width="3.7109375" style="478" customWidth="1"/>
    <col min="11271" max="11271" width="22" style="478" customWidth="1"/>
    <col min="11272" max="11272" width="5.5703125" style="478" customWidth="1"/>
    <col min="11273" max="11274" width="3.7109375" style="478" customWidth="1"/>
    <col min="11275" max="11275" width="22" style="478" customWidth="1"/>
    <col min="11276" max="11276" width="5.5703125" style="478" customWidth="1"/>
    <col min="11277" max="11278" width="3.7109375" style="478" customWidth="1"/>
    <col min="11279" max="11279" width="22" style="478" customWidth="1"/>
    <col min="11280" max="11281" width="15.7109375" style="478"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89" width="10.5703125" style="478"/>
    <col min="11290" max="11290" width="13.42578125" style="478" customWidth="1"/>
    <col min="11291"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5.5703125" style="478" customWidth="1"/>
    <col min="11525" max="11526" width="3.7109375" style="478" customWidth="1"/>
    <col min="11527" max="11527" width="22" style="478" customWidth="1"/>
    <col min="11528" max="11528" width="5.5703125" style="478" customWidth="1"/>
    <col min="11529" max="11530" width="3.7109375" style="478" customWidth="1"/>
    <col min="11531" max="11531" width="22" style="478" customWidth="1"/>
    <col min="11532" max="11532" width="5.5703125" style="478" customWidth="1"/>
    <col min="11533" max="11534" width="3.7109375" style="478" customWidth="1"/>
    <col min="11535" max="11535" width="22" style="478" customWidth="1"/>
    <col min="11536" max="11537" width="15.7109375" style="478"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5" width="10.5703125" style="478"/>
    <col min="11546" max="11546" width="13.42578125" style="478" customWidth="1"/>
    <col min="11547"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5.5703125" style="478" customWidth="1"/>
    <col min="11781" max="11782" width="3.7109375" style="478" customWidth="1"/>
    <col min="11783" max="11783" width="22" style="478" customWidth="1"/>
    <col min="11784" max="11784" width="5.5703125" style="478" customWidth="1"/>
    <col min="11785" max="11786" width="3.7109375" style="478" customWidth="1"/>
    <col min="11787" max="11787" width="22" style="478" customWidth="1"/>
    <col min="11788" max="11788" width="5.5703125" style="478" customWidth="1"/>
    <col min="11789" max="11790" width="3.7109375" style="478" customWidth="1"/>
    <col min="11791" max="11791" width="22" style="478" customWidth="1"/>
    <col min="11792" max="11793" width="15.7109375" style="478"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1" width="10.5703125" style="478"/>
    <col min="11802" max="11802" width="13.42578125" style="478" customWidth="1"/>
    <col min="11803"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5.5703125" style="478" customWidth="1"/>
    <col min="12037" max="12038" width="3.7109375" style="478" customWidth="1"/>
    <col min="12039" max="12039" width="22" style="478" customWidth="1"/>
    <col min="12040" max="12040" width="5.5703125" style="478" customWidth="1"/>
    <col min="12041" max="12042" width="3.7109375" style="478" customWidth="1"/>
    <col min="12043" max="12043" width="22" style="478" customWidth="1"/>
    <col min="12044" max="12044" width="5.5703125" style="478" customWidth="1"/>
    <col min="12045" max="12046" width="3.7109375" style="478" customWidth="1"/>
    <col min="12047" max="12047" width="22" style="478" customWidth="1"/>
    <col min="12048" max="12049" width="15.7109375" style="478"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7" width="10.5703125" style="478"/>
    <col min="12058" max="12058" width="13.42578125" style="478" customWidth="1"/>
    <col min="12059"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5.5703125" style="478" customWidth="1"/>
    <col min="12293" max="12294" width="3.7109375" style="478" customWidth="1"/>
    <col min="12295" max="12295" width="22" style="478" customWidth="1"/>
    <col min="12296" max="12296" width="5.5703125" style="478" customWidth="1"/>
    <col min="12297" max="12298" width="3.7109375" style="478" customWidth="1"/>
    <col min="12299" max="12299" width="22" style="478" customWidth="1"/>
    <col min="12300" max="12300" width="5.5703125" style="478" customWidth="1"/>
    <col min="12301" max="12302" width="3.7109375" style="478" customWidth="1"/>
    <col min="12303" max="12303" width="22" style="478" customWidth="1"/>
    <col min="12304" max="12305" width="15.7109375" style="478"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3" width="10.5703125" style="478"/>
    <col min="12314" max="12314" width="13.42578125" style="478" customWidth="1"/>
    <col min="12315"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5.5703125" style="478" customWidth="1"/>
    <col min="12549" max="12550" width="3.7109375" style="478" customWidth="1"/>
    <col min="12551" max="12551" width="22" style="478" customWidth="1"/>
    <col min="12552" max="12552" width="5.5703125" style="478" customWidth="1"/>
    <col min="12553" max="12554" width="3.7109375" style="478" customWidth="1"/>
    <col min="12555" max="12555" width="22" style="478" customWidth="1"/>
    <col min="12556" max="12556" width="5.5703125" style="478" customWidth="1"/>
    <col min="12557" max="12558" width="3.7109375" style="478" customWidth="1"/>
    <col min="12559" max="12559" width="22" style="478" customWidth="1"/>
    <col min="12560" max="12561" width="15.7109375" style="478"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69" width="10.5703125" style="478"/>
    <col min="12570" max="12570" width="13.42578125" style="478" customWidth="1"/>
    <col min="12571"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5.5703125" style="478" customWidth="1"/>
    <col min="12805" max="12806" width="3.7109375" style="478" customWidth="1"/>
    <col min="12807" max="12807" width="22" style="478" customWidth="1"/>
    <col min="12808" max="12808" width="5.5703125" style="478" customWidth="1"/>
    <col min="12809" max="12810" width="3.7109375" style="478" customWidth="1"/>
    <col min="12811" max="12811" width="22" style="478" customWidth="1"/>
    <col min="12812" max="12812" width="5.5703125" style="478" customWidth="1"/>
    <col min="12813" max="12814" width="3.7109375" style="478" customWidth="1"/>
    <col min="12815" max="12815" width="22" style="478" customWidth="1"/>
    <col min="12816" max="12817" width="15.7109375" style="478"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5" width="10.5703125" style="478"/>
    <col min="12826" max="12826" width="13.42578125" style="478" customWidth="1"/>
    <col min="12827"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5.5703125" style="478" customWidth="1"/>
    <col min="13061" max="13062" width="3.7109375" style="478" customWidth="1"/>
    <col min="13063" max="13063" width="22" style="478" customWidth="1"/>
    <col min="13064" max="13064" width="5.5703125" style="478" customWidth="1"/>
    <col min="13065" max="13066" width="3.7109375" style="478" customWidth="1"/>
    <col min="13067" max="13067" width="22" style="478" customWidth="1"/>
    <col min="13068" max="13068" width="5.5703125" style="478" customWidth="1"/>
    <col min="13069" max="13070" width="3.7109375" style="478" customWidth="1"/>
    <col min="13071" max="13071" width="22" style="478" customWidth="1"/>
    <col min="13072" max="13073" width="15.7109375" style="478"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1" width="10.5703125" style="478"/>
    <col min="13082" max="13082" width="13.42578125" style="478" customWidth="1"/>
    <col min="13083"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5.5703125" style="478" customWidth="1"/>
    <col min="13317" max="13318" width="3.7109375" style="478" customWidth="1"/>
    <col min="13319" max="13319" width="22" style="478" customWidth="1"/>
    <col min="13320" max="13320" width="5.5703125" style="478" customWidth="1"/>
    <col min="13321" max="13322" width="3.7109375" style="478" customWidth="1"/>
    <col min="13323" max="13323" width="22" style="478" customWidth="1"/>
    <col min="13324" max="13324" width="5.5703125" style="478" customWidth="1"/>
    <col min="13325" max="13326" width="3.7109375" style="478" customWidth="1"/>
    <col min="13327" max="13327" width="22" style="478" customWidth="1"/>
    <col min="13328" max="13329" width="15.7109375" style="478"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7" width="10.5703125" style="478"/>
    <col min="13338" max="13338" width="13.42578125" style="478" customWidth="1"/>
    <col min="13339"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5.5703125" style="478" customWidth="1"/>
    <col min="13573" max="13574" width="3.7109375" style="478" customWidth="1"/>
    <col min="13575" max="13575" width="22" style="478" customWidth="1"/>
    <col min="13576" max="13576" width="5.5703125" style="478" customWidth="1"/>
    <col min="13577" max="13578" width="3.7109375" style="478" customWidth="1"/>
    <col min="13579" max="13579" width="22" style="478" customWidth="1"/>
    <col min="13580" max="13580" width="5.5703125" style="478" customWidth="1"/>
    <col min="13581" max="13582" width="3.7109375" style="478" customWidth="1"/>
    <col min="13583" max="13583" width="22" style="478" customWidth="1"/>
    <col min="13584" max="13585" width="15.7109375" style="478"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3" width="10.5703125" style="478"/>
    <col min="13594" max="13594" width="13.42578125" style="478" customWidth="1"/>
    <col min="13595"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5.5703125" style="478" customWidth="1"/>
    <col min="13829" max="13830" width="3.7109375" style="478" customWidth="1"/>
    <col min="13831" max="13831" width="22" style="478" customWidth="1"/>
    <col min="13832" max="13832" width="5.5703125" style="478" customWidth="1"/>
    <col min="13833" max="13834" width="3.7109375" style="478" customWidth="1"/>
    <col min="13835" max="13835" width="22" style="478" customWidth="1"/>
    <col min="13836" max="13836" width="5.5703125" style="478" customWidth="1"/>
    <col min="13837" max="13838" width="3.7109375" style="478" customWidth="1"/>
    <col min="13839" max="13839" width="22" style="478" customWidth="1"/>
    <col min="13840" max="13841" width="15.7109375" style="478"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49" width="10.5703125" style="478"/>
    <col min="13850" max="13850" width="13.42578125" style="478" customWidth="1"/>
    <col min="13851"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5.5703125" style="478" customWidth="1"/>
    <col min="14085" max="14086" width="3.7109375" style="478" customWidth="1"/>
    <col min="14087" max="14087" width="22" style="478" customWidth="1"/>
    <col min="14088" max="14088" width="5.5703125" style="478" customWidth="1"/>
    <col min="14089" max="14090" width="3.7109375" style="478" customWidth="1"/>
    <col min="14091" max="14091" width="22" style="478" customWidth="1"/>
    <col min="14092" max="14092" width="5.5703125" style="478" customWidth="1"/>
    <col min="14093" max="14094" width="3.7109375" style="478" customWidth="1"/>
    <col min="14095" max="14095" width="22" style="478" customWidth="1"/>
    <col min="14096" max="14097" width="15.7109375" style="478"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5" width="10.5703125" style="478"/>
    <col min="14106" max="14106" width="13.42578125" style="478" customWidth="1"/>
    <col min="14107"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5.5703125" style="478" customWidth="1"/>
    <col min="14341" max="14342" width="3.7109375" style="478" customWidth="1"/>
    <col min="14343" max="14343" width="22" style="478" customWidth="1"/>
    <col min="14344" max="14344" width="5.5703125" style="478" customWidth="1"/>
    <col min="14345" max="14346" width="3.7109375" style="478" customWidth="1"/>
    <col min="14347" max="14347" width="22" style="478" customWidth="1"/>
    <col min="14348" max="14348" width="5.5703125" style="478" customWidth="1"/>
    <col min="14349" max="14350" width="3.7109375" style="478" customWidth="1"/>
    <col min="14351" max="14351" width="22" style="478" customWidth="1"/>
    <col min="14352" max="14353" width="15.7109375" style="478"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1" width="10.5703125" style="478"/>
    <col min="14362" max="14362" width="13.42578125" style="478" customWidth="1"/>
    <col min="14363"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5.5703125" style="478" customWidth="1"/>
    <col min="14597" max="14598" width="3.7109375" style="478" customWidth="1"/>
    <col min="14599" max="14599" width="22" style="478" customWidth="1"/>
    <col min="14600" max="14600" width="5.5703125" style="478" customWidth="1"/>
    <col min="14601" max="14602" width="3.7109375" style="478" customWidth="1"/>
    <col min="14603" max="14603" width="22" style="478" customWidth="1"/>
    <col min="14604" max="14604" width="5.5703125" style="478" customWidth="1"/>
    <col min="14605" max="14606" width="3.7109375" style="478" customWidth="1"/>
    <col min="14607" max="14607" width="22" style="478" customWidth="1"/>
    <col min="14608" max="14609" width="15.7109375" style="478"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7" width="10.5703125" style="478"/>
    <col min="14618" max="14618" width="13.42578125" style="478" customWidth="1"/>
    <col min="14619"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5.5703125" style="478" customWidth="1"/>
    <col min="14853" max="14854" width="3.7109375" style="478" customWidth="1"/>
    <col min="14855" max="14855" width="22" style="478" customWidth="1"/>
    <col min="14856" max="14856" width="5.5703125" style="478" customWidth="1"/>
    <col min="14857" max="14858" width="3.7109375" style="478" customWidth="1"/>
    <col min="14859" max="14859" width="22" style="478" customWidth="1"/>
    <col min="14860" max="14860" width="5.5703125" style="478" customWidth="1"/>
    <col min="14861" max="14862" width="3.7109375" style="478" customWidth="1"/>
    <col min="14863" max="14863" width="22" style="478" customWidth="1"/>
    <col min="14864" max="14865" width="15.7109375" style="478"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3" width="10.5703125" style="478"/>
    <col min="14874" max="14874" width="13.42578125" style="478" customWidth="1"/>
    <col min="14875"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5.5703125" style="478" customWidth="1"/>
    <col min="15109" max="15110" width="3.7109375" style="478" customWidth="1"/>
    <col min="15111" max="15111" width="22" style="478" customWidth="1"/>
    <col min="15112" max="15112" width="5.5703125" style="478" customWidth="1"/>
    <col min="15113" max="15114" width="3.7109375" style="478" customWidth="1"/>
    <col min="15115" max="15115" width="22" style="478" customWidth="1"/>
    <col min="15116" max="15116" width="5.5703125" style="478" customWidth="1"/>
    <col min="15117" max="15118" width="3.7109375" style="478" customWidth="1"/>
    <col min="15119" max="15119" width="22" style="478" customWidth="1"/>
    <col min="15120" max="15121" width="15.7109375" style="478"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29" width="10.5703125" style="478"/>
    <col min="15130" max="15130" width="13.42578125" style="478" customWidth="1"/>
    <col min="15131"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5.5703125" style="478" customWidth="1"/>
    <col min="15365" max="15366" width="3.7109375" style="478" customWidth="1"/>
    <col min="15367" max="15367" width="22" style="478" customWidth="1"/>
    <col min="15368" max="15368" width="5.5703125" style="478" customWidth="1"/>
    <col min="15369" max="15370" width="3.7109375" style="478" customWidth="1"/>
    <col min="15371" max="15371" width="22" style="478" customWidth="1"/>
    <col min="15372" max="15372" width="5.5703125" style="478" customWidth="1"/>
    <col min="15373" max="15374" width="3.7109375" style="478" customWidth="1"/>
    <col min="15375" max="15375" width="22" style="478" customWidth="1"/>
    <col min="15376" max="15377" width="15.7109375" style="478"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5" width="10.5703125" style="478"/>
    <col min="15386" max="15386" width="13.42578125" style="478" customWidth="1"/>
    <col min="15387"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5.5703125" style="478" customWidth="1"/>
    <col min="15621" max="15622" width="3.7109375" style="478" customWidth="1"/>
    <col min="15623" max="15623" width="22" style="478" customWidth="1"/>
    <col min="15624" max="15624" width="5.5703125" style="478" customWidth="1"/>
    <col min="15625" max="15626" width="3.7109375" style="478" customWidth="1"/>
    <col min="15627" max="15627" width="22" style="478" customWidth="1"/>
    <col min="15628" max="15628" width="5.5703125" style="478" customWidth="1"/>
    <col min="15629" max="15630" width="3.7109375" style="478" customWidth="1"/>
    <col min="15631" max="15631" width="22" style="478" customWidth="1"/>
    <col min="15632" max="15633" width="15.7109375" style="478"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1" width="10.5703125" style="478"/>
    <col min="15642" max="15642" width="13.42578125" style="478" customWidth="1"/>
    <col min="15643"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5.5703125" style="478" customWidth="1"/>
    <col min="15877" max="15878" width="3.7109375" style="478" customWidth="1"/>
    <col min="15879" max="15879" width="22" style="478" customWidth="1"/>
    <col min="15880" max="15880" width="5.5703125" style="478" customWidth="1"/>
    <col min="15881" max="15882" width="3.7109375" style="478" customWidth="1"/>
    <col min="15883" max="15883" width="22" style="478" customWidth="1"/>
    <col min="15884" max="15884" width="5.5703125" style="478" customWidth="1"/>
    <col min="15885" max="15886" width="3.7109375" style="478" customWidth="1"/>
    <col min="15887" max="15887" width="22" style="478" customWidth="1"/>
    <col min="15888" max="15889" width="15.7109375" style="478"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7" width="10.5703125" style="478"/>
    <col min="15898" max="15898" width="13.42578125" style="478" customWidth="1"/>
    <col min="15899"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5.5703125" style="478" customWidth="1"/>
    <col min="16133" max="16134" width="3.7109375" style="478" customWidth="1"/>
    <col min="16135" max="16135" width="22" style="478" customWidth="1"/>
    <col min="16136" max="16136" width="5.5703125" style="478" customWidth="1"/>
    <col min="16137" max="16138" width="3.7109375" style="478" customWidth="1"/>
    <col min="16139" max="16139" width="22" style="478" customWidth="1"/>
    <col min="16140" max="16140" width="5.5703125" style="478" customWidth="1"/>
    <col min="16141" max="16142" width="3.7109375" style="478" customWidth="1"/>
    <col min="16143" max="16143" width="22" style="478" customWidth="1"/>
    <col min="16144" max="16145" width="15.7109375" style="478"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3" width="10.5703125" style="478"/>
    <col min="16154" max="16154" width="13.42578125" style="478" customWidth="1"/>
    <col min="16155" max="16384" width="10.5703125" style="478"/>
  </cols>
  <sheetData>
    <row r="1" spans="1:37" hidden="1"/>
    <row r="2" spans="1:37" hidden="1"/>
    <row r="3" spans="1:37" hidden="1"/>
    <row r="4" spans="1:37" ht="3" customHeight="1">
      <c r="J4" s="483"/>
      <c r="K4" s="483"/>
      <c r="L4" s="479"/>
      <c r="M4" s="479"/>
      <c r="N4" s="479"/>
      <c r="O4" s="479"/>
      <c r="P4" s="479"/>
      <c r="Q4" s="479"/>
      <c r="R4" s="479"/>
      <c r="S4" s="479"/>
      <c r="T4" s="479"/>
      <c r="U4" s="479"/>
      <c r="V4" s="479"/>
      <c r="W4" s="479"/>
      <c r="X4" s="479"/>
      <c r="Y4" s="479"/>
      <c r="Z4" s="486"/>
      <c r="AA4" s="486"/>
      <c r="AB4" s="486"/>
      <c r="AC4" s="486"/>
      <c r="AD4" s="486"/>
      <c r="AE4" s="479"/>
    </row>
    <row r="5" spans="1:37" ht="22.5" customHeight="1">
      <c r="J5" s="483"/>
      <c r="K5" s="483"/>
      <c r="L5" s="1287" t="s">
        <v>676</v>
      </c>
      <c r="M5" s="1287"/>
      <c r="N5" s="1287"/>
      <c r="O5" s="1287"/>
      <c r="P5" s="1287"/>
      <c r="Q5" s="1287"/>
      <c r="R5" s="1287"/>
      <c r="S5" s="1287"/>
      <c r="T5" s="1287"/>
      <c r="U5" s="581"/>
      <c r="V5" s="581"/>
      <c r="W5" s="525"/>
      <c r="X5" s="525"/>
      <c r="Y5" s="587"/>
      <c r="Z5" s="587"/>
      <c r="AA5" s="587"/>
      <c r="AB5" s="587"/>
      <c r="AC5" s="587"/>
      <c r="AD5" s="587"/>
      <c r="AE5" s="499"/>
    </row>
    <row r="6" spans="1:37" ht="3" customHeight="1">
      <c r="J6" s="483"/>
      <c r="K6" s="483"/>
      <c r="L6" s="479"/>
      <c r="M6" s="479"/>
      <c r="N6" s="479"/>
      <c r="O6" s="482"/>
      <c r="P6" s="482"/>
      <c r="Q6" s="482"/>
      <c r="R6" s="482"/>
      <c r="S6" s="482"/>
      <c r="T6" s="482"/>
      <c r="U6" s="479"/>
    </row>
    <row r="7" spans="1:37" s="525" customFormat="1" ht="22.5">
      <c r="A7" s="587"/>
      <c r="B7" s="587"/>
      <c r="C7" s="587"/>
      <c r="D7" s="587"/>
      <c r="E7" s="587"/>
      <c r="F7" s="587"/>
      <c r="G7" s="593"/>
      <c r="H7" s="593"/>
      <c r="I7" s="533"/>
      <c r="J7" s="531"/>
      <c r="K7" s="531"/>
      <c r="L7" s="526"/>
      <c r="M7" s="674" t="s">
        <v>503</v>
      </c>
      <c r="N7" s="1264" t="str">
        <f>IF(NameOrPr_ch="",IF(NameOrPr="","",NameOrPr),NameOrPr_ch)</f>
        <v>Региональная служба по тарифам Нижегородской области</v>
      </c>
      <c r="O7" s="1264"/>
      <c r="P7" s="1264"/>
      <c r="Q7" s="1264"/>
      <c r="R7" s="1264"/>
      <c r="S7" s="1264"/>
      <c r="T7" s="1264"/>
      <c r="U7" s="671"/>
      <c r="AH7" s="587"/>
      <c r="AI7" s="587"/>
      <c r="AJ7" s="587"/>
      <c r="AK7" s="587"/>
    </row>
    <row r="8" spans="1:37" s="493" customFormat="1" ht="18.75">
      <c r="A8" s="507"/>
      <c r="B8" s="507"/>
      <c r="C8" s="507"/>
      <c r="D8" s="507"/>
      <c r="E8" s="507"/>
      <c r="F8" s="507"/>
      <c r="G8" s="507"/>
      <c r="H8" s="507"/>
      <c r="L8" s="501"/>
      <c r="M8" s="674" t="s">
        <v>598</v>
      </c>
      <c r="N8" s="1264" t="str">
        <f>IF(datePr_ch="",IF(datePr="","",datePr),datePr_ch)</f>
        <v>21.11.2018</v>
      </c>
      <c r="O8" s="1264"/>
      <c r="P8" s="1264"/>
      <c r="Q8" s="1264"/>
      <c r="R8" s="1264"/>
      <c r="S8" s="1264"/>
      <c r="T8" s="1264"/>
      <c r="U8" s="669"/>
      <c r="V8" s="572"/>
      <c r="W8" s="572"/>
      <c r="X8" s="572"/>
      <c r="Y8" s="572"/>
      <c r="Z8" s="572"/>
      <c r="AA8" s="572"/>
      <c r="AH8" s="507"/>
      <c r="AI8" s="507"/>
      <c r="AJ8" s="507"/>
      <c r="AK8" s="507"/>
    </row>
    <row r="9" spans="1:37" s="493" customFormat="1" ht="18.75">
      <c r="A9" s="507"/>
      <c r="B9" s="507"/>
      <c r="C9" s="507"/>
      <c r="D9" s="507"/>
      <c r="E9" s="507"/>
      <c r="F9" s="507"/>
      <c r="G9" s="507"/>
      <c r="H9" s="507"/>
      <c r="L9" s="554"/>
      <c r="M9" s="674" t="s">
        <v>597</v>
      </c>
      <c r="N9" s="1264" t="str">
        <f>IF(numberPr_ch="",IF(numberPr="","",numberPr),numberPr_ch)</f>
        <v>47/17</v>
      </c>
      <c r="O9" s="1264"/>
      <c r="P9" s="1264"/>
      <c r="Q9" s="1264"/>
      <c r="R9" s="1264"/>
      <c r="S9" s="1264"/>
      <c r="T9" s="1264"/>
      <c r="U9" s="669"/>
      <c r="V9" s="572"/>
      <c r="W9" s="572"/>
      <c r="X9" s="572"/>
      <c r="Y9" s="572"/>
      <c r="Z9" s="572"/>
      <c r="AA9" s="572"/>
      <c r="AH9" s="507"/>
      <c r="AI9" s="507"/>
      <c r="AJ9" s="507"/>
      <c r="AK9" s="507"/>
    </row>
    <row r="10" spans="1:37" s="493" customFormat="1" ht="18.75">
      <c r="A10" s="507"/>
      <c r="B10" s="507"/>
      <c r="C10" s="507"/>
      <c r="D10" s="507"/>
      <c r="E10" s="507"/>
      <c r="F10" s="507"/>
      <c r="G10" s="507"/>
      <c r="H10" s="507"/>
      <c r="L10" s="554"/>
      <c r="M10" s="674" t="s">
        <v>502</v>
      </c>
      <c r="N10" s="1264" t="str">
        <f>IF(IstPub_ch="",IF(IstPub="","",IstPub),IstPub_ch)</f>
        <v>официальный сайт РСТ НО</v>
      </c>
      <c r="O10" s="1264"/>
      <c r="P10" s="1264"/>
      <c r="Q10" s="1264"/>
      <c r="R10" s="1264"/>
      <c r="S10" s="1264"/>
      <c r="T10" s="1264"/>
      <c r="U10" s="669"/>
      <c r="V10" s="572"/>
      <c r="W10" s="572"/>
      <c r="X10" s="572"/>
      <c r="Y10" s="572"/>
      <c r="Z10" s="572"/>
      <c r="AA10" s="572"/>
      <c r="AH10" s="507"/>
      <c r="AI10" s="507"/>
      <c r="AJ10" s="507"/>
      <c r="AK10" s="507"/>
    </row>
    <row r="11" spans="1:37" s="774" customFormat="1" ht="18.75" hidden="1">
      <c r="A11" s="775"/>
      <c r="B11" s="775"/>
      <c r="C11" s="775"/>
      <c r="D11" s="775"/>
      <c r="E11" s="775"/>
      <c r="F11" s="775"/>
      <c r="G11" s="775"/>
      <c r="H11" s="775"/>
      <c r="L11" s="763"/>
      <c r="M11" s="752"/>
      <c r="N11" s="751"/>
      <c r="O11" s="751"/>
      <c r="P11" s="751"/>
      <c r="Q11" s="751"/>
      <c r="R11" s="751"/>
      <c r="S11" s="751"/>
      <c r="T11" s="751"/>
      <c r="U11" s="669"/>
      <c r="Z11" s="773" t="s">
        <v>723</v>
      </c>
      <c r="AA11" s="773" t="s">
        <v>724</v>
      </c>
      <c r="AH11" s="775"/>
      <c r="AI11" s="775"/>
      <c r="AJ11" s="775"/>
      <c r="AK11" s="775"/>
    </row>
    <row r="12" spans="1:37" s="493" customFormat="1" ht="11.25" hidden="1">
      <c r="A12" s="507"/>
      <c r="B12" s="507"/>
      <c r="C12" s="507"/>
      <c r="D12" s="507"/>
      <c r="E12" s="507"/>
      <c r="F12" s="507"/>
      <c r="G12" s="507"/>
      <c r="H12" s="507"/>
      <c r="L12" s="1288"/>
      <c r="M12" s="1288"/>
      <c r="N12" s="568"/>
      <c r="O12" s="1311"/>
      <c r="P12" s="1311"/>
      <c r="Q12" s="1311"/>
      <c r="R12" s="1311"/>
      <c r="S12" s="1311"/>
      <c r="T12" s="1311"/>
      <c r="U12" s="488"/>
      <c r="AE12" s="505" t="s">
        <v>373</v>
      </c>
      <c r="AH12" s="507"/>
      <c r="AI12" s="507"/>
      <c r="AJ12" s="507"/>
      <c r="AK12" s="507"/>
    </row>
    <row r="13" spans="1:37">
      <c r="J13" s="483"/>
      <c r="K13" s="483"/>
      <c r="L13" s="479"/>
      <c r="M13" s="479"/>
      <c r="N13" s="479"/>
      <c r="O13" s="1305"/>
      <c r="P13" s="1305"/>
      <c r="Q13" s="1305"/>
      <c r="R13" s="1305"/>
      <c r="S13" s="1305"/>
      <c r="T13" s="1305"/>
      <c r="U13" s="601"/>
      <c r="Z13" s="1305"/>
      <c r="AA13" s="1305"/>
      <c r="AB13" s="1305"/>
      <c r="AC13" s="1305"/>
      <c r="AD13" s="1305"/>
      <c r="AE13" s="1305"/>
    </row>
    <row r="14" spans="1:37">
      <c r="J14" s="483"/>
      <c r="K14" s="483"/>
      <c r="L14" s="1209" t="s">
        <v>454</v>
      </c>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t="s">
        <v>455</v>
      </c>
    </row>
    <row r="15" spans="1:37" ht="14.25" customHeight="1">
      <c r="J15" s="483"/>
      <c r="K15" s="483"/>
      <c r="L15" s="1271" t="s">
        <v>92</v>
      </c>
      <c r="M15" s="1271" t="s">
        <v>678</v>
      </c>
      <c r="N15" s="1325" t="s">
        <v>630</v>
      </c>
      <c r="O15" s="1325"/>
      <c r="P15" s="1325"/>
      <c r="Q15" s="1325"/>
      <c r="R15" s="1325" t="s">
        <v>631</v>
      </c>
      <c r="S15" s="1325"/>
      <c r="T15" s="1325"/>
      <c r="U15" s="1325"/>
      <c r="V15" s="1325" t="s">
        <v>632</v>
      </c>
      <c r="W15" s="1325"/>
      <c r="X15" s="1325"/>
      <c r="Y15" s="1325"/>
      <c r="Z15" s="1271" t="s">
        <v>643</v>
      </c>
      <c r="AA15" s="1271"/>
      <c r="AB15" s="1271"/>
      <c r="AC15" s="1271"/>
      <c r="AD15" s="1271"/>
      <c r="AE15" s="1271" t="s">
        <v>341</v>
      </c>
      <c r="AF15" s="1304" t="s">
        <v>275</v>
      </c>
      <c r="AG15" s="1209"/>
    </row>
    <row r="16" spans="1:37" s="525" customFormat="1" ht="27.75" customHeight="1">
      <c r="A16" s="587"/>
      <c r="B16" s="587"/>
      <c r="C16" s="587"/>
      <c r="D16" s="587"/>
      <c r="E16" s="587"/>
      <c r="F16" s="587"/>
      <c r="G16" s="593"/>
      <c r="H16" s="593"/>
      <c r="I16" s="533"/>
      <c r="J16" s="531"/>
      <c r="K16" s="531"/>
      <c r="L16" s="1271"/>
      <c r="M16" s="1271"/>
      <c r="N16" s="1325"/>
      <c r="O16" s="1325"/>
      <c r="P16" s="1325"/>
      <c r="Q16" s="1325"/>
      <c r="R16" s="1325"/>
      <c r="S16" s="1325"/>
      <c r="T16" s="1325"/>
      <c r="U16" s="1325"/>
      <c r="V16" s="1325"/>
      <c r="W16" s="1325"/>
      <c r="X16" s="1325"/>
      <c r="Y16" s="1325"/>
      <c r="Z16" s="1209" t="s">
        <v>681</v>
      </c>
      <c r="AA16" s="1209"/>
      <c r="AB16" s="1209" t="s">
        <v>656</v>
      </c>
      <c r="AC16" s="1209"/>
      <c r="AD16" s="1209"/>
      <c r="AE16" s="1271"/>
      <c r="AF16" s="1304"/>
      <c r="AG16" s="1209"/>
      <c r="AH16" s="587"/>
      <c r="AI16" s="587"/>
      <c r="AJ16" s="587"/>
      <c r="AK16" s="587"/>
    </row>
    <row r="17" spans="1:37" ht="14.25" customHeight="1">
      <c r="J17" s="483"/>
      <c r="K17" s="483"/>
      <c r="L17" s="1271"/>
      <c r="M17" s="1271"/>
      <c r="N17" s="1325"/>
      <c r="O17" s="1325"/>
      <c r="P17" s="1325"/>
      <c r="Q17" s="1325"/>
      <c r="R17" s="1325"/>
      <c r="S17" s="1325"/>
      <c r="T17" s="1325"/>
      <c r="U17" s="1325"/>
      <c r="V17" s="1325"/>
      <c r="W17" s="1325"/>
      <c r="X17" s="1325"/>
      <c r="Y17" s="1325"/>
      <c r="Z17" s="536" t="s">
        <v>679</v>
      </c>
      <c r="AA17" s="536" t="s">
        <v>680</v>
      </c>
      <c r="AB17" s="538" t="s">
        <v>274</v>
      </c>
      <c r="AC17" s="1316" t="s">
        <v>273</v>
      </c>
      <c r="AD17" s="1316"/>
      <c r="AE17" s="1271"/>
      <c r="AF17" s="1304"/>
      <c r="AG17" s="1209"/>
    </row>
    <row r="18" spans="1:37">
      <c r="J18" s="483"/>
      <c r="K18" s="491">
        <v>1</v>
      </c>
      <c r="L18" s="480" t="s">
        <v>93</v>
      </c>
      <c r="M18" s="480" t="s">
        <v>49</v>
      </c>
      <c r="N18" s="1326">
        <f ca="1">OFFSET(N18,0,-1)+1</f>
        <v>3</v>
      </c>
      <c r="O18" s="1326"/>
      <c r="P18" s="1326"/>
      <c r="Q18" s="1326"/>
      <c r="R18" s="1326">
        <f ca="1">OFFSET(N18,0,0)+1</f>
        <v>4</v>
      </c>
      <c r="S18" s="1326"/>
      <c r="T18" s="1326"/>
      <c r="U18" s="1326"/>
      <c r="V18" s="676"/>
      <c r="W18" s="676"/>
      <c r="X18" s="676"/>
      <c r="Y18" s="677">
        <f ca="1">OFFSET(R18,0,0)+1</f>
        <v>5</v>
      </c>
      <c r="Z18" s="489">
        <f ca="1">OFFSET(Z18,0,-1)+1</f>
        <v>6</v>
      </c>
      <c r="AA18" s="489">
        <f ca="1">OFFSET(AA18,0,-1)+1</f>
        <v>7</v>
      </c>
      <c r="AB18" s="489">
        <f ca="1">OFFSET(AB18,0,-1)+1</f>
        <v>8</v>
      </c>
      <c r="AC18" s="1326">
        <f ca="1">OFFSET(AC18,0,-1)+1</f>
        <v>9</v>
      </c>
      <c r="AD18" s="1326"/>
      <c r="AE18" s="489">
        <f ca="1">OFFSET(AE18,0,-2)+1</f>
        <v>10</v>
      </c>
      <c r="AF18" s="525"/>
      <c r="AG18" s="489">
        <f ca="1">OFFSET(AG18,0,-2)+1</f>
        <v>11</v>
      </c>
    </row>
    <row r="19" spans="1:37" ht="22.5">
      <c r="A19" s="1290">
        <v>1</v>
      </c>
      <c r="B19" s="1017"/>
      <c r="C19" s="1017"/>
      <c r="D19" s="1017"/>
      <c r="E19" s="1017"/>
      <c r="F19" s="1010"/>
      <c r="G19" s="1016"/>
      <c r="H19" s="1016"/>
      <c r="I19" s="998"/>
      <c r="J19" s="997"/>
      <c r="K19" s="997"/>
      <c r="L19" s="595">
        <f>mergeValue(A19)</f>
        <v>1</v>
      </c>
      <c r="M19" s="643" t="s">
        <v>20</v>
      </c>
      <c r="N19" s="1327"/>
      <c r="O19" s="1327"/>
      <c r="P19" s="1327"/>
      <c r="Q19" s="1327"/>
      <c r="R19" s="1327"/>
      <c r="S19" s="1327"/>
      <c r="T19" s="1327"/>
      <c r="U19" s="1327"/>
      <c r="V19" s="1327"/>
      <c r="W19" s="1327"/>
      <c r="X19" s="1327"/>
      <c r="Y19" s="1327"/>
      <c r="Z19" s="1327"/>
      <c r="AA19" s="1327"/>
      <c r="AB19" s="1327"/>
      <c r="AC19" s="1327"/>
      <c r="AD19" s="1327"/>
      <c r="AE19" s="1327"/>
      <c r="AF19" s="1327"/>
      <c r="AG19" s="583" t="s">
        <v>477</v>
      </c>
    </row>
    <row r="20" spans="1:37" ht="22.5">
      <c r="A20" s="1290"/>
      <c r="B20" s="1290">
        <v>1</v>
      </c>
      <c r="C20" s="1017"/>
      <c r="D20" s="1017"/>
      <c r="E20" s="1017"/>
      <c r="F20" s="1010"/>
      <c r="G20" s="1019"/>
      <c r="H20" s="1020"/>
      <c r="I20" s="999"/>
      <c r="J20" s="994"/>
      <c r="K20" s="992"/>
      <c r="L20" s="595" t="str">
        <f>mergeValue(A20) &amp;"."&amp; mergeValue(B20)</f>
        <v>1.1</v>
      </c>
      <c r="M20" s="548" t="s">
        <v>16</v>
      </c>
      <c r="N20" s="1328"/>
      <c r="O20" s="1328"/>
      <c r="P20" s="1328"/>
      <c r="Q20" s="1328"/>
      <c r="R20" s="1328"/>
      <c r="S20" s="1328"/>
      <c r="T20" s="1328"/>
      <c r="U20" s="1328"/>
      <c r="V20" s="1328"/>
      <c r="W20" s="1328"/>
      <c r="X20" s="1328"/>
      <c r="Y20" s="1328"/>
      <c r="Z20" s="1328"/>
      <c r="AA20" s="1328"/>
      <c r="AB20" s="1328"/>
      <c r="AC20" s="1328"/>
      <c r="AD20" s="1328"/>
      <c r="AE20" s="1328"/>
      <c r="AF20" s="1328"/>
      <c r="AG20" s="583" t="s">
        <v>478</v>
      </c>
    </row>
    <row r="21" spans="1:37" ht="22.5">
      <c r="A21" s="1290"/>
      <c r="B21" s="1290"/>
      <c r="C21" s="1290">
        <v>1</v>
      </c>
      <c r="D21" s="1017"/>
      <c r="E21" s="1017"/>
      <c r="F21" s="1010"/>
      <c r="G21" s="1019"/>
      <c r="H21" s="1020"/>
      <c r="I21" s="999"/>
      <c r="J21" s="994"/>
      <c r="K21" s="992"/>
      <c r="L21" s="595" t="str">
        <f>mergeValue(A21) &amp;"."&amp; mergeValue(B21)&amp;"."&amp; mergeValue(C21)</f>
        <v>1.1.1</v>
      </c>
      <c r="M21" s="549" t="s">
        <v>7</v>
      </c>
      <c r="N21" s="1328"/>
      <c r="O21" s="1328"/>
      <c r="P21" s="1328"/>
      <c r="Q21" s="1328"/>
      <c r="R21" s="1328"/>
      <c r="S21" s="1328"/>
      <c r="T21" s="1328"/>
      <c r="U21" s="1328"/>
      <c r="V21" s="1328"/>
      <c r="W21" s="1328"/>
      <c r="X21" s="1328"/>
      <c r="Y21" s="1328"/>
      <c r="Z21" s="1328"/>
      <c r="AA21" s="1328"/>
      <c r="AB21" s="1328"/>
      <c r="AC21" s="1328"/>
      <c r="AD21" s="1328"/>
      <c r="AE21" s="1328"/>
      <c r="AF21" s="1328"/>
      <c r="AG21" s="583" t="s">
        <v>635</v>
      </c>
    </row>
    <row r="22" spans="1:37" ht="15" customHeight="1">
      <c r="A22" s="1290"/>
      <c r="B22" s="1290"/>
      <c r="C22" s="1290"/>
      <c r="D22" s="1290">
        <v>1</v>
      </c>
      <c r="E22" s="1017"/>
      <c r="F22" s="1010"/>
      <c r="G22" s="1019"/>
      <c r="H22" s="1020"/>
      <c r="I22" s="999"/>
      <c r="J22" s="994"/>
      <c r="K22" s="992"/>
      <c r="L22" s="595" t="str">
        <f>mergeValue(A22) &amp;"."&amp; mergeValue(B22)&amp;"."&amp; mergeValue(C22)&amp;"."&amp; mergeValue(D22)</f>
        <v>1.1.1.1</v>
      </c>
      <c r="M22" s="550" t="s">
        <v>22</v>
      </c>
      <c r="N22" s="1328"/>
      <c r="O22" s="1328"/>
      <c r="P22" s="1328"/>
      <c r="Q22" s="1328"/>
      <c r="R22" s="1328"/>
      <c r="S22" s="1328"/>
      <c r="T22" s="1328"/>
      <c r="U22" s="1328"/>
      <c r="V22" s="1328"/>
      <c r="W22" s="1328"/>
      <c r="X22" s="1328"/>
      <c r="Y22" s="1328"/>
      <c r="Z22" s="1328"/>
      <c r="AA22" s="1328"/>
      <c r="AB22" s="1328"/>
      <c r="AC22" s="1328"/>
      <c r="AD22" s="1328"/>
      <c r="AE22" s="1328"/>
      <c r="AF22" s="1328"/>
      <c r="AG22" s="583" t="s">
        <v>682</v>
      </c>
    </row>
    <row r="23" spans="1:37" ht="20.100000000000001" customHeight="1">
      <c r="A23" s="1290"/>
      <c r="B23" s="1290"/>
      <c r="C23" s="1290"/>
      <c r="D23" s="1290"/>
      <c r="E23" s="1290">
        <v>1</v>
      </c>
      <c r="F23" s="1010"/>
      <c r="G23" s="1019"/>
      <c r="H23" s="1020"/>
      <c r="I23" s="1021"/>
      <c r="J23" s="1011"/>
      <c r="K23" s="1208"/>
      <c r="L23" s="1329" t="str">
        <f>mergeValue(A23) &amp;"."&amp; mergeValue(B23)&amp;"."&amp; mergeValue(C23)&amp;"."&amp; mergeValue(D23)&amp;"."&amp; mergeValue(E23)</f>
        <v>1.1.1.1.1</v>
      </c>
      <c r="M23" s="1330"/>
      <c r="N23" s="1286" t="s">
        <v>85</v>
      </c>
      <c r="O23" s="1324"/>
      <c r="P23" s="1320">
        <v>1</v>
      </c>
      <c r="Q23" s="1321"/>
      <c r="R23" s="1286" t="s">
        <v>85</v>
      </c>
      <c r="S23" s="1324"/>
      <c r="T23" s="1320">
        <v>1</v>
      </c>
      <c r="U23" s="1321"/>
      <c r="V23" s="1286" t="s">
        <v>85</v>
      </c>
      <c r="W23" s="563"/>
      <c r="X23" s="541">
        <v>1</v>
      </c>
      <c r="Y23" s="1098"/>
      <c r="Z23" s="673"/>
      <c r="AA23" s="673"/>
      <c r="AB23" s="1301"/>
      <c r="AC23" s="1286" t="s">
        <v>84</v>
      </c>
      <c r="AD23" s="1301"/>
      <c r="AE23" s="1286" t="s">
        <v>85</v>
      </c>
      <c r="AF23" s="580"/>
      <c r="AG23" s="1317" t="s">
        <v>683</v>
      </c>
      <c r="AH23" s="502" t="str">
        <f>strCheckDate(Z24:AF24)</f>
        <v/>
      </c>
      <c r="AI23" s="506" t="str">
        <f>IF(AND(COUNTIF(AJ18:AJ27,AJ23)&gt;1,AJ23&lt;&gt;""),"ErrUnique:HasDoubleConn","")</f>
        <v/>
      </c>
      <c r="AJ23" s="506"/>
      <c r="AK23" s="506"/>
    </row>
    <row r="24" spans="1:37" ht="20.100000000000001" customHeight="1">
      <c r="A24" s="1290"/>
      <c r="B24" s="1290"/>
      <c r="C24" s="1290"/>
      <c r="D24" s="1290"/>
      <c r="E24" s="1290"/>
      <c r="F24" s="1010"/>
      <c r="G24" s="1019"/>
      <c r="H24" s="1020"/>
      <c r="I24" s="1021"/>
      <c r="J24" s="1011"/>
      <c r="K24" s="1208"/>
      <c r="L24" s="1329"/>
      <c r="M24" s="1330"/>
      <c r="N24" s="1286"/>
      <c r="O24" s="1324"/>
      <c r="P24" s="1320"/>
      <c r="Q24" s="1322"/>
      <c r="R24" s="1286"/>
      <c r="S24" s="1324"/>
      <c r="T24" s="1320"/>
      <c r="U24" s="1323"/>
      <c r="V24" s="1286"/>
      <c r="W24" s="603"/>
      <c r="X24" s="567"/>
      <c r="Y24" s="567"/>
      <c r="Z24" s="574"/>
      <c r="AA24" s="605" t="str">
        <f>AB23 &amp; "-" &amp; AD23</f>
        <v>-</v>
      </c>
      <c r="AB24" s="1285"/>
      <c r="AC24" s="1286"/>
      <c r="AD24" s="1285"/>
      <c r="AE24" s="1286"/>
      <c r="AF24" s="675"/>
      <c r="AG24" s="1318"/>
      <c r="AI24" s="506"/>
      <c r="AJ24" s="506"/>
      <c r="AK24" s="506"/>
    </row>
    <row r="25" spans="1:37" ht="20.100000000000001" customHeight="1">
      <c r="A25" s="1290"/>
      <c r="B25" s="1290"/>
      <c r="C25" s="1290"/>
      <c r="D25" s="1290"/>
      <c r="E25" s="1290"/>
      <c r="F25" s="1010"/>
      <c r="G25" s="1019"/>
      <c r="H25" s="1020"/>
      <c r="I25" s="1021"/>
      <c r="J25" s="1011"/>
      <c r="K25" s="1208"/>
      <c r="L25" s="1329"/>
      <c r="M25" s="1330"/>
      <c r="N25" s="1286"/>
      <c r="O25" s="1324"/>
      <c r="P25" s="1320"/>
      <c r="Q25" s="1323"/>
      <c r="R25" s="1286"/>
      <c r="S25" s="604"/>
      <c r="T25" s="560"/>
      <c r="U25" s="567"/>
      <c r="V25" s="573"/>
      <c r="W25" s="573"/>
      <c r="X25" s="573"/>
      <c r="Y25" s="573"/>
      <c r="Z25" s="574"/>
      <c r="AA25" s="574"/>
      <c r="AB25" s="575"/>
      <c r="AC25" s="566"/>
      <c r="AD25" s="566"/>
      <c r="AE25" s="575"/>
      <c r="AF25" s="566"/>
      <c r="AG25" s="1318"/>
      <c r="AI25" s="506"/>
      <c r="AJ25" s="506"/>
      <c r="AK25" s="506"/>
    </row>
    <row r="26" spans="1:37" ht="20.100000000000001" customHeight="1">
      <c r="A26" s="1290"/>
      <c r="B26" s="1290"/>
      <c r="C26" s="1290"/>
      <c r="D26" s="1290"/>
      <c r="E26" s="1290"/>
      <c r="F26" s="1010"/>
      <c r="G26" s="1019"/>
      <c r="H26" s="1020"/>
      <c r="I26" s="1021"/>
      <c r="J26" s="1011"/>
      <c r="K26" s="1208"/>
      <c r="L26" s="1329"/>
      <c r="M26" s="1330"/>
      <c r="N26" s="1286"/>
      <c r="O26" s="576"/>
      <c r="P26" s="578"/>
      <c r="Q26" s="577"/>
      <c r="R26" s="573"/>
      <c r="S26" s="573"/>
      <c r="T26" s="573"/>
      <c r="U26" s="573"/>
      <c r="V26" s="573"/>
      <c r="W26" s="573"/>
      <c r="X26" s="573"/>
      <c r="Y26" s="573"/>
      <c r="Z26" s="574"/>
      <c r="AA26" s="574"/>
      <c r="AB26" s="575"/>
      <c r="AC26" s="566"/>
      <c r="AD26" s="566"/>
      <c r="AE26" s="575"/>
      <c r="AF26" s="566"/>
      <c r="AG26" s="1318"/>
      <c r="AI26" s="506"/>
      <c r="AJ26" s="506"/>
      <c r="AK26" s="506"/>
    </row>
    <row r="27" spans="1:37" s="477" customFormat="1" ht="15" customHeight="1">
      <c r="A27" s="1290"/>
      <c r="B27" s="1290"/>
      <c r="C27" s="1290"/>
      <c r="D27" s="1290"/>
      <c r="E27" s="1018"/>
      <c r="F27" s="1012"/>
      <c r="G27" s="1014"/>
      <c r="H27" s="1012"/>
      <c r="I27" s="1021"/>
      <c r="J27" s="1011"/>
      <c r="K27" s="1005"/>
      <c r="L27" s="540"/>
      <c r="M27" s="553" t="s">
        <v>5</v>
      </c>
      <c r="N27" s="553"/>
      <c r="O27" s="553"/>
      <c r="P27" s="553"/>
      <c r="Q27" s="553"/>
      <c r="R27" s="553"/>
      <c r="S27" s="553"/>
      <c r="T27" s="553"/>
      <c r="U27" s="553"/>
      <c r="V27" s="553"/>
      <c r="W27" s="553"/>
      <c r="X27" s="553"/>
      <c r="Y27" s="553"/>
      <c r="Z27" s="553"/>
      <c r="AA27" s="553"/>
      <c r="AB27" s="553"/>
      <c r="AC27" s="553"/>
      <c r="AD27" s="553"/>
      <c r="AE27" s="553"/>
      <c r="AF27" s="553"/>
      <c r="AG27" s="1319"/>
      <c r="AH27" s="503"/>
      <c r="AI27" s="503"/>
      <c r="AJ27" s="213"/>
      <c r="AK27" s="213"/>
    </row>
    <row r="28" spans="1:37" s="477" customFormat="1" ht="15" customHeight="1">
      <c r="A28" s="1290"/>
      <c r="B28" s="1290"/>
      <c r="C28" s="1290"/>
      <c r="D28" s="1018"/>
      <c r="E28" s="1018"/>
      <c r="F28" s="1012"/>
      <c r="G28" s="1019"/>
      <c r="H28" s="1012"/>
      <c r="I28" s="1005"/>
      <c r="J28" s="996"/>
      <c r="K28" s="1005"/>
      <c r="L28" s="540"/>
      <c r="M28" s="552" t="s">
        <v>17</v>
      </c>
      <c r="N28" s="552"/>
      <c r="O28" s="552"/>
      <c r="P28" s="552"/>
      <c r="Q28" s="552"/>
      <c r="R28" s="552"/>
      <c r="S28" s="552"/>
      <c r="T28" s="552"/>
      <c r="U28" s="552"/>
      <c r="V28" s="552"/>
      <c r="W28" s="552"/>
      <c r="X28" s="552"/>
      <c r="Y28" s="552"/>
      <c r="Z28" s="552"/>
      <c r="AA28" s="552"/>
      <c r="AB28" s="552"/>
      <c r="AC28" s="552"/>
      <c r="AD28" s="552"/>
      <c r="AE28" s="552"/>
      <c r="AF28" s="566"/>
      <c r="AG28" s="562"/>
      <c r="AH28" s="503"/>
      <c r="AI28" s="503"/>
      <c r="AJ28" s="213"/>
      <c r="AK28" s="213"/>
    </row>
    <row r="29" spans="1:37" s="477" customFormat="1" ht="15" customHeight="1">
      <c r="A29" s="1290"/>
      <c r="B29" s="1290"/>
      <c r="C29" s="1018"/>
      <c r="D29" s="1018"/>
      <c r="E29" s="1018"/>
      <c r="F29" s="1012"/>
      <c r="G29" s="1019"/>
      <c r="H29" s="1012"/>
      <c r="I29" s="1005"/>
      <c r="J29" s="996"/>
      <c r="K29" s="1005"/>
      <c r="L29" s="540"/>
      <c r="M29" s="551" t="s">
        <v>18</v>
      </c>
      <c r="N29" s="551"/>
      <c r="O29" s="551"/>
      <c r="P29" s="551"/>
      <c r="Q29" s="551"/>
      <c r="R29" s="551"/>
      <c r="S29" s="551"/>
      <c r="T29" s="551"/>
      <c r="U29" s="551"/>
      <c r="V29" s="551"/>
      <c r="W29" s="551"/>
      <c r="X29" s="551"/>
      <c r="Y29" s="551"/>
      <c r="Z29" s="547"/>
      <c r="AA29" s="547"/>
      <c r="AB29" s="575"/>
      <c r="AC29" s="566"/>
      <c r="AD29" s="565"/>
      <c r="AE29" s="551"/>
      <c r="AF29" s="566"/>
      <c r="AG29" s="562"/>
      <c r="AH29" s="503"/>
      <c r="AI29" s="503"/>
      <c r="AJ29" s="503"/>
      <c r="AK29" s="503"/>
    </row>
    <row r="30" spans="1:37" s="477" customFormat="1" ht="15" customHeight="1">
      <c r="A30" s="1290"/>
      <c r="B30" s="1018"/>
      <c r="C30" s="1018"/>
      <c r="D30" s="1018"/>
      <c r="E30" s="1018"/>
      <c r="F30" s="1012"/>
      <c r="G30" s="1019"/>
      <c r="H30" s="1012"/>
      <c r="I30" s="1005"/>
      <c r="J30" s="996"/>
      <c r="K30" s="1005"/>
      <c r="L30" s="540"/>
      <c r="M30" s="560" t="s">
        <v>19</v>
      </c>
      <c r="N30" s="560"/>
      <c r="O30" s="560"/>
      <c r="P30" s="560"/>
      <c r="Q30" s="560"/>
      <c r="R30" s="560"/>
      <c r="S30" s="560"/>
      <c r="T30" s="560"/>
      <c r="U30" s="560"/>
      <c r="V30" s="560"/>
      <c r="W30" s="560"/>
      <c r="X30" s="560"/>
      <c r="Y30" s="560"/>
      <c r="Z30" s="547"/>
      <c r="AA30" s="547"/>
      <c r="AB30" s="575"/>
      <c r="AC30" s="566"/>
      <c r="AD30" s="565"/>
      <c r="AE30" s="551"/>
      <c r="AF30" s="566"/>
      <c r="AG30" s="562"/>
      <c r="AH30" s="503"/>
      <c r="AI30" s="503"/>
      <c r="AJ30" s="503"/>
      <c r="AK30" s="503"/>
    </row>
    <row r="31" spans="1:37" s="477" customFormat="1" ht="15" customHeight="1">
      <c r="A31" s="991"/>
      <c r="B31" s="991"/>
      <c r="C31" s="991"/>
      <c r="D31" s="991"/>
      <c r="E31" s="991"/>
      <c r="F31" s="991"/>
      <c r="G31" s="1004"/>
      <c r="H31" s="1005"/>
      <c r="I31" s="995"/>
      <c r="J31" s="996"/>
      <c r="K31" s="991"/>
      <c r="L31" s="540"/>
      <c r="M31" s="567" t="s">
        <v>309</v>
      </c>
      <c r="N31" s="567"/>
      <c r="O31" s="567"/>
      <c r="P31" s="567"/>
      <c r="Q31" s="567"/>
      <c r="R31" s="567"/>
      <c r="S31" s="567"/>
      <c r="T31" s="567"/>
      <c r="U31" s="567"/>
      <c r="V31" s="567"/>
      <c r="W31" s="567"/>
      <c r="X31" s="567"/>
      <c r="Y31" s="567"/>
      <c r="Z31" s="547"/>
      <c r="AA31" s="547"/>
      <c r="AB31" s="575"/>
      <c r="AC31" s="566"/>
      <c r="AD31" s="565"/>
      <c r="AE31" s="551"/>
      <c r="AF31" s="566"/>
      <c r="AG31" s="562"/>
      <c r="AH31" s="503"/>
      <c r="AI31" s="503"/>
      <c r="AJ31" s="503"/>
      <c r="AK31" s="503"/>
    </row>
    <row r="33" spans="12:37" ht="102" customHeight="1">
      <c r="L33" s="1">
        <v>1</v>
      </c>
      <c r="M33" s="1254" t="s">
        <v>684</v>
      </c>
      <c r="N33" s="1254"/>
      <c r="O33" s="1254"/>
      <c r="P33" s="1254"/>
      <c r="Q33" s="1254"/>
      <c r="R33" s="1254"/>
      <c r="S33" s="1254"/>
      <c r="T33" s="1254"/>
      <c r="U33" s="1254"/>
      <c r="V33" s="1254"/>
      <c r="W33" s="1254"/>
      <c r="X33" s="1254"/>
      <c r="Y33" s="1254"/>
      <c r="Z33" s="1254"/>
      <c r="AA33" s="1254"/>
      <c r="AB33" s="1254"/>
      <c r="AC33" s="1254"/>
      <c r="AD33" s="1254"/>
      <c r="AE33" s="1254"/>
      <c r="AF33" s="1254"/>
      <c r="AG33" s="1254"/>
      <c r="AH33" s="508"/>
      <c r="AI33" s="508"/>
      <c r="AJ33" s="508"/>
      <c r="AK33" s="508"/>
    </row>
    <row r="34" spans="12:37" ht="14.25" customHeight="1">
      <c r="L34" s="515"/>
      <c r="M34" s="516"/>
      <c r="N34" s="516"/>
      <c r="O34" s="516"/>
      <c r="P34" s="516"/>
      <c r="Q34" s="516"/>
      <c r="R34" s="516"/>
      <c r="S34" s="516"/>
      <c r="T34" s="516"/>
      <c r="U34" s="516"/>
      <c r="V34" s="516"/>
      <c r="W34" s="516"/>
      <c r="X34" s="516"/>
      <c r="Y34" s="516"/>
      <c r="Z34" s="519"/>
      <c r="AA34" s="519"/>
      <c r="AB34" s="519"/>
      <c r="AC34" s="519"/>
      <c r="AD34" s="519"/>
      <c r="AE34" s="519"/>
      <c r="AF34" s="519"/>
      <c r="AG34" s="519"/>
      <c r="AH34" s="520"/>
      <c r="AI34" s="520"/>
      <c r="AJ34" s="520"/>
      <c r="AK34" s="520"/>
    </row>
  </sheetData>
  <sheetProtection password="FA9C" sheet="1" objects="1" scenarios="1" formatColumns="0" formatRows="0"/>
  <dataConsolidate link="1"/>
  <mergeCells count="52">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N15:Q17"/>
    <mergeCell ref="R15:U17"/>
    <mergeCell ref="AC17:AD17"/>
    <mergeCell ref="V15:Y17"/>
    <mergeCell ref="Z16:AA16"/>
    <mergeCell ref="AB16:AD16"/>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255" t="s">
        <v>492</v>
      </c>
      <c r="G2" s="1256"/>
      <c r="H2" s="1257"/>
      <c r="I2" s="436"/>
    </row>
    <row r="3" spans="1:20" ht="3" customHeight="1"/>
    <row r="4" spans="1:20" s="190" customFormat="1" ht="11.25">
      <c r="A4" s="214"/>
      <c r="B4" s="214"/>
      <c r="C4" s="214"/>
      <c r="D4" s="214"/>
      <c r="F4" s="1209" t="s">
        <v>454</v>
      </c>
      <c r="G4" s="1209"/>
      <c r="H4" s="1209"/>
      <c r="I4" s="1258"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58"/>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493</v>
      </c>
      <c r="H7" s="317" t="str">
        <f>IF(dateCh="","",dateCh)</f>
        <v>19.12.2018</v>
      </c>
      <c r="I7" s="196" t="s">
        <v>494</v>
      </c>
      <c r="J7" s="334"/>
      <c r="K7" s="214"/>
      <c r="L7" s="214"/>
      <c r="M7" s="214"/>
      <c r="N7" s="214"/>
      <c r="O7" s="214"/>
      <c r="P7" s="214"/>
      <c r="Q7" s="214"/>
      <c r="R7" s="214"/>
      <c r="S7" s="214"/>
      <c r="T7" s="214"/>
    </row>
    <row r="8" spans="1:20" s="190" customFormat="1" ht="45">
      <c r="A8" s="1259">
        <v>1</v>
      </c>
      <c r="B8" s="214"/>
      <c r="C8" s="214"/>
      <c r="D8" s="214"/>
      <c r="F8" s="335" t="str">
        <f>"2." &amp;mergeValue(A8)</f>
        <v>2.1</v>
      </c>
      <c r="G8" s="417" t="s">
        <v>495</v>
      </c>
      <c r="H8" s="317"/>
      <c r="I8" s="196" t="s">
        <v>592</v>
      </c>
      <c r="J8" s="334"/>
      <c r="K8" s="214"/>
      <c r="L8" s="214"/>
      <c r="M8" s="214"/>
      <c r="N8" s="214"/>
      <c r="O8" s="214"/>
      <c r="P8" s="214"/>
      <c r="Q8" s="214"/>
      <c r="R8" s="214"/>
      <c r="S8" s="214"/>
      <c r="T8" s="214"/>
    </row>
    <row r="9" spans="1:20" s="190" customFormat="1" ht="22.5">
      <c r="A9" s="1259"/>
      <c r="B9" s="214"/>
      <c r="C9" s="214"/>
      <c r="D9" s="214"/>
      <c r="F9" s="335" t="str">
        <f>"3." &amp;mergeValue(A9)</f>
        <v>3.1</v>
      </c>
      <c r="G9" s="417" t="s">
        <v>496</v>
      </c>
      <c r="H9" s="317"/>
      <c r="I9" s="196" t="s">
        <v>590</v>
      </c>
      <c r="J9" s="334"/>
      <c r="K9" s="214"/>
      <c r="L9" s="214"/>
      <c r="M9" s="214"/>
      <c r="N9" s="214"/>
      <c r="O9" s="214"/>
      <c r="P9" s="214"/>
      <c r="Q9" s="214"/>
      <c r="R9" s="214"/>
      <c r="S9" s="214"/>
      <c r="T9" s="214"/>
    </row>
    <row r="10" spans="1:20" s="190" customFormat="1" ht="22.5">
      <c r="A10" s="1259"/>
      <c r="B10" s="214"/>
      <c r="C10" s="214"/>
      <c r="D10" s="214"/>
      <c r="F10" s="335" t="str">
        <f>"4."&amp;mergeValue(A10)</f>
        <v>4.1</v>
      </c>
      <c r="G10" s="417" t="s">
        <v>497</v>
      </c>
      <c r="H10" s="318" t="s">
        <v>458</v>
      </c>
      <c r="I10" s="196"/>
      <c r="J10" s="334"/>
      <c r="K10" s="214"/>
      <c r="L10" s="214"/>
      <c r="M10" s="214"/>
      <c r="N10" s="214"/>
      <c r="O10" s="214"/>
      <c r="P10" s="214"/>
      <c r="Q10" s="214"/>
      <c r="R10" s="214"/>
      <c r="S10" s="214"/>
      <c r="T10" s="214"/>
    </row>
    <row r="11" spans="1:20" s="190" customFormat="1" ht="18.75">
      <c r="A11" s="1259"/>
      <c r="B11" s="1259">
        <v>1</v>
      </c>
      <c r="C11" s="344"/>
      <c r="D11" s="344"/>
      <c r="F11" s="335" t="str">
        <f>"4."&amp;mergeValue(A11) &amp;"."&amp;mergeValue(B11)</f>
        <v>4.1.1</v>
      </c>
      <c r="G11" s="324" t="s">
        <v>594</v>
      </c>
      <c r="H11" s="317" t="str">
        <f>IF(region_name="","",region_name)</f>
        <v>Нижегородская область</v>
      </c>
      <c r="I11" s="196" t="s">
        <v>500</v>
      </c>
      <c r="J11" s="334"/>
      <c r="K11" s="214"/>
      <c r="L11" s="214"/>
      <c r="M11" s="214"/>
      <c r="N11" s="214"/>
      <c r="O11" s="214"/>
      <c r="P11" s="214"/>
      <c r="Q11" s="214"/>
      <c r="R11" s="214"/>
      <c r="S11" s="214"/>
      <c r="T11" s="214"/>
    </row>
    <row r="12" spans="1:20" s="190" customFormat="1" ht="22.5">
      <c r="A12" s="1259"/>
      <c r="B12" s="1259"/>
      <c r="C12" s="1259">
        <v>1</v>
      </c>
      <c r="D12" s="344"/>
      <c r="F12" s="335" t="str">
        <f>"4."&amp;mergeValue(A12) &amp;"."&amp;mergeValue(B12)&amp;"."&amp;mergeValue(C12)</f>
        <v>4.1.1.1</v>
      </c>
      <c r="G12" s="341" t="s">
        <v>498</v>
      </c>
      <c r="H12" s="317"/>
      <c r="I12" s="196" t="s">
        <v>501</v>
      </c>
      <c r="J12" s="334"/>
      <c r="K12" s="214"/>
      <c r="L12" s="214"/>
      <c r="M12" s="214"/>
      <c r="N12" s="214"/>
      <c r="O12" s="214"/>
      <c r="P12" s="214"/>
      <c r="Q12" s="214"/>
      <c r="R12" s="214"/>
      <c r="S12" s="214"/>
      <c r="T12" s="214"/>
    </row>
    <row r="13" spans="1:20" s="190" customFormat="1" ht="39" customHeight="1">
      <c r="A13" s="1259"/>
      <c r="B13" s="1259"/>
      <c r="C13" s="1259"/>
      <c r="D13" s="344">
        <v>1</v>
      </c>
      <c r="F13" s="335" t="str">
        <f>"4."&amp;mergeValue(A13) &amp;"."&amp;mergeValue(B13)&amp;"."&amp;mergeValue(C13)&amp;"."&amp;mergeValue(D13)</f>
        <v>4.1.1.1.1</v>
      </c>
      <c r="G13" s="420" t="s">
        <v>499</v>
      </c>
      <c r="H13" s="317"/>
      <c r="I13" s="1260" t="s">
        <v>593</v>
      </c>
      <c r="J13" s="334"/>
      <c r="K13" s="214"/>
      <c r="L13" s="214"/>
      <c r="M13" s="214"/>
      <c r="N13" s="214"/>
      <c r="O13" s="214"/>
      <c r="P13" s="214"/>
      <c r="Q13" s="214"/>
      <c r="R13" s="214"/>
      <c r="S13" s="214"/>
      <c r="T13" s="214"/>
    </row>
    <row r="14" spans="1:20" s="190" customFormat="1" ht="18.75">
      <c r="A14" s="1259"/>
      <c r="B14" s="1259"/>
      <c r="C14" s="1259"/>
      <c r="D14" s="344"/>
      <c r="F14" s="338"/>
      <c r="G14" s="150" t="s">
        <v>4</v>
      </c>
      <c r="H14" s="343"/>
      <c r="I14" s="1260"/>
      <c r="J14" s="334"/>
      <c r="K14" s="214"/>
      <c r="L14" s="214"/>
      <c r="M14" s="214"/>
      <c r="N14" s="214"/>
      <c r="O14" s="214"/>
      <c r="P14" s="214"/>
      <c r="Q14" s="214"/>
      <c r="R14" s="214"/>
      <c r="S14" s="214"/>
      <c r="T14" s="214"/>
    </row>
    <row r="15" spans="1:20" s="190" customFormat="1" ht="18.75">
      <c r="A15" s="1259"/>
      <c r="B15" s="1259"/>
      <c r="C15" s="344"/>
      <c r="D15" s="344"/>
      <c r="F15" s="421"/>
      <c r="G15" s="195" t="s">
        <v>403</v>
      </c>
      <c r="H15" s="422"/>
      <c r="I15" s="423"/>
      <c r="J15" s="334"/>
      <c r="K15" s="214"/>
      <c r="L15" s="214"/>
      <c r="M15" s="214"/>
      <c r="N15" s="214"/>
      <c r="O15" s="214"/>
      <c r="P15" s="214"/>
      <c r="Q15" s="214"/>
      <c r="R15" s="214"/>
      <c r="S15" s="214"/>
      <c r="T15" s="214"/>
    </row>
    <row r="16" spans="1:20" s="190" customFormat="1" ht="18.75">
      <c r="A16" s="1259"/>
      <c r="B16" s="214"/>
      <c r="C16" s="214"/>
      <c r="D16" s="214"/>
      <c r="F16" s="338"/>
      <c r="G16" s="155" t="s">
        <v>507</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506</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254" t="s">
        <v>595</v>
      </c>
      <c r="H19" s="1254"/>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7.42578125" style="478" customWidth="1"/>
    <col min="14" max="14" width="2.7109375" style="478" hidden="1" customWidth="1"/>
    <col min="15" max="18" width="23.7109375" style="478" customWidth="1"/>
    <col min="19" max="19" width="11.7109375" style="478" customWidth="1"/>
    <col min="20" max="20" width="3.7109375" style="478" customWidth="1"/>
    <col min="21" max="21" width="11.7109375" style="478" customWidth="1"/>
    <col min="22" max="22" width="8.5703125" style="478" hidden="1" customWidth="1"/>
    <col min="23" max="23" width="4.7109375" style="478" customWidth="1"/>
    <col min="24" max="24" width="115.7109375" style="478" customWidth="1"/>
    <col min="25" max="25" width="10.5703125" style="1010"/>
    <col min="26" max="29" width="10.5703125" style="502"/>
    <col min="30" max="246" width="10.5703125" style="478"/>
    <col min="247" max="254" width="0" style="478" hidden="1" customWidth="1"/>
    <col min="255" max="257" width="3.7109375" style="478" customWidth="1"/>
    <col min="258" max="258" width="12.7109375" style="478" customWidth="1"/>
    <col min="259" max="259" width="47.42578125" style="478" customWidth="1"/>
    <col min="260" max="260" width="0" style="478" hidden="1" customWidth="1"/>
    <col min="261" max="261" width="24.7109375" style="478" customWidth="1"/>
    <col min="262" max="262" width="14.7109375" style="478" customWidth="1"/>
    <col min="263" max="264" width="15.7109375" style="478" customWidth="1"/>
    <col min="265" max="265" width="11.7109375" style="478" customWidth="1"/>
    <col min="266" max="266" width="6.42578125" style="478" bestFit="1" customWidth="1"/>
    <col min="267" max="267" width="11.7109375" style="478" customWidth="1"/>
    <col min="268" max="268" width="0" style="478" hidden="1" customWidth="1"/>
    <col min="269" max="269" width="3.7109375" style="478" customWidth="1"/>
    <col min="270" max="270" width="11.140625" style="478" bestFit="1" customWidth="1"/>
    <col min="271" max="502" width="10.5703125" style="478"/>
    <col min="503" max="510" width="0" style="478" hidden="1" customWidth="1"/>
    <col min="511" max="513" width="3.7109375" style="478" customWidth="1"/>
    <col min="514" max="514" width="12.7109375" style="478" customWidth="1"/>
    <col min="515" max="515" width="47.42578125" style="478" customWidth="1"/>
    <col min="516" max="516" width="0" style="478" hidden="1" customWidth="1"/>
    <col min="517" max="517" width="24.7109375" style="478" customWidth="1"/>
    <col min="518" max="518" width="14.7109375" style="478" customWidth="1"/>
    <col min="519" max="520" width="15.7109375" style="478" customWidth="1"/>
    <col min="521" max="521" width="11.7109375" style="478" customWidth="1"/>
    <col min="522" max="522" width="6.42578125" style="478" bestFit="1" customWidth="1"/>
    <col min="523" max="523" width="11.7109375" style="478" customWidth="1"/>
    <col min="524" max="524" width="0" style="478" hidden="1" customWidth="1"/>
    <col min="525" max="525" width="3.7109375" style="478" customWidth="1"/>
    <col min="526" max="526" width="11.140625" style="478" bestFit="1" customWidth="1"/>
    <col min="527" max="758" width="10.5703125" style="478"/>
    <col min="759" max="766" width="0" style="478" hidden="1" customWidth="1"/>
    <col min="767" max="769" width="3.7109375" style="478" customWidth="1"/>
    <col min="770" max="770" width="12.7109375" style="478" customWidth="1"/>
    <col min="771" max="771" width="47.42578125" style="478" customWidth="1"/>
    <col min="772" max="772" width="0" style="478" hidden="1" customWidth="1"/>
    <col min="773" max="773" width="24.7109375" style="478" customWidth="1"/>
    <col min="774" max="774" width="14.7109375" style="478" customWidth="1"/>
    <col min="775" max="776" width="15.7109375" style="478" customWidth="1"/>
    <col min="777" max="777" width="11.7109375" style="478" customWidth="1"/>
    <col min="778" max="778" width="6.42578125" style="478" bestFit="1" customWidth="1"/>
    <col min="779" max="779" width="11.7109375" style="478" customWidth="1"/>
    <col min="780" max="780" width="0" style="478" hidden="1" customWidth="1"/>
    <col min="781" max="781" width="3.7109375" style="478" customWidth="1"/>
    <col min="782" max="782" width="11.140625" style="478" bestFit="1" customWidth="1"/>
    <col min="783"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0" style="478" hidden="1" customWidth="1"/>
    <col min="1029" max="1029" width="24.7109375" style="478" customWidth="1"/>
    <col min="1030" max="1030" width="14.7109375" style="478" customWidth="1"/>
    <col min="1031" max="1032" width="15.7109375" style="478" customWidth="1"/>
    <col min="1033" max="1033" width="11.7109375" style="478" customWidth="1"/>
    <col min="1034" max="1034" width="6.42578125" style="478" bestFit="1" customWidth="1"/>
    <col min="1035" max="1035" width="11.7109375" style="478" customWidth="1"/>
    <col min="1036" max="1036" width="0" style="478" hidden="1" customWidth="1"/>
    <col min="1037" max="1037" width="3.7109375" style="478" customWidth="1"/>
    <col min="1038" max="1038" width="11.140625" style="478" bestFit="1" customWidth="1"/>
    <col min="1039"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0" style="478" hidden="1" customWidth="1"/>
    <col min="1285" max="1285" width="24.7109375" style="478" customWidth="1"/>
    <col min="1286" max="1286" width="14.7109375" style="478" customWidth="1"/>
    <col min="1287" max="1288" width="15.7109375" style="478" customWidth="1"/>
    <col min="1289" max="1289" width="11.7109375" style="478" customWidth="1"/>
    <col min="1290" max="1290" width="6.42578125" style="478" bestFit="1" customWidth="1"/>
    <col min="1291" max="1291" width="11.7109375" style="478" customWidth="1"/>
    <col min="1292" max="1292" width="0" style="478" hidden="1" customWidth="1"/>
    <col min="1293" max="1293" width="3.7109375" style="478" customWidth="1"/>
    <col min="1294" max="1294" width="11.140625" style="478" bestFit="1" customWidth="1"/>
    <col min="1295"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0" style="478" hidden="1" customWidth="1"/>
    <col min="1541" max="1541" width="24.7109375" style="478" customWidth="1"/>
    <col min="1542" max="1542" width="14.7109375" style="478" customWidth="1"/>
    <col min="1543" max="1544" width="15.7109375" style="478" customWidth="1"/>
    <col min="1545" max="1545" width="11.7109375" style="478" customWidth="1"/>
    <col min="1546" max="1546" width="6.42578125" style="478" bestFit="1" customWidth="1"/>
    <col min="1547" max="1547" width="11.7109375" style="478" customWidth="1"/>
    <col min="1548" max="1548" width="0" style="478" hidden="1" customWidth="1"/>
    <col min="1549" max="1549" width="3.7109375" style="478" customWidth="1"/>
    <col min="1550" max="1550" width="11.140625" style="478" bestFit="1" customWidth="1"/>
    <col min="1551"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0" style="478" hidden="1" customWidth="1"/>
    <col min="1797" max="1797" width="24.7109375" style="478" customWidth="1"/>
    <col min="1798" max="1798" width="14.7109375" style="478" customWidth="1"/>
    <col min="1799" max="1800" width="15.7109375" style="478" customWidth="1"/>
    <col min="1801" max="1801" width="11.7109375" style="478" customWidth="1"/>
    <col min="1802" max="1802" width="6.42578125" style="478" bestFit="1" customWidth="1"/>
    <col min="1803" max="1803" width="11.7109375" style="478" customWidth="1"/>
    <col min="1804" max="1804" width="0" style="478" hidden="1" customWidth="1"/>
    <col min="1805" max="1805" width="3.7109375" style="478" customWidth="1"/>
    <col min="1806" max="1806" width="11.140625" style="478" bestFit="1" customWidth="1"/>
    <col min="1807"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0" style="478" hidden="1" customWidth="1"/>
    <col min="2053" max="2053" width="24.7109375" style="478" customWidth="1"/>
    <col min="2054" max="2054" width="14.7109375" style="478" customWidth="1"/>
    <col min="2055" max="2056" width="15.7109375" style="478" customWidth="1"/>
    <col min="2057" max="2057" width="11.7109375" style="478" customWidth="1"/>
    <col min="2058" max="2058" width="6.42578125" style="478" bestFit="1" customWidth="1"/>
    <col min="2059" max="2059" width="11.7109375" style="478" customWidth="1"/>
    <col min="2060" max="2060" width="0" style="478" hidden="1" customWidth="1"/>
    <col min="2061" max="2061" width="3.7109375" style="478" customWidth="1"/>
    <col min="2062" max="2062" width="11.140625" style="478" bestFit="1" customWidth="1"/>
    <col min="2063"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0" style="478" hidden="1" customWidth="1"/>
    <col min="2309" max="2309" width="24.7109375" style="478" customWidth="1"/>
    <col min="2310" max="2310" width="14.7109375" style="478" customWidth="1"/>
    <col min="2311" max="2312" width="15.7109375" style="478" customWidth="1"/>
    <col min="2313" max="2313" width="11.7109375" style="478" customWidth="1"/>
    <col min="2314" max="2314" width="6.42578125" style="478" bestFit="1" customWidth="1"/>
    <col min="2315" max="2315" width="11.7109375" style="478" customWidth="1"/>
    <col min="2316" max="2316" width="0" style="478" hidden="1" customWidth="1"/>
    <col min="2317" max="2317" width="3.7109375" style="478" customWidth="1"/>
    <col min="2318" max="2318" width="11.140625" style="478" bestFit="1" customWidth="1"/>
    <col min="2319"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0" style="478" hidden="1" customWidth="1"/>
    <col min="2565" max="2565" width="24.7109375" style="478" customWidth="1"/>
    <col min="2566" max="2566" width="14.7109375" style="478" customWidth="1"/>
    <col min="2567" max="2568" width="15.7109375" style="478" customWidth="1"/>
    <col min="2569" max="2569" width="11.7109375" style="478" customWidth="1"/>
    <col min="2570" max="2570" width="6.42578125" style="478" bestFit="1" customWidth="1"/>
    <col min="2571" max="2571" width="11.7109375" style="478" customWidth="1"/>
    <col min="2572" max="2572" width="0" style="478" hidden="1" customWidth="1"/>
    <col min="2573" max="2573" width="3.7109375" style="478" customWidth="1"/>
    <col min="2574" max="2574" width="11.140625" style="478" bestFit="1" customWidth="1"/>
    <col min="2575"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0" style="478" hidden="1" customWidth="1"/>
    <col min="2821" max="2821" width="24.7109375" style="478" customWidth="1"/>
    <col min="2822" max="2822" width="14.7109375" style="478" customWidth="1"/>
    <col min="2823" max="2824" width="15.7109375" style="478" customWidth="1"/>
    <col min="2825" max="2825" width="11.7109375" style="478" customWidth="1"/>
    <col min="2826" max="2826" width="6.42578125" style="478" bestFit="1" customWidth="1"/>
    <col min="2827" max="2827" width="11.7109375" style="478" customWidth="1"/>
    <col min="2828" max="2828" width="0" style="478" hidden="1" customWidth="1"/>
    <col min="2829" max="2829" width="3.7109375" style="478" customWidth="1"/>
    <col min="2830" max="2830" width="11.140625" style="478" bestFit="1" customWidth="1"/>
    <col min="2831"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0" style="478" hidden="1" customWidth="1"/>
    <col min="3077" max="3077" width="24.7109375" style="478" customWidth="1"/>
    <col min="3078" max="3078" width="14.7109375" style="478" customWidth="1"/>
    <col min="3079" max="3080" width="15.7109375" style="478" customWidth="1"/>
    <col min="3081" max="3081" width="11.7109375" style="478" customWidth="1"/>
    <col min="3082" max="3082" width="6.42578125" style="478" bestFit="1" customWidth="1"/>
    <col min="3083" max="3083" width="11.7109375" style="478" customWidth="1"/>
    <col min="3084" max="3084" width="0" style="478" hidden="1" customWidth="1"/>
    <col min="3085" max="3085" width="3.7109375" style="478" customWidth="1"/>
    <col min="3086" max="3086" width="11.140625" style="478" bestFit="1" customWidth="1"/>
    <col min="3087"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0" style="478" hidden="1" customWidth="1"/>
    <col min="3333" max="3333" width="24.7109375" style="478" customWidth="1"/>
    <col min="3334" max="3334" width="14.7109375" style="478" customWidth="1"/>
    <col min="3335" max="3336" width="15.7109375" style="478" customWidth="1"/>
    <col min="3337" max="3337" width="11.7109375" style="478" customWidth="1"/>
    <col min="3338" max="3338" width="6.42578125" style="478" bestFit="1" customWidth="1"/>
    <col min="3339" max="3339" width="11.7109375" style="478" customWidth="1"/>
    <col min="3340" max="3340" width="0" style="478" hidden="1" customWidth="1"/>
    <col min="3341" max="3341" width="3.7109375" style="478" customWidth="1"/>
    <col min="3342" max="3342" width="11.140625" style="478" bestFit="1" customWidth="1"/>
    <col min="3343"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0" style="478" hidden="1" customWidth="1"/>
    <col min="3589" max="3589" width="24.7109375" style="478" customWidth="1"/>
    <col min="3590" max="3590" width="14.7109375" style="478" customWidth="1"/>
    <col min="3591" max="3592" width="15.7109375" style="478" customWidth="1"/>
    <col min="3593" max="3593" width="11.7109375" style="478" customWidth="1"/>
    <col min="3594" max="3594" width="6.42578125" style="478" bestFit="1" customWidth="1"/>
    <col min="3595" max="3595" width="11.7109375" style="478" customWidth="1"/>
    <col min="3596" max="3596" width="0" style="478" hidden="1" customWidth="1"/>
    <col min="3597" max="3597" width="3.7109375" style="478" customWidth="1"/>
    <col min="3598" max="3598" width="11.140625" style="478" bestFit="1" customWidth="1"/>
    <col min="3599"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0" style="478" hidden="1" customWidth="1"/>
    <col min="3845" max="3845" width="24.7109375" style="478" customWidth="1"/>
    <col min="3846" max="3846" width="14.7109375" style="478" customWidth="1"/>
    <col min="3847" max="3848" width="15.7109375" style="478" customWidth="1"/>
    <col min="3849" max="3849" width="11.7109375" style="478" customWidth="1"/>
    <col min="3850" max="3850" width="6.42578125" style="478" bestFit="1" customWidth="1"/>
    <col min="3851" max="3851" width="11.7109375" style="478" customWidth="1"/>
    <col min="3852" max="3852" width="0" style="478" hidden="1" customWidth="1"/>
    <col min="3853" max="3853" width="3.7109375" style="478" customWidth="1"/>
    <col min="3854" max="3854" width="11.140625" style="478" bestFit="1" customWidth="1"/>
    <col min="3855"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0" style="478" hidden="1" customWidth="1"/>
    <col min="4101" max="4101" width="24.7109375" style="478" customWidth="1"/>
    <col min="4102" max="4102" width="14.7109375" style="478" customWidth="1"/>
    <col min="4103" max="4104" width="15.7109375" style="478" customWidth="1"/>
    <col min="4105" max="4105" width="11.7109375" style="478" customWidth="1"/>
    <col min="4106" max="4106" width="6.42578125" style="478" bestFit="1" customWidth="1"/>
    <col min="4107" max="4107" width="11.7109375" style="478" customWidth="1"/>
    <col min="4108" max="4108" width="0" style="478" hidden="1" customWidth="1"/>
    <col min="4109" max="4109" width="3.7109375" style="478" customWidth="1"/>
    <col min="4110" max="4110" width="11.140625" style="478" bestFit="1" customWidth="1"/>
    <col min="4111"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0" style="478" hidden="1" customWidth="1"/>
    <col min="4357" max="4357" width="24.7109375" style="478" customWidth="1"/>
    <col min="4358" max="4358" width="14.7109375" style="478" customWidth="1"/>
    <col min="4359" max="4360" width="15.7109375" style="478" customWidth="1"/>
    <col min="4361" max="4361" width="11.7109375" style="478" customWidth="1"/>
    <col min="4362" max="4362" width="6.42578125" style="478" bestFit="1" customWidth="1"/>
    <col min="4363" max="4363" width="11.7109375" style="478" customWidth="1"/>
    <col min="4364" max="4364" width="0" style="478" hidden="1" customWidth="1"/>
    <col min="4365" max="4365" width="3.7109375" style="478" customWidth="1"/>
    <col min="4366" max="4366" width="11.140625" style="478" bestFit="1" customWidth="1"/>
    <col min="4367"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0" style="478" hidden="1" customWidth="1"/>
    <col min="4613" max="4613" width="24.7109375" style="478" customWidth="1"/>
    <col min="4614" max="4614" width="14.7109375" style="478" customWidth="1"/>
    <col min="4615" max="4616" width="15.7109375" style="478" customWidth="1"/>
    <col min="4617" max="4617" width="11.7109375" style="478" customWidth="1"/>
    <col min="4618" max="4618" width="6.42578125" style="478" bestFit="1" customWidth="1"/>
    <col min="4619" max="4619" width="11.7109375" style="478" customWidth="1"/>
    <col min="4620" max="4620" width="0" style="478" hidden="1" customWidth="1"/>
    <col min="4621" max="4621" width="3.7109375" style="478" customWidth="1"/>
    <col min="4622" max="4622" width="11.140625" style="478" bestFit="1" customWidth="1"/>
    <col min="4623"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0" style="478" hidden="1" customWidth="1"/>
    <col min="4869" max="4869" width="24.7109375" style="478" customWidth="1"/>
    <col min="4870" max="4870" width="14.7109375" style="478" customWidth="1"/>
    <col min="4871" max="4872" width="15.7109375" style="478" customWidth="1"/>
    <col min="4873" max="4873" width="11.7109375" style="478" customWidth="1"/>
    <col min="4874" max="4874" width="6.42578125" style="478" bestFit="1" customWidth="1"/>
    <col min="4875" max="4875" width="11.7109375" style="478" customWidth="1"/>
    <col min="4876" max="4876" width="0" style="478" hidden="1" customWidth="1"/>
    <col min="4877" max="4877" width="3.7109375" style="478" customWidth="1"/>
    <col min="4878" max="4878" width="11.140625" style="478" bestFit="1" customWidth="1"/>
    <col min="4879"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0" style="478" hidden="1" customWidth="1"/>
    <col min="5125" max="5125" width="24.7109375" style="478" customWidth="1"/>
    <col min="5126" max="5126" width="14.7109375" style="478" customWidth="1"/>
    <col min="5127" max="5128" width="15.7109375" style="478" customWidth="1"/>
    <col min="5129" max="5129" width="11.7109375" style="478" customWidth="1"/>
    <col min="5130" max="5130" width="6.42578125" style="478" bestFit="1" customWidth="1"/>
    <col min="5131" max="5131" width="11.7109375" style="478" customWidth="1"/>
    <col min="5132" max="5132" width="0" style="478" hidden="1" customWidth="1"/>
    <col min="5133" max="5133" width="3.7109375" style="478" customWidth="1"/>
    <col min="5134" max="5134" width="11.140625" style="478" bestFit="1" customWidth="1"/>
    <col min="5135"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0" style="478" hidden="1" customWidth="1"/>
    <col min="5381" max="5381" width="24.7109375" style="478" customWidth="1"/>
    <col min="5382" max="5382" width="14.7109375" style="478" customWidth="1"/>
    <col min="5383" max="5384" width="15.7109375" style="478" customWidth="1"/>
    <col min="5385" max="5385" width="11.7109375" style="478" customWidth="1"/>
    <col min="5386" max="5386" width="6.42578125" style="478" bestFit="1" customWidth="1"/>
    <col min="5387" max="5387" width="11.7109375" style="478" customWidth="1"/>
    <col min="5388" max="5388" width="0" style="478" hidden="1" customWidth="1"/>
    <col min="5389" max="5389" width="3.7109375" style="478" customWidth="1"/>
    <col min="5390" max="5390" width="11.140625" style="478" bestFit="1" customWidth="1"/>
    <col min="5391"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0" style="478" hidden="1" customWidth="1"/>
    <col min="5637" max="5637" width="24.7109375" style="478" customWidth="1"/>
    <col min="5638" max="5638" width="14.7109375" style="478" customWidth="1"/>
    <col min="5639" max="5640" width="15.7109375" style="478" customWidth="1"/>
    <col min="5641" max="5641" width="11.7109375" style="478" customWidth="1"/>
    <col min="5642" max="5642" width="6.42578125" style="478" bestFit="1" customWidth="1"/>
    <col min="5643" max="5643" width="11.7109375" style="478" customWidth="1"/>
    <col min="5644" max="5644" width="0" style="478" hidden="1" customWidth="1"/>
    <col min="5645" max="5645" width="3.7109375" style="478" customWidth="1"/>
    <col min="5646" max="5646" width="11.140625" style="478" bestFit="1" customWidth="1"/>
    <col min="5647"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0" style="478" hidden="1" customWidth="1"/>
    <col min="5893" max="5893" width="24.7109375" style="478" customWidth="1"/>
    <col min="5894" max="5894" width="14.7109375" style="478" customWidth="1"/>
    <col min="5895" max="5896" width="15.7109375" style="478" customWidth="1"/>
    <col min="5897" max="5897" width="11.7109375" style="478" customWidth="1"/>
    <col min="5898" max="5898" width="6.42578125" style="478" bestFit="1" customWidth="1"/>
    <col min="5899" max="5899" width="11.7109375" style="478" customWidth="1"/>
    <col min="5900" max="5900" width="0" style="478" hidden="1" customWidth="1"/>
    <col min="5901" max="5901" width="3.7109375" style="478" customWidth="1"/>
    <col min="5902" max="5902" width="11.140625" style="478" bestFit="1" customWidth="1"/>
    <col min="5903"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0" style="478" hidden="1" customWidth="1"/>
    <col min="6149" max="6149" width="24.7109375" style="478" customWidth="1"/>
    <col min="6150" max="6150" width="14.7109375" style="478" customWidth="1"/>
    <col min="6151" max="6152" width="15.7109375" style="478" customWidth="1"/>
    <col min="6153" max="6153" width="11.7109375" style="478" customWidth="1"/>
    <col min="6154" max="6154" width="6.42578125" style="478" bestFit="1" customWidth="1"/>
    <col min="6155" max="6155" width="11.7109375" style="478" customWidth="1"/>
    <col min="6156" max="6156" width="0" style="478" hidden="1" customWidth="1"/>
    <col min="6157" max="6157" width="3.7109375" style="478" customWidth="1"/>
    <col min="6158" max="6158" width="11.140625" style="478" bestFit="1" customWidth="1"/>
    <col min="6159"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0" style="478" hidden="1" customWidth="1"/>
    <col min="6405" max="6405" width="24.7109375" style="478" customWidth="1"/>
    <col min="6406" max="6406" width="14.7109375" style="478" customWidth="1"/>
    <col min="6407" max="6408" width="15.7109375" style="478" customWidth="1"/>
    <col min="6409" max="6409" width="11.7109375" style="478" customWidth="1"/>
    <col min="6410" max="6410" width="6.42578125" style="478" bestFit="1" customWidth="1"/>
    <col min="6411" max="6411" width="11.7109375" style="478" customWidth="1"/>
    <col min="6412" max="6412" width="0" style="478" hidden="1" customWidth="1"/>
    <col min="6413" max="6413" width="3.7109375" style="478" customWidth="1"/>
    <col min="6414" max="6414" width="11.140625" style="478" bestFit="1" customWidth="1"/>
    <col min="6415"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0" style="478" hidden="1" customWidth="1"/>
    <col min="6661" max="6661" width="24.7109375" style="478" customWidth="1"/>
    <col min="6662" max="6662" width="14.7109375" style="478" customWidth="1"/>
    <col min="6663" max="6664" width="15.7109375" style="478" customWidth="1"/>
    <col min="6665" max="6665" width="11.7109375" style="478" customWidth="1"/>
    <col min="6666" max="6666" width="6.42578125" style="478" bestFit="1" customWidth="1"/>
    <col min="6667" max="6667" width="11.7109375" style="478" customWidth="1"/>
    <col min="6668" max="6668" width="0" style="478" hidden="1" customWidth="1"/>
    <col min="6669" max="6669" width="3.7109375" style="478" customWidth="1"/>
    <col min="6670" max="6670" width="11.140625" style="478" bestFit="1" customWidth="1"/>
    <col min="6671"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0" style="478" hidden="1" customWidth="1"/>
    <col min="6917" max="6917" width="24.7109375" style="478" customWidth="1"/>
    <col min="6918" max="6918" width="14.7109375" style="478" customWidth="1"/>
    <col min="6919" max="6920" width="15.7109375" style="478" customWidth="1"/>
    <col min="6921" max="6921" width="11.7109375" style="478" customWidth="1"/>
    <col min="6922" max="6922" width="6.42578125" style="478" bestFit="1" customWidth="1"/>
    <col min="6923" max="6923" width="11.7109375" style="478" customWidth="1"/>
    <col min="6924" max="6924" width="0" style="478" hidden="1" customWidth="1"/>
    <col min="6925" max="6925" width="3.7109375" style="478" customWidth="1"/>
    <col min="6926" max="6926" width="11.140625" style="478" bestFit="1" customWidth="1"/>
    <col min="6927"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0" style="478" hidden="1" customWidth="1"/>
    <col min="7173" max="7173" width="24.7109375" style="478" customWidth="1"/>
    <col min="7174" max="7174" width="14.7109375" style="478" customWidth="1"/>
    <col min="7175" max="7176" width="15.7109375" style="478" customWidth="1"/>
    <col min="7177" max="7177" width="11.7109375" style="478" customWidth="1"/>
    <col min="7178" max="7178" width="6.42578125" style="478" bestFit="1" customWidth="1"/>
    <col min="7179" max="7179" width="11.7109375" style="478" customWidth="1"/>
    <col min="7180" max="7180" width="0" style="478" hidden="1" customWidth="1"/>
    <col min="7181" max="7181" width="3.7109375" style="478" customWidth="1"/>
    <col min="7182" max="7182" width="11.140625" style="478" bestFit="1" customWidth="1"/>
    <col min="7183"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0" style="478" hidden="1" customWidth="1"/>
    <col min="7429" max="7429" width="24.7109375" style="478" customWidth="1"/>
    <col min="7430" max="7430" width="14.7109375" style="478" customWidth="1"/>
    <col min="7431" max="7432" width="15.7109375" style="478" customWidth="1"/>
    <col min="7433" max="7433" width="11.7109375" style="478" customWidth="1"/>
    <col min="7434" max="7434" width="6.42578125" style="478" bestFit="1" customWidth="1"/>
    <col min="7435" max="7435" width="11.7109375" style="478" customWidth="1"/>
    <col min="7436" max="7436" width="0" style="478" hidden="1" customWidth="1"/>
    <col min="7437" max="7437" width="3.7109375" style="478" customWidth="1"/>
    <col min="7438" max="7438" width="11.140625" style="478" bestFit="1" customWidth="1"/>
    <col min="7439"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0" style="478" hidden="1" customWidth="1"/>
    <col min="7685" max="7685" width="24.7109375" style="478" customWidth="1"/>
    <col min="7686" max="7686" width="14.7109375" style="478" customWidth="1"/>
    <col min="7687" max="7688" width="15.7109375" style="478" customWidth="1"/>
    <col min="7689" max="7689" width="11.7109375" style="478" customWidth="1"/>
    <col min="7690" max="7690" width="6.42578125" style="478" bestFit="1" customWidth="1"/>
    <col min="7691" max="7691" width="11.7109375" style="478" customWidth="1"/>
    <col min="7692" max="7692" width="0" style="478" hidden="1" customWidth="1"/>
    <col min="7693" max="7693" width="3.7109375" style="478" customWidth="1"/>
    <col min="7694" max="7694" width="11.140625" style="478" bestFit="1" customWidth="1"/>
    <col min="7695"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0" style="478" hidden="1" customWidth="1"/>
    <col min="7941" max="7941" width="24.7109375" style="478" customWidth="1"/>
    <col min="7942" max="7942" width="14.7109375" style="478" customWidth="1"/>
    <col min="7943" max="7944" width="15.7109375" style="478" customWidth="1"/>
    <col min="7945" max="7945" width="11.7109375" style="478" customWidth="1"/>
    <col min="7946" max="7946" width="6.42578125" style="478" bestFit="1" customWidth="1"/>
    <col min="7947" max="7947" width="11.7109375" style="478" customWidth="1"/>
    <col min="7948" max="7948" width="0" style="478" hidden="1" customWidth="1"/>
    <col min="7949" max="7949" width="3.7109375" style="478" customWidth="1"/>
    <col min="7950" max="7950" width="11.140625" style="478" bestFit="1" customWidth="1"/>
    <col min="7951"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0" style="478" hidden="1" customWidth="1"/>
    <col min="8197" max="8197" width="24.7109375" style="478" customWidth="1"/>
    <col min="8198" max="8198" width="14.7109375" style="478" customWidth="1"/>
    <col min="8199" max="8200" width="15.7109375" style="478" customWidth="1"/>
    <col min="8201" max="8201" width="11.7109375" style="478" customWidth="1"/>
    <col min="8202" max="8202" width="6.42578125" style="478" bestFit="1" customWidth="1"/>
    <col min="8203" max="8203" width="11.7109375" style="478" customWidth="1"/>
    <col min="8204" max="8204" width="0" style="478" hidden="1" customWidth="1"/>
    <col min="8205" max="8205" width="3.7109375" style="478" customWidth="1"/>
    <col min="8206" max="8206" width="11.140625" style="478" bestFit="1" customWidth="1"/>
    <col min="8207"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0" style="478" hidden="1" customWidth="1"/>
    <col min="8453" max="8453" width="24.7109375" style="478" customWidth="1"/>
    <col min="8454" max="8454" width="14.7109375" style="478" customWidth="1"/>
    <col min="8455" max="8456" width="15.7109375" style="478" customWidth="1"/>
    <col min="8457" max="8457" width="11.7109375" style="478" customWidth="1"/>
    <col min="8458" max="8458" width="6.42578125" style="478" bestFit="1" customWidth="1"/>
    <col min="8459" max="8459" width="11.7109375" style="478" customWidth="1"/>
    <col min="8460" max="8460" width="0" style="478" hidden="1" customWidth="1"/>
    <col min="8461" max="8461" width="3.7109375" style="478" customWidth="1"/>
    <col min="8462" max="8462" width="11.140625" style="478" bestFit="1" customWidth="1"/>
    <col min="8463"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0" style="478" hidden="1" customWidth="1"/>
    <col min="8709" max="8709" width="24.7109375" style="478" customWidth="1"/>
    <col min="8710" max="8710" width="14.7109375" style="478" customWidth="1"/>
    <col min="8711" max="8712" width="15.7109375" style="478" customWidth="1"/>
    <col min="8713" max="8713" width="11.7109375" style="478" customWidth="1"/>
    <col min="8714" max="8714" width="6.42578125" style="478" bestFit="1" customWidth="1"/>
    <col min="8715" max="8715" width="11.7109375" style="478" customWidth="1"/>
    <col min="8716" max="8716" width="0" style="478" hidden="1" customWidth="1"/>
    <col min="8717" max="8717" width="3.7109375" style="478" customWidth="1"/>
    <col min="8718" max="8718" width="11.140625" style="478" bestFit="1" customWidth="1"/>
    <col min="8719"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0" style="478" hidden="1" customWidth="1"/>
    <col min="8965" max="8965" width="24.7109375" style="478" customWidth="1"/>
    <col min="8966" max="8966" width="14.7109375" style="478" customWidth="1"/>
    <col min="8967" max="8968" width="15.7109375" style="478" customWidth="1"/>
    <col min="8969" max="8969" width="11.7109375" style="478" customWidth="1"/>
    <col min="8970" max="8970" width="6.42578125" style="478" bestFit="1" customWidth="1"/>
    <col min="8971" max="8971" width="11.7109375" style="478" customWidth="1"/>
    <col min="8972" max="8972" width="0" style="478" hidden="1" customWidth="1"/>
    <col min="8973" max="8973" width="3.7109375" style="478" customWidth="1"/>
    <col min="8974" max="8974" width="11.140625" style="478" bestFit="1" customWidth="1"/>
    <col min="8975"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0" style="478" hidden="1" customWidth="1"/>
    <col min="9221" max="9221" width="24.7109375" style="478" customWidth="1"/>
    <col min="9222" max="9222" width="14.7109375" style="478" customWidth="1"/>
    <col min="9223" max="9224" width="15.7109375" style="478" customWidth="1"/>
    <col min="9225" max="9225" width="11.7109375" style="478" customWidth="1"/>
    <col min="9226" max="9226" width="6.42578125" style="478" bestFit="1" customWidth="1"/>
    <col min="9227" max="9227" width="11.7109375" style="478" customWidth="1"/>
    <col min="9228" max="9228" width="0" style="478" hidden="1" customWidth="1"/>
    <col min="9229" max="9229" width="3.7109375" style="478" customWidth="1"/>
    <col min="9230" max="9230" width="11.140625" style="478" bestFit="1" customWidth="1"/>
    <col min="9231"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0" style="478" hidden="1" customWidth="1"/>
    <col min="9477" max="9477" width="24.7109375" style="478" customWidth="1"/>
    <col min="9478" max="9478" width="14.7109375" style="478" customWidth="1"/>
    <col min="9479" max="9480" width="15.7109375" style="478" customWidth="1"/>
    <col min="9481" max="9481" width="11.7109375" style="478" customWidth="1"/>
    <col min="9482" max="9482" width="6.42578125" style="478" bestFit="1" customWidth="1"/>
    <col min="9483" max="9483" width="11.7109375" style="478" customWidth="1"/>
    <col min="9484" max="9484" width="0" style="478" hidden="1" customWidth="1"/>
    <col min="9485" max="9485" width="3.7109375" style="478" customWidth="1"/>
    <col min="9486" max="9486" width="11.140625" style="478" bestFit="1" customWidth="1"/>
    <col min="9487"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0" style="478" hidden="1" customWidth="1"/>
    <col min="9733" max="9733" width="24.7109375" style="478" customWidth="1"/>
    <col min="9734" max="9734" width="14.7109375" style="478" customWidth="1"/>
    <col min="9735" max="9736" width="15.7109375" style="478" customWidth="1"/>
    <col min="9737" max="9737" width="11.7109375" style="478" customWidth="1"/>
    <col min="9738" max="9738" width="6.42578125" style="478" bestFit="1" customWidth="1"/>
    <col min="9739" max="9739" width="11.7109375" style="478" customWidth="1"/>
    <col min="9740" max="9740" width="0" style="478" hidden="1" customWidth="1"/>
    <col min="9741" max="9741" width="3.7109375" style="478" customWidth="1"/>
    <col min="9742" max="9742" width="11.140625" style="478" bestFit="1" customWidth="1"/>
    <col min="9743"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0" style="478" hidden="1" customWidth="1"/>
    <col min="9989" max="9989" width="24.7109375" style="478" customWidth="1"/>
    <col min="9990" max="9990" width="14.7109375" style="478" customWidth="1"/>
    <col min="9991" max="9992" width="15.7109375" style="478" customWidth="1"/>
    <col min="9993" max="9993" width="11.7109375" style="478" customWidth="1"/>
    <col min="9994" max="9994" width="6.42578125" style="478" bestFit="1" customWidth="1"/>
    <col min="9995" max="9995" width="11.7109375" style="478" customWidth="1"/>
    <col min="9996" max="9996" width="0" style="478" hidden="1" customWidth="1"/>
    <col min="9997" max="9997" width="3.7109375" style="478" customWidth="1"/>
    <col min="9998" max="9998" width="11.140625" style="478" bestFit="1" customWidth="1"/>
    <col min="9999"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0" style="478" hidden="1" customWidth="1"/>
    <col min="10245" max="10245" width="24.7109375" style="478" customWidth="1"/>
    <col min="10246" max="10246" width="14.7109375" style="478" customWidth="1"/>
    <col min="10247" max="10248" width="15.7109375" style="478" customWidth="1"/>
    <col min="10249" max="10249" width="11.7109375" style="478" customWidth="1"/>
    <col min="10250" max="10250" width="6.42578125" style="478" bestFit="1" customWidth="1"/>
    <col min="10251" max="10251" width="11.7109375" style="478" customWidth="1"/>
    <col min="10252" max="10252" width="0" style="478" hidden="1" customWidth="1"/>
    <col min="10253" max="10253" width="3.7109375" style="478" customWidth="1"/>
    <col min="10254" max="10254" width="11.140625" style="478" bestFit="1" customWidth="1"/>
    <col min="10255"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0" style="478" hidden="1" customWidth="1"/>
    <col min="10501" max="10501" width="24.7109375" style="478" customWidth="1"/>
    <col min="10502" max="10502" width="14.7109375" style="478" customWidth="1"/>
    <col min="10503" max="10504" width="15.7109375" style="478" customWidth="1"/>
    <col min="10505" max="10505" width="11.7109375" style="478" customWidth="1"/>
    <col min="10506" max="10506" width="6.42578125" style="478" bestFit="1" customWidth="1"/>
    <col min="10507" max="10507" width="11.7109375" style="478" customWidth="1"/>
    <col min="10508" max="10508" width="0" style="478" hidden="1" customWidth="1"/>
    <col min="10509" max="10509" width="3.7109375" style="478" customWidth="1"/>
    <col min="10510" max="10510" width="11.140625" style="478" bestFit="1" customWidth="1"/>
    <col min="10511"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0" style="478" hidden="1" customWidth="1"/>
    <col min="10757" max="10757" width="24.7109375" style="478" customWidth="1"/>
    <col min="10758" max="10758" width="14.7109375" style="478" customWidth="1"/>
    <col min="10759" max="10760" width="15.7109375" style="478" customWidth="1"/>
    <col min="10761" max="10761" width="11.7109375" style="478" customWidth="1"/>
    <col min="10762" max="10762" width="6.42578125" style="478" bestFit="1" customWidth="1"/>
    <col min="10763" max="10763" width="11.7109375" style="478" customWidth="1"/>
    <col min="10764" max="10764" width="0" style="478" hidden="1" customWidth="1"/>
    <col min="10765" max="10765" width="3.7109375" style="478" customWidth="1"/>
    <col min="10766" max="10766" width="11.140625" style="478" bestFit="1" customWidth="1"/>
    <col min="10767"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0" style="478" hidden="1" customWidth="1"/>
    <col min="11013" max="11013" width="24.7109375" style="478" customWidth="1"/>
    <col min="11014" max="11014" width="14.7109375" style="478" customWidth="1"/>
    <col min="11015" max="11016" width="15.7109375" style="478" customWidth="1"/>
    <col min="11017" max="11017" width="11.7109375" style="478" customWidth="1"/>
    <col min="11018" max="11018" width="6.42578125" style="478" bestFit="1" customWidth="1"/>
    <col min="11019" max="11019" width="11.7109375" style="478" customWidth="1"/>
    <col min="11020" max="11020" width="0" style="478" hidden="1" customWidth="1"/>
    <col min="11021" max="11021" width="3.7109375" style="478" customWidth="1"/>
    <col min="11022" max="11022" width="11.140625" style="478" bestFit="1" customWidth="1"/>
    <col min="11023"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0" style="478" hidden="1" customWidth="1"/>
    <col min="11269" max="11269" width="24.7109375" style="478" customWidth="1"/>
    <col min="11270" max="11270" width="14.7109375" style="478" customWidth="1"/>
    <col min="11271" max="11272" width="15.7109375" style="478" customWidth="1"/>
    <col min="11273" max="11273" width="11.7109375" style="478" customWidth="1"/>
    <col min="11274" max="11274" width="6.42578125" style="478" bestFit="1" customWidth="1"/>
    <col min="11275" max="11275" width="11.7109375" style="478" customWidth="1"/>
    <col min="11276" max="11276" width="0" style="478" hidden="1" customWidth="1"/>
    <col min="11277" max="11277" width="3.7109375" style="478" customWidth="1"/>
    <col min="11278" max="11278" width="11.140625" style="478" bestFit="1" customWidth="1"/>
    <col min="11279"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0" style="478" hidden="1" customWidth="1"/>
    <col min="11525" max="11525" width="24.7109375" style="478" customWidth="1"/>
    <col min="11526" max="11526" width="14.7109375" style="478" customWidth="1"/>
    <col min="11527" max="11528" width="15.7109375" style="478" customWidth="1"/>
    <col min="11529" max="11529" width="11.7109375" style="478" customWidth="1"/>
    <col min="11530" max="11530" width="6.42578125" style="478" bestFit="1" customWidth="1"/>
    <col min="11531" max="11531" width="11.7109375" style="478" customWidth="1"/>
    <col min="11532" max="11532" width="0" style="478" hidden="1" customWidth="1"/>
    <col min="11533" max="11533" width="3.7109375" style="478" customWidth="1"/>
    <col min="11534" max="11534" width="11.140625" style="478" bestFit="1" customWidth="1"/>
    <col min="11535"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0" style="478" hidden="1" customWidth="1"/>
    <col min="11781" max="11781" width="24.7109375" style="478" customWidth="1"/>
    <col min="11782" max="11782" width="14.7109375" style="478" customWidth="1"/>
    <col min="11783" max="11784" width="15.7109375" style="478" customWidth="1"/>
    <col min="11785" max="11785" width="11.7109375" style="478" customWidth="1"/>
    <col min="11786" max="11786" width="6.42578125" style="478" bestFit="1" customWidth="1"/>
    <col min="11787" max="11787" width="11.7109375" style="478" customWidth="1"/>
    <col min="11788" max="11788" width="0" style="478" hidden="1" customWidth="1"/>
    <col min="11789" max="11789" width="3.7109375" style="478" customWidth="1"/>
    <col min="11790" max="11790" width="11.140625" style="478" bestFit="1" customWidth="1"/>
    <col min="11791"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0" style="478" hidden="1" customWidth="1"/>
    <col min="12037" max="12037" width="24.7109375" style="478" customWidth="1"/>
    <col min="12038" max="12038" width="14.7109375" style="478" customWidth="1"/>
    <col min="12039" max="12040" width="15.7109375" style="478" customWidth="1"/>
    <col min="12041" max="12041" width="11.7109375" style="478" customWidth="1"/>
    <col min="12042" max="12042" width="6.42578125" style="478" bestFit="1" customWidth="1"/>
    <col min="12043" max="12043" width="11.7109375" style="478" customWidth="1"/>
    <col min="12044" max="12044" width="0" style="478" hidden="1" customWidth="1"/>
    <col min="12045" max="12045" width="3.7109375" style="478" customWidth="1"/>
    <col min="12046" max="12046" width="11.140625" style="478" bestFit="1" customWidth="1"/>
    <col min="12047"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0" style="478" hidden="1" customWidth="1"/>
    <col min="12293" max="12293" width="24.7109375" style="478" customWidth="1"/>
    <col min="12294" max="12294" width="14.7109375" style="478" customWidth="1"/>
    <col min="12295" max="12296" width="15.7109375" style="478" customWidth="1"/>
    <col min="12297" max="12297" width="11.7109375" style="478" customWidth="1"/>
    <col min="12298" max="12298" width="6.42578125" style="478" bestFit="1" customWidth="1"/>
    <col min="12299" max="12299" width="11.7109375" style="478" customWidth="1"/>
    <col min="12300" max="12300" width="0" style="478" hidden="1" customWidth="1"/>
    <col min="12301" max="12301" width="3.7109375" style="478" customWidth="1"/>
    <col min="12302" max="12302" width="11.140625" style="478" bestFit="1" customWidth="1"/>
    <col min="12303"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0" style="478" hidden="1" customWidth="1"/>
    <col min="12549" max="12549" width="24.7109375" style="478" customWidth="1"/>
    <col min="12550" max="12550" width="14.7109375" style="478" customWidth="1"/>
    <col min="12551" max="12552" width="15.7109375" style="478" customWidth="1"/>
    <col min="12553" max="12553" width="11.7109375" style="478" customWidth="1"/>
    <col min="12554" max="12554" width="6.42578125" style="478" bestFit="1" customWidth="1"/>
    <col min="12555" max="12555" width="11.7109375" style="478" customWidth="1"/>
    <col min="12556" max="12556" width="0" style="478" hidden="1" customWidth="1"/>
    <col min="12557" max="12557" width="3.7109375" style="478" customWidth="1"/>
    <col min="12558" max="12558" width="11.140625" style="478" bestFit="1" customWidth="1"/>
    <col min="12559"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0" style="478" hidden="1" customWidth="1"/>
    <col min="12805" max="12805" width="24.7109375" style="478" customWidth="1"/>
    <col min="12806" max="12806" width="14.7109375" style="478" customWidth="1"/>
    <col min="12807" max="12808" width="15.7109375" style="478" customWidth="1"/>
    <col min="12809" max="12809" width="11.7109375" style="478" customWidth="1"/>
    <col min="12810" max="12810" width="6.42578125" style="478" bestFit="1" customWidth="1"/>
    <col min="12811" max="12811" width="11.7109375" style="478" customWidth="1"/>
    <col min="12812" max="12812" width="0" style="478" hidden="1" customWidth="1"/>
    <col min="12813" max="12813" width="3.7109375" style="478" customWidth="1"/>
    <col min="12814" max="12814" width="11.140625" style="478" bestFit="1" customWidth="1"/>
    <col min="12815"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0" style="478" hidden="1" customWidth="1"/>
    <col min="13061" max="13061" width="24.7109375" style="478" customWidth="1"/>
    <col min="13062" max="13062" width="14.7109375" style="478" customWidth="1"/>
    <col min="13063" max="13064" width="15.7109375" style="478" customWidth="1"/>
    <col min="13065" max="13065" width="11.7109375" style="478" customWidth="1"/>
    <col min="13066" max="13066" width="6.42578125" style="478" bestFit="1" customWidth="1"/>
    <col min="13067" max="13067" width="11.7109375" style="478" customWidth="1"/>
    <col min="13068" max="13068" width="0" style="478" hidden="1" customWidth="1"/>
    <col min="13069" max="13069" width="3.7109375" style="478" customWidth="1"/>
    <col min="13070" max="13070" width="11.140625" style="478" bestFit="1" customWidth="1"/>
    <col min="13071"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0" style="478" hidden="1" customWidth="1"/>
    <col min="13317" max="13317" width="24.7109375" style="478" customWidth="1"/>
    <col min="13318" max="13318" width="14.7109375" style="478" customWidth="1"/>
    <col min="13319" max="13320" width="15.7109375" style="478" customWidth="1"/>
    <col min="13321" max="13321" width="11.7109375" style="478" customWidth="1"/>
    <col min="13322" max="13322" width="6.42578125" style="478" bestFit="1" customWidth="1"/>
    <col min="13323" max="13323" width="11.7109375" style="478" customWidth="1"/>
    <col min="13324" max="13324" width="0" style="478" hidden="1" customWidth="1"/>
    <col min="13325" max="13325" width="3.7109375" style="478" customWidth="1"/>
    <col min="13326" max="13326" width="11.140625" style="478" bestFit="1" customWidth="1"/>
    <col min="13327"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0" style="478" hidden="1" customWidth="1"/>
    <col min="13573" max="13573" width="24.7109375" style="478" customWidth="1"/>
    <col min="13574" max="13574" width="14.7109375" style="478" customWidth="1"/>
    <col min="13575" max="13576" width="15.7109375" style="478" customWidth="1"/>
    <col min="13577" max="13577" width="11.7109375" style="478" customWidth="1"/>
    <col min="13578" max="13578" width="6.42578125" style="478" bestFit="1" customWidth="1"/>
    <col min="13579" max="13579" width="11.7109375" style="478" customWidth="1"/>
    <col min="13580" max="13580" width="0" style="478" hidden="1" customWidth="1"/>
    <col min="13581" max="13581" width="3.7109375" style="478" customWidth="1"/>
    <col min="13582" max="13582" width="11.140625" style="478" bestFit="1" customWidth="1"/>
    <col min="13583"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0" style="478" hidden="1" customWidth="1"/>
    <col min="13829" max="13829" width="24.7109375" style="478" customWidth="1"/>
    <col min="13830" max="13830" width="14.7109375" style="478" customWidth="1"/>
    <col min="13831" max="13832" width="15.7109375" style="478" customWidth="1"/>
    <col min="13833" max="13833" width="11.7109375" style="478" customWidth="1"/>
    <col min="13834" max="13834" width="6.42578125" style="478" bestFit="1" customWidth="1"/>
    <col min="13835" max="13835" width="11.7109375" style="478" customWidth="1"/>
    <col min="13836" max="13836" width="0" style="478" hidden="1" customWidth="1"/>
    <col min="13837" max="13837" width="3.7109375" style="478" customWidth="1"/>
    <col min="13838" max="13838" width="11.140625" style="478" bestFit="1" customWidth="1"/>
    <col min="13839"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0" style="478" hidden="1" customWidth="1"/>
    <col min="14085" max="14085" width="24.7109375" style="478" customWidth="1"/>
    <col min="14086" max="14086" width="14.7109375" style="478" customWidth="1"/>
    <col min="14087" max="14088" width="15.7109375" style="478" customWidth="1"/>
    <col min="14089" max="14089" width="11.7109375" style="478" customWidth="1"/>
    <col min="14090" max="14090" width="6.42578125" style="478" bestFit="1" customWidth="1"/>
    <col min="14091" max="14091" width="11.7109375" style="478" customWidth="1"/>
    <col min="14092" max="14092" width="0" style="478" hidden="1" customWidth="1"/>
    <col min="14093" max="14093" width="3.7109375" style="478" customWidth="1"/>
    <col min="14094" max="14094" width="11.140625" style="478" bestFit="1" customWidth="1"/>
    <col min="14095"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0" style="478" hidden="1" customWidth="1"/>
    <col min="14341" max="14341" width="24.7109375" style="478" customWidth="1"/>
    <col min="14342" max="14342" width="14.7109375" style="478" customWidth="1"/>
    <col min="14343" max="14344" width="15.7109375" style="478" customWidth="1"/>
    <col min="14345" max="14345" width="11.7109375" style="478" customWidth="1"/>
    <col min="14346" max="14346" width="6.42578125" style="478" bestFit="1" customWidth="1"/>
    <col min="14347" max="14347" width="11.7109375" style="478" customWidth="1"/>
    <col min="14348" max="14348" width="0" style="478" hidden="1" customWidth="1"/>
    <col min="14349" max="14349" width="3.7109375" style="478" customWidth="1"/>
    <col min="14350" max="14350" width="11.140625" style="478" bestFit="1" customWidth="1"/>
    <col min="14351"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0" style="478" hidden="1" customWidth="1"/>
    <col min="14597" max="14597" width="24.7109375" style="478" customWidth="1"/>
    <col min="14598" max="14598" width="14.7109375" style="478" customWidth="1"/>
    <col min="14599" max="14600" width="15.7109375" style="478" customWidth="1"/>
    <col min="14601" max="14601" width="11.7109375" style="478" customWidth="1"/>
    <col min="14602" max="14602" width="6.42578125" style="478" bestFit="1" customWidth="1"/>
    <col min="14603" max="14603" width="11.7109375" style="478" customWidth="1"/>
    <col min="14604" max="14604" width="0" style="478" hidden="1" customWidth="1"/>
    <col min="14605" max="14605" width="3.7109375" style="478" customWidth="1"/>
    <col min="14606" max="14606" width="11.140625" style="478" bestFit="1" customWidth="1"/>
    <col min="14607"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0" style="478" hidden="1" customWidth="1"/>
    <col min="14853" max="14853" width="24.7109375" style="478" customWidth="1"/>
    <col min="14854" max="14854" width="14.7109375" style="478" customWidth="1"/>
    <col min="14855" max="14856" width="15.7109375" style="478" customWidth="1"/>
    <col min="14857" max="14857" width="11.7109375" style="478" customWidth="1"/>
    <col min="14858" max="14858" width="6.42578125" style="478" bestFit="1" customWidth="1"/>
    <col min="14859" max="14859" width="11.7109375" style="478" customWidth="1"/>
    <col min="14860" max="14860" width="0" style="478" hidden="1" customWidth="1"/>
    <col min="14861" max="14861" width="3.7109375" style="478" customWidth="1"/>
    <col min="14862" max="14862" width="11.140625" style="478" bestFit="1" customWidth="1"/>
    <col min="14863"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0" style="478" hidden="1" customWidth="1"/>
    <col min="15109" max="15109" width="24.7109375" style="478" customWidth="1"/>
    <col min="15110" max="15110" width="14.7109375" style="478" customWidth="1"/>
    <col min="15111" max="15112" width="15.7109375" style="478" customWidth="1"/>
    <col min="15113" max="15113" width="11.7109375" style="478" customWidth="1"/>
    <col min="15114" max="15114" width="6.42578125" style="478" bestFit="1" customWidth="1"/>
    <col min="15115" max="15115" width="11.7109375" style="478" customWidth="1"/>
    <col min="15116" max="15116" width="0" style="478" hidden="1" customWidth="1"/>
    <col min="15117" max="15117" width="3.7109375" style="478" customWidth="1"/>
    <col min="15118" max="15118" width="11.140625" style="478" bestFit="1" customWidth="1"/>
    <col min="15119"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0" style="478" hidden="1" customWidth="1"/>
    <col min="15365" max="15365" width="24.7109375" style="478" customWidth="1"/>
    <col min="15366" max="15366" width="14.7109375" style="478" customWidth="1"/>
    <col min="15367" max="15368" width="15.7109375" style="478" customWidth="1"/>
    <col min="15369" max="15369" width="11.7109375" style="478" customWidth="1"/>
    <col min="15370" max="15370" width="6.42578125" style="478" bestFit="1" customWidth="1"/>
    <col min="15371" max="15371" width="11.7109375" style="478" customWidth="1"/>
    <col min="15372" max="15372" width="0" style="478" hidden="1" customWidth="1"/>
    <col min="15373" max="15373" width="3.7109375" style="478" customWidth="1"/>
    <col min="15374" max="15374" width="11.140625" style="478" bestFit="1" customWidth="1"/>
    <col min="15375"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0" style="478" hidden="1" customWidth="1"/>
    <col min="15621" max="15621" width="24.7109375" style="478" customWidth="1"/>
    <col min="15622" max="15622" width="14.7109375" style="478" customWidth="1"/>
    <col min="15623" max="15624" width="15.7109375" style="478" customWidth="1"/>
    <col min="15625" max="15625" width="11.7109375" style="478" customWidth="1"/>
    <col min="15626" max="15626" width="6.42578125" style="478" bestFit="1" customWidth="1"/>
    <col min="15627" max="15627" width="11.7109375" style="478" customWidth="1"/>
    <col min="15628" max="15628" width="0" style="478" hidden="1" customWidth="1"/>
    <col min="15629" max="15629" width="3.7109375" style="478" customWidth="1"/>
    <col min="15630" max="15630" width="11.140625" style="478" bestFit="1" customWidth="1"/>
    <col min="15631"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0" style="478" hidden="1" customWidth="1"/>
    <col min="15877" max="15877" width="24.7109375" style="478" customWidth="1"/>
    <col min="15878" max="15878" width="14.7109375" style="478" customWidth="1"/>
    <col min="15879" max="15880" width="15.7109375" style="478" customWidth="1"/>
    <col min="15881" max="15881" width="11.7109375" style="478" customWidth="1"/>
    <col min="15882" max="15882" width="6.42578125" style="478" bestFit="1" customWidth="1"/>
    <col min="15883" max="15883" width="11.7109375" style="478" customWidth="1"/>
    <col min="15884" max="15884" width="0" style="478" hidden="1" customWidth="1"/>
    <col min="15885" max="15885" width="3.7109375" style="478" customWidth="1"/>
    <col min="15886" max="15886" width="11.140625" style="478" bestFit="1" customWidth="1"/>
    <col min="15887"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0" style="478" hidden="1" customWidth="1"/>
    <col min="16133" max="16133" width="24.7109375" style="478" customWidth="1"/>
    <col min="16134" max="16134" width="14.7109375" style="478" customWidth="1"/>
    <col min="16135" max="16136" width="15.7109375" style="478" customWidth="1"/>
    <col min="16137" max="16137" width="11.7109375" style="478" customWidth="1"/>
    <col min="16138" max="16138" width="6.42578125" style="478" bestFit="1" customWidth="1"/>
    <col min="16139" max="16139" width="11.7109375" style="478" customWidth="1"/>
    <col min="16140" max="16140" width="0" style="478" hidden="1" customWidth="1"/>
    <col min="16141" max="16141" width="3.7109375" style="478" customWidth="1"/>
    <col min="16142" max="16142" width="11.140625" style="478" bestFit="1" customWidth="1"/>
    <col min="16143" max="16384" width="10.5703125" style="478"/>
  </cols>
  <sheetData>
    <row r="1" spans="1:29" hidden="1"/>
    <row r="2" spans="1:29" hidden="1"/>
    <row r="3" spans="1:29" hidden="1"/>
    <row r="4" spans="1:29" ht="3" customHeight="1">
      <c r="J4" s="483"/>
      <c r="K4" s="483"/>
      <c r="L4" s="479"/>
      <c r="M4" s="479"/>
      <c r="N4" s="479"/>
      <c r="O4" s="486"/>
      <c r="P4" s="486"/>
      <c r="Q4" s="486"/>
      <c r="R4" s="486"/>
      <c r="S4" s="486"/>
      <c r="T4" s="486"/>
      <c r="U4" s="486"/>
      <c r="V4" s="479"/>
    </row>
    <row r="5" spans="1:29" ht="22.5" customHeight="1">
      <c r="J5" s="483"/>
      <c r="K5" s="483"/>
      <c r="L5" s="1287" t="s">
        <v>688</v>
      </c>
      <c r="M5" s="1287"/>
      <c r="N5" s="1287"/>
      <c r="O5" s="1287"/>
      <c r="P5" s="1287"/>
      <c r="Q5" s="1287"/>
      <c r="R5" s="1287"/>
      <c r="S5" s="1287"/>
      <c r="T5" s="1287"/>
      <c r="U5" s="581"/>
      <c r="V5" s="499"/>
    </row>
    <row r="6" spans="1:29" ht="3" customHeight="1">
      <c r="J6" s="483"/>
      <c r="K6" s="483"/>
      <c r="L6" s="479"/>
      <c r="M6" s="479"/>
      <c r="N6" s="479"/>
      <c r="O6" s="482"/>
      <c r="P6" s="482"/>
      <c r="Q6" s="482"/>
      <c r="R6" s="482"/>
      <c r="S6" s="482"/>
      <c r="T6" s="482"/>
      <c r="U6" s="479"/>
    </row>
    <row r="7" spans="1:29" s="493" customFormat="1" ht="22.5">
      <c r="A7" s="507"/>
      <c r="B7" s="507"/>
      <c r="C7" s="507"/>
      <c r="D7" s="507"/>
      <c r="E7" s="507"/>
      <c r="F7" s="507"/>
      <c r="G7" s="507"/>
      <c r="H7" s="507"/>
      <c r="L7" s="501"/>
      <c r="M7" s="619" t="s">
        <v>503</v>
      </c>
      <c r="N7" s="668"/>
      <c r="O7" s="1306" t="str">
        <f>IF(NameOrPr_ch="",IF(NameOrPr="","",NameOrPr),NameOrPr_ch)</f>
        <v>Региональная служба по тарифам Нижегородской области</v>
      </c>
      <c r="P7" s="1307"/>
      <c r="Q7" s="1307"/>
      <c r="R7" s="1307"/>
      <c r="S7" s="1307"/>
      <c r="T7" s="1308"/>
      <c r="U7" s="669"/>
      <c r="Y7" s="1015"/>
      <c r="Z7" s="507"/>
      <c r="AA7" s="507"/>
      <c r="AB7" s="507"/>
      <c r="AC7" s="507"/>
    </row>
    <row r="8" spans="1:29" s="572" customFormat="1" ht="18.75">
      <c r="A8" s="592"/>
      <c r="B8" s="592"/>
      <c r="C8" s="592"/>
      <c r="D8" s="592"/>
      <c r="E8" s="592"/>
      <c r="F8" s="592"/>
      <c r="G8" s="592"/>
      <c r="H8" s="592"/>
      <c r="L8" s="501"/>
      <c r="M8" s="619" t="s">
        <v>598</v>
      </c>
      <c r="N8" s="668"/>
      <c r="O8" s="1306" t="str">
        <f>IF(datePr_ch="",IF(datePr="","",datePr),datePr_ch)</f>
        <v>21.11.2018</v>
      </c>
      <c r="P8" s="1307"/>
      <c r="Q8" s="1307"/>
      <c r="R8" s="1307"/>
      <c r="S8" s="1307"/>
      <c r="T8" s="1308"/>
      <c r="U8" s="669"/>
      <c r="Y8" s="1015"/>
      <c r="Z8" s="592"/>
      <c r="AA8" s="592"/>
      <c r="AB8" s="592"/>
      <c r="AC8" s="592"/>
    </row>
    <row r="9" spans="1:29" s="493" customFormat="1" ht="18.75">
      <c r="A9" s="507"/>
      <c r="B9" s="507"/>
      <c r="C9" s="507"/>
      <c r="D9" s="507"/>
      <c r="E9" s="507"/>
      <c r="F9" s="507"/>
      <c r="G9" s="507"/>
      <c r="H9" s="507"/>
      <c r="L9" s="554"/>
      <c r="M9" s="619" t="s">
        <v>597</v>
      </c>
      <c r="N9" s="668"/>
      <c r="O9" s="1306" t="str">
        <f>IF(numberPr_ch="",IF(numberPr="","",numberPr),numberPr_ch)</f>
        <v>47/17</v>
      </c>
      <c r="P9" s="1307"/>
      <c r="Q9" s="1307"/>
      <c r="R9" s="1307"/>
      <c r="S9" s="1307"/>
      <c r="T9" s="1308"/>
      <c r="U9" s="669"/>
      <c r="Y9" s="1015"/>
      <c r="Z9" s="507"/>
      <c r="AA9" s="507"/>
      <c r="AB9" s="507"/>
      <c r="AC9" s="507"/>
    </row>
    <row r="10" spans="1:29" s="493" customFormat="1" ht="18.75">
      <c r="A10" s="507"/>
      <c r="B10" s="507"/>
      <c r="C10" s="507"/>
      <c r="D10" s="507"/>
      <c r="E10" s="507"/>
      <c r="F10" s="507"/>
      <c r="G10" s="507"/>
      <c r="H10" s="507"/>
      <c r="L10" s="554"/>
      <c r="M10" s="619" t="s">
        <v>502</v>
      </c>
      <c r="N10" s="668"/>
      <c r="O10" s="1306" t="str">
        <f>IF(IstPub_ch="",IF(IstPub="","",IstPub),IstPub_ch)</f>
        <v>официальный сайт РСТ НО</v>
      </c>
      <c r="P10" s="1307"/>
      <c r="Q10" s="1307"/>
      <c r="R10" s="1307"/>
      <c r="S10" s="1307"/>
      <c r="T10" s="1308"/>
      <c r="U10" s="669"/>
      <c r="Y10" s="1015"/>
      <c r="Z10" s="507"/>
      <c r="AA10" s="507"/>
      <c r="AB10" s="507"/>
      <c r="AC10" s="507"/>
    </row>
    <row r="11" spans="1:29" s="615" customFormat="1" ht="18.75" hidden="1">
      <c r="A11" s="616"/>
      <c r="B11" s="616"/>
      <c r="C11" s="616"/>
      <c r="D11" s="616"/>
      <c r="E11" s="616"/>
      <c r="F11" s="616"/>
      <c r="G11" s="616"/>
      <c r="H11" s="616"/>
      <c r="L11" s="754"/>
      <c r="M11" s="752"/>
      <c r="O11" s="751"/>
      <c r="P11" s="751"/>
      <c r="Q11" s="773" t="s">
        <v>723</v>
      </c>
      <c r="R11" s="773" t="s">
        <v>724</v>
      </c>
      <c r="S11" s="751"/>
      <c r="T11" s="751"/>
      <c r="U11" s="669"/>
      <c r="Y11" s="775"/>
      <c r="Z11" s="616"/>
      <c r="AA11" s="616"/>
      <c r="AB11" s="616"/>
      <c r="AC11" s="616"/>
    </row>
    <row r="12" spans="1:29" s="493" customFormat="1" ht="11.25" hidden="1">
      <c r="A12" s="507"/>
      <c r="B12" s="507"/>
      <c r="C12" s="507"/>
      <c r="D12" s="507"/>
      <c r="E12" s="507"/>
      <c r="F12" s="507"/>
      <c r="G12" s="507"/>
      <c r="H12" s="507"/>
      <c r="L12" s="1288"/>
      <c r="M12" s="1288"/>
      <c r="N12" s="490"/>
      <c r="O12" s="769"/>
      <c r="P12" s="769"/>
      <c r="Q12" s="769"/>
      <c r="R12" s="769"/>
      <c r="S12" s="769"/>
      <c r="T12" s="769"/>
      <c r="U12" s="488"/>
      <c r="V12" s="505" t="s">
        <v>373</v>
      </c>
      <c r="Y12" s="1015"/>
      <c r="Z12" s="507"/>
      <c r="AA12" s="507"/>
      <c r="AB12" s="507"/>
      <c r="AC12" s="507"/>
    </row>
    <row r="13" spans="1:29" ht="15" customHeight="1">
      <c r="J13" s="483"/>
      <c r="K13" s="483"/>
      <c r="L13" s="479"/>
      <c r="M13" s="479"/>
      <c r="N13" s="479"/>
      <c r="O13" s="601"/>
      <c r="P13" s="601"/>
      <c r="Q13" s="1305"/>
      <c r="R13" s="1305"/>
      <c r="S13" s="1305"/>
      <c r="T13" s="1305"/>
      <c r="U13" s="1305"/>
      <c r="V13" s="1305"/>
    </row>
    <row r="14" spans="1:29">
      <c r="J14" s="483"/>
      <c r="K14" s="483"/>
      <c r="L14" s="1209" t="s">
        <v>454</v>
      </c>
      <c r="M14" s="1209"/>
      <c r="N14" s="1209"/>
      <c r="O14" s="1209"/>
      <c r="P14" s="1209"/>
      <c r="Q14" s="1209"/>
      <c r="R14" s="1209"/>
      <c r="S14" s="1209"/>
      <c r="T14" s="1209"/>
      <c r="U14" s="1209"/>
      <c r="V14" s="1209"/>
      <c r="W14" s="1209"/>
      <c r="X14" s="1209" t="s">
        <v>455</v>
      </c>
    </row>
    <row r="15" spans="1:29" ht="14.25" customHeight="1">
      <c r="J15" s="483"/>
      <c r="K15" s="483"/>
      <c r="L15" s="1271" t="s">
        <v>92</v>
      </c>
      <c r="M15" s="1271" t="s">
        <v>628</v>
      </c>
      <c r="N15" s="536"/>
      <c r="O15" s="1271" t="s">
        <v>629</v>
      </c>
      <c r="P15" s="1325" t="s">
        <v>630</v>
      </c>
      <c r="Q15" s="1325" t="s">
        <v>643</v>
      </c>
      <c r="R15" s="1325"/>
      <c r="S15" s="1325"/>
      <c r="T15" s="1325"/>
      <c r="U15" s="1325"/>
      <c r="V15" s="1271" t="s">
        <v>341</v>
      </c>
      <c r="W15" s="1304" t="s">
        <v>275</v>
      </c>
      <c r="X15" s="1209"/>
    </row>
    <row r="16" spans="1:29" s="525" customFormat="1" ht="25.5" customHeight="1">
      <c r="A16" s="587"/>
      <c r="B16" s="587"/>
      <c r="C16" s="587"/>
      <c r="D16" s="587"/>
      <c r="E16" s="587"/>
      <c r="F16" s="587"/>
      <c r="G16" s="593"/>
      <c r="H16" s="593"/>
      <c r="I16" s="533"/>
      <c r="J16" s="531"/>
      <c r="K16" s="531"/>
      <c r="L16" s="1271"/>
      <c r="M16" s="1271"/>
      <c r="N16" s="536"/>
      <c r="O16" s="1271"/>
      <c r="P16" s="1325"/>
      <c r="Q16" s="1325" t="s">
        <v>681</v>
      </c>
      <c r="R16" s="1325"/>
      <c r="S16" s="1314" t="s">
        <v>656</v>
      </c>
      <c r="T16" s="1314"/>
      <c r="U16" s="1314"/>
      <c r="V16" s="1271"/>
      <c r="W16" s="1304"/>
      <c r="X16" s="1209"/>
      <c r="Y16" s="1010"/>
      <c r="Z16" s="587"/>
      <c r="AA16" s="587"/>
      <c r="AB16" s="587"/>
      <c r="AC16" s="587"/>
    </row>
    <row r="17" spans="1:29" ht="14.25" customHeight="1">
      <c r="J17" s="483"/>
      <c r="K17" s="483"/>
      <c r="L17" s="1271"/>
      <c r="M17" s="1271"/>
      <c r="N17" s="536"/>
      <c r="O17" s="1271"/>
      <c r="P17" s="1325"/>
      <c r="Q17" s="536" t="s">
        <v>679</v>
      </c>
      <c r="R17" s="536" t="s">
        <v>680</v>
      </c>
      <c r="S17" s="538" t="s">
        <v>274</v>
      </c>
      <c r="T17" s="1316" t="s">
        <v>273</v>
      </c>
      <c r="U17" s="1316"/>
      <c r="V17" s="1271"/>
      <c r="W17" s="1304"/>
      <c r="X17" s="1209"/>
    </row>
    <row r="18" spans="1:29">
      <c r="J18" s="483"/>
      <c r="K18" s="491">
        <v>1</v>
      </c>
      <c r="L18" s="480" t="s">
        <v>93</v>
      </c>
      <c r="M18" s="480" t="s">
        <v>49</v>
      </c>
      <c r="N18" s="498" t="s">
        <v>49</v>
      </c>
      <c r="O18" s="489">
        <f t="shared" ref="O18:T18" ca="1" si="0">OFFSET(O18,0,-1)+1</f>
        <v>3</v>
      </c>
      <c r="P18" s="489">
        <f t="shared" ca="1" si="0"/>
        <v>4</v>
      </c>
      <c r="Q18" s="489">
        <f t="shared" ca="1" si="0"/>
        <v>5</v>
      </c>
      <c r="R18" s="489">
        <f t="shared" ca="1" si="0"/>
        <v>6</v>
      </c>
      <c r="S18" s="489">
        <f t="shared" ca="1" si="0"/>
        <v>7</v>
      </c>
      <c r="T18" s="1326">
        <f t="shared" ca="1" si="0"/>
        <v>8</v>
      </c>
      <c r="U18" s="1326"/>
      <c r="V18" s="489">
        <f ca="1">OFFSET(V18,0,-2)+1</f>
        <v>9</v>
      </c>
      <c r="W18" s="525"/>
      <c r="X18" s="489">
        <f ca="1">OFFSET(X18,0,-2)+1</f>
        <v>10</v>
      </c>
    </row>
    <row r="19" spans="1:29" ht="22.5">
      <c r="A19" s="1290">
        <v>1</v>
      </c>
      <c r="B19" s="982"/>
      <c r="C19" s="982"/>
      <c r="D19" s="982"/>
      <c r="E19" s="982"/>
      <c r="F19" s="982"/>
      <c r="G19" s="983"/>
      <c r="H19" s="983"/>
      <c r="I19" s="985"/>
      <c r="J19" s="977"/>
      <c r="K19" s="977"/>
      <c r="L19" s="595">
        <f>mergeValue(A19)</f>
        <v>1</v>
      </c>
      <c r="M19" s="643" t="s">
        <v>20</v>
      </c>
      <c r="N19" s="582"/>
      <c r="O19" s="1303"/>
      <c r="P19" s="1303"/>
      <c r="Q19" s="1303"/>
      <c r="R19" s="1303"/>
      <c r="S19" s="1303"/>
      <c r="T19" s="1303"/>
      <c r="U19" s="1303"/>
      <c r="V19" s="1303"/>
      <c r="W19" s="1303"/>
      <c r="X19" s="583" t="s">
        <v>477</v>
      </c>
    </row>
    <row r="20" spans="1:29" ht="22.5">
      <c r="A20" s="1290"/>
      <c r="B20" s="1290">
        <v>1</v>
      </c>
      <c r="C20" s="982"/>
      <c r="D20" s="982"/>
      <c r="E20" s="982"/>
      <c r="F20" s="982"/>
      <c r="G20" s="987"/>
      <c r="H20" s="984"/>
      <c r="I20" s="989"/>
      <c r="J20" s="974"/>
      <c r="K20" s="973"/>
      <c r="L20" s="595" t="str">
        <f>mergeValue(A20) &amp;"."&amp; mergeValue(B20)</f>
        <v>1.1</v>
      </c>
      <c r="M20" s="548" t="s">
        <v>16</v>
      </c>
      <c r="N20" s="582"/>
      <c r="O20" s="1303"/>
      <c r="P20" s="1303"/>
      <c r="Q20" s="1303"/>
      <c r="R20" s="1303"/>
      <c r="S20" s="1303"/>
      <c r="T20" s="1303"/>
      <c r="U20" s="1303"/>
      <c r="V20" s="1303"/>
      <c r="W20" s="1303"/>
      <c r="X20" s="583" t="s">
        <v>478</v>
      </c>
    </row>
    <row r="21" spans="1:29" ht="22.5">
      <c r="A21" s="1290"/>
      <c r="B21" s="1290"/>
      <c r="C21" s="1290">
        <v>1</v>
      </c>
      <c r="D21" s="982"/>
      <c r="E21" s="982"/>
      <c r="F21" s="982"/>
      <c r="G21" s="987"/>
      <c r="H21" s="984"/>
      <c r="I21" s="990"/>
      <c r="J21" s="974"/>
      <c r="K21" s="973"/>
      <c r="L21" s="595" t="str">
        <f>mergeValue(A21) &amp;"."&amp; mergeValue(B21)&amp;"."&amp; mergeValue(C21)</f>
        <v>1.1.1</v>
      </c>
      <c r="M21" s="549" t="s">
        <v>7</v>
      </c>
      <c r="N21" s="582"/>
      <c r="O21" s="1303"/>
      <c r="P21" s="1303"/>
      <c r="Q21" s="1303"/>
      <c r="R21" s="1303"/>
      <c r="S21" s="1303"/>
      <c r="T21" s="1303"/>
      <c r="U21" s="1303"/>
      <c r="V21" s="1303"/>
      <c r="W21" s="1303"/>
      <c r="X21" s="583" t="s">
        <v>635</v>
      </c>
    </row>
    <row r="22" spans="1:29">
      <c r="A22" s="1290"/>
      <c r="B22" s="1290"/>
      <c r="C22" s="1290"/>
      <c r="D22" s="1290">
        <v>1</v>
      </c>
      <c r="E22" s="982"/>
      <c r="F22" s="982"/>
      <c r="G22" s="987"/>
      <c r="H22" s="984"/>
      <c r="I22" s="990"/>
      <c r="J22" s="988"/>
      <c r="K22" s="973"/>
      <c r="L22" s="595" t="str">
        <f>mergeValue(A22) &amp;"."&amp; mergeValue(B22)&amp;"."&amp; mergeValue(C22)&amp;"."&amp; mergeValue(D22)</f>
        <v>1.1.1.1</v>
      </c>
      <c r="M22" s="550" t="s">
        <v>22</v>
      </c>
      <c r="N22" s="582"/>
      <c r="O22" s="1303"/>
      <c r="P22" s="1303"/>
      <c r="Q22" s="1303"/>
      <c r="R22" s="1303"/>
      <c r="S22" s="1303"/>
      <c r="T22" s="1303"/>
      <c r="U22" s="1303"/>
      <c r="V22" s="1303"/>
      <c r="W22" s="1303"/>
      <c r="X22" s="1022" t="s">
        <v>689</v>
      </c>
    </row>
    <row r="23" spans="1:29" ht="42.95" customHeight="1">
      <c r="A23" s="1290"/>
      <c r="B23" s="1290"/>
      <c r="C23" s="1290"/>
      <c r="D23" s="1290"/>
      <c r="E23" s="982">
        <v>1</v>
      </c>
      <c r="F23" s="982"/>
      <c r="G23" s="987"/>
      <c r="H23" s="984"/>
      <c r="I23" s="990"/>
      <c r="J23" s="988"/>
      <c r="K23" s="978"/>
      <c r="L23" s="595" t="str">
        <f>mergeValue(A23) &amp;"."&amp; mergeValue(B23)&amp;"."&amp; mergeValue(C23)&amp;"."&amp; mergeValue(D23)&amp;"."&amp; mergeValue(E23)</f>
        <v>1.1.1.1.1</v>
      </c>
      <c r="M23" s="1074"/>
      <c r="N23" s="544"/>
      <c r="O23" s="1076"/>
      <c r="P23" s="1077"/>
      <c r="Q23" s="673"/>
      <c r="R23" s="673"/>
      <c r="S23" s="1101"/>
      <c r="T23" s="652" t="s">
        <v>85</v>
      </c>
      <c r="U23" s="1099"/>
      <c r="V23" s="776" t="s">
        <v>85</v>
      </c>
      <c r="W23" s="841"/>
      <c r="X23" s="1261" t="s">
        <v>690</v>
      </c>
      <c r="Y23" s="1010" t="str">
        <f>strCheckDateTwo(N23:W23)</f>
        <v/>
      </c>
    </row>
    <row r="24" spans="1:29" hidden="1">
      <c r="A24" s="1290"/>
      <c r="B24" s="1290"/>
      <c r="C24" s="1290"/>
      <c r="D24" s="1290"/>
      <c r="E24" s="982"/>
      <c r="F24" s="982"/>
      <c r="G24" s="987"/>
      <c r="H24" s="984"/>
      <c r="I24" s="990"/>
      <c r="J24" s="988"/>
      <c r="K24" s="978"/>
      <c r="L24" s="633"/>
      <c r="M24" s="563"/>
      <c r="N24" s="648"/>
      <c r="O24" s="648"/>
      <c r="P24" s="648"/>
      <c r="Q24" s="648"/>
      <c r="R24" s="586" t="str">
        <f>S23 &amp; "-" &amp; U23</f>
        <v>-</v>
      </c>
      <c r="S24" s="514"/>
      <c r="T24" s="588"/>
      <c r="U24" s="514"/>
      <c r="V24" s="648"/>
      <c r="W24" s="840"/>
      <c r="X24" s="1262"/>
    </row>
    <row r="25" spans="1:29" ht="15" customHeight="1">
      <c r="A25" s="1290"/>
      <c r="B25" s="1290"/>
      <c r="C25" s="1290"/>
      <c r="D25" s="1290"/>
      <c r="E25" s="982"/>
      <c r="F25" s="982"/>
      <c r="G25" s="987"/>
      <c r="H25" s="984"/>
      <c r="I25" s="990"/>
      <c r="J25" s="988"/>
      <c r="K25" s="978"/>
      <c r="L25" s="540"/>
      <c r="M25" s="553" t="s">
        <v>5</v>
      </c>
      <c r="N25" s="551"/>
      <c r="O25" s="547"/>
      <c r="P25" s="547"/>
      <c r="Q25" s="547"/>
      <c r="R25" s="547"/>
      <c r="S25" s="575"/>
      <c r="T25" s="566"/>
      <c r="U25" s="565"/>
      <c r="V25" s="551"/>
      <c r="W25" s="551"/>
      <c r="X25" s="1263"/>
    </row>
    <row r="26" spans="1:29" s="477" customFormat="1" ht="15" customHeight="1">
      <c r="A26" s="1290"/>
      <c r="B26" s="1290"/>
      <c r="C26" s="1290"/>
      <c r="D26" s="986"/>
      <c r="E26" s="986"/>
      <c r="F26" s="986"/>
      <c r="G26" s="987"/>
      <c r="H26" s="986"/>
      <c r="I26" s="990"/>
      <c r="J26" s="976"/>
      <c r="K26" s="980"/>
      <c r="L26" s="540"/>
      <c r="M26" s="552" t="s">
        <v>17</v>
      </c>
      <c r="N26" s="551"/>
      <c r="O26" s="547"/>
      <c r="P26" s="547"/>
      <c r="Q26" s="547"/>
      <c r="R26" s="547"/>
      <c r="S26" s="575"/>
      <c r="T26" s="566"/>
      <c r="U26" s="565"/>
      <c r="V26" s="551"/>
      <c r="W26" s="566"/>
      <c r="X26" s="1006"/>
      <c r="Y26" s="1079"/>
      <c r="Z26" s="503"/>
      <c r="AA26" s="503"/>
      <c r="AB26" s="503"/>
      <c r="AC26" s="503"/>
    </row>
    <row r="27" spans="1:29" s="477" customFormat="1" ht="15" customHeight="1">
      <c r="A27" s="1290"/>
      <c r="B27" s="1290"/>
      <c r="C27" s="986"/>
      <c r="D27" s="986"/>
      <c r="E27" s="986"/>
      <c r="F27" s="986"/>
      <c r="G27" s="987"/>
      <c r="H27" s="986"/>
      <c r="I27" s="981"/>
      <c r="J27" s="976"/>
      <c r="K27" s="980"/>
      <c r="L27" s="540"/>
      <c r="M27" s="551" t="s">
        <v>18</v>
      </c>
      <c r="N27" s="551"/>
      <c r="O27" s="547"/>
      <c r="P27" s="547"/>
      <c r="Q27" s="547"/>
      <c r="R27" s="547"/>
      <c r="S27" s="575"/>
      <c r="T27" s="566"/>
      <c r="U27" s="565"/>
      <c r="V27" s="551"/>
      <c r="W27" s="566"/>
      <c r="X27" s="562"/>
      <c r="Y27" s="1079"/>
      <c r="Z27" s="503"/>
      <c r="AA27" s="503"/>
      <c r="AB27" s="503"/>
      <c r="AC27" s="503"/>
    </row>
    <row r="28" spans="1:29" s="477" customFormat="1" ht="15" customHeight="1">
      <c r="A28" s="1290"/>
      <c r="B28" s="986"/>
      <c r="C28" s="986"/>
      <c r="D28" s="986"/>
      <c r="E28" s="986"/>
      <c r="F28" s="986"/>
      <c r="G28" s="987"/>
      <c r="H28" s="986"/>
      <c r="I28" s="981"/>
      <c r="J28" s="976"/>
      <c r="K28" s="980"/>
      <c r="L28" s="540"/>
      <c r="M28" s="560" t="s">
        <v>19</v>
      </c>
      <c r="N28" s="551"/>
      <c r="O28" s="547"/>
      <c r="P28" s="547"/>
      <c r="Q28" s="547"/>
      <c r="R28" s="547"/>
      <c r="S28" s="575"/>
      <c r="T28" s="566"/>
      <c r="U28" s="565"/>
      <c r="V28" s="551"/>
      <c r="W28" s="566"/>
      <c r="X28" s="562"/>
      <c r="Y28" s="1079"/>
      <c r="Z28" s="503"/>
      <c r="AA28" s="503"/>
      <c r="AB28" s="503"/>
      <c r="AC28" s="503"/>
    </row>
    <row r="29" spans="1:29" s="477" customFormat="1" ht="15" customHeight="1">
      <c r="A29" s="972"/>
      <c r="B29" s="972"/>
      <c r="C29" s="972"/>
      <c r="D29" s="972"/>
      <c r="E29" s="972"/>
      <c r="F29" s="972"/>
      <c r="G29" s="979"/>
      <c r="H29" s="980"/>
      <c r="I29" s="975"/>
      <c r="J29" s="976"/>
      <c r="K29" s="972"/>
      <c r="L29" s="540"/>
      <c r="M29" s="567" t="s">
        <v>309</v>
      </c>
      <c r="N29" s="551"/>
      <c r="O29" s="547"/>
      <c r="P29" s="547"/>
      <c r="Q29" s="547"/>
      <c r="R29" s="547"/>
      <c r="S29" s="575"/>
      <c r="T29" s="566"/>
      <c r="U29" s="565"/>
      <c r="V29" s="551"/>
      <c r="W29" s="566"/>
      <c r="X29" s="562"/>
      <c r="Y29" s="1079"/>
      <c r="Z29" s="503"/>
      <c r="AA29" s="503"/>
      <c r="AB29" s="503"/>
      <c r="AC29" s="503"/>
    </row>
    <row r="30" spans="1:29" ht="3" customHeight="1"/>
    <row r="31" spans="1:29" ht="96" customHeight="1">
      <c r="L31" s="1">
        <v>1</v>
      </c>
      <c r="M31" s="1254" t="s">
        <v>691</v>
      </c>
      <c r="N31" s="1254"/>
      <c r="O31" s="1254"/>
      <c r="P31" s="1254"/>
      <c r="Q31" s="1254"/>
      <c r="R31" s="1254"/>
      <c r="S31" s="1254"/>
      <c r="T31" s="1254"/>
      <c r="U31" s="1254"/>
      <c r="V31" s="1254"/>
      <c r="W31" s="1254"/>
      <c r="X31" s="1254"/>
      <c r="Y31" s="1100"/>
      <c r="Z31" s="518"/>
      <c r="AA31" s="518"/>
      <c r="AB31" s="518"/>
      <c r="AC31" s="518"/>
    </row>
    <row r="32" spans="1:29">
      <c r="M32" s="517"/>
      <c r="N32" s="517"/>
      <c r="O32" s="517"/>
      <c r="P32" s="517"/>
      <c r="Q32" s="517"/>
      <c r="R32" s="517"/>
      <c r="S32" s="517"/>
      <c r="T32" s="517"/>
      <c r="U32" s="517"/>
      <c r="V32" s="517"/>
      <c r="W32" s="517"/>
      <c r="X32" s="517"/>
      <c r="Y32" s="1016"/>
      <c r="Z32" s="508"/>
      <c r="AA32" s="508"/>
      <c r="AB32" s="508"/>
      <c r="AC32" s="508"/>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D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D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xr:uid="{00000000-0002-0000-1D00-000007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255" t="s">
        <v>492</v>
      </c>
      <c r="G2" s="1256"/>
      <c r="H2" s="1257"/>
      <c r="I2" s="436"/>
    </row>
    <row r="3" spans="1:20" ht="3" customHeight="1"/>
    <row r="4" spans="1:20" s="190" customFormat="1" ht="11.25">
      <c r="A4" s="214"/>
      <c r="B4" s="214"/>
      <c r="C4" s="214"/>
      <c r="D4" s="214"/>
      <c r="F4" s="1209" t="s">
        <v>454</v>
      </c>
      <c r="G4" s="1209"/>
      <c r="H4" s="1209"/>
      <c r="I4" s="1258"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58"/>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493</v>
      </c>
      <c r="H7" s="317" t="str">
        <f>IF(dateCh="","",dateCh)</f>
        <v>19.12.2018</v>
      </c>
      <c r="I7" s="196" t="s">
        <v>494</v>
      </c>
      <c r="J7" s="334"/>
      <c r="K7" s="214"/>
      <c r="L7" s="214"/>
      <c r="M7" s="214"/>
      <c r="N7" s="214"/>
      <c r="O7" s="214"/>
      <c r="P7" s="214"/>
      <c r="Q7" s="214"/>
      <c r="R7" s="214"/>
      <c r="S7" s="214"/>
      <c r="T7" s="214"/>
    </row>
    <row r="8" spans="1:20" s="190" customFormat="1" ht="45">
      <c r="A8" s="1259">
        <v>1</v>
      </c>
      <c r="B8" s="214"/>
      <c r="C8" s="214"/>
      <c r="D8" s="214"/>
      <c r="F8" s="335" t="str">
        <f>"2." &amp;mergeValue(A8)</f>
        <v>2.1</v>
      </c>
      <c r="G8" s="417" t="s">
        <v>495</v>
      </c>
      <c r="H8" s="317" t="str">
        <f>IF('Перечень тарифов'!R21="","наименование отсутствует","" &amp; 'Перечень тарифов'!R21 &amp; "")</f>
        <v>наименование отсутствует</v>
      </c>
      <c r="I8" s="196" t="s">
        <v>592</v>
      </c>
      <c r="J8" s="334"/>
      <c r="K8" s="214"/>
      <c r="L8" s="214"/>
      <c r="M8" s="214"/>
      <c r="N8" s="214"/>
      <c r="O8" s="214"/>
      <c r="P8" s="214"/>
      <c r="Q8" s="214"/>
      <c r="R8" s="214"/>
      <c r="S8" s="214"/>
      <c r="T8" s="214"/>
    </row>
    <row r="9" spans="1:20" s="190" customFormat="1" ht="22.5">
      <c r="A9" s="1259"/>
      <c r="B9" s="214"/>
      <c r="C9" s="214"/>
      <c r="D9" s="214"/>
      <c r="F9" s="335" t="str">
        <f>"3." &amp;mergeValue(A9)</f>
        <v>3.1</v>
      </c>
      <c r="G9" s="417" t="s">
        <v>496</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590</v>
      </c>
      <c r="J9" s="334"/>
      <c r="K9" s="214"/>
      <c r="L9" s="214"/>
      <c r="M9" s="214"/>
      <c r="N9" s="214"/>
      <c r="O9" s="214"/>
      <c r="P9" s="214"/>
      <c r="Q9" s="214"/>
      <c r="R9" s="214"/>
      <c r="S9" s="214"/>
      <c r="T9" s="214"/>
    </row>
    <row r="10" spans="1:20" s="190" customFormat="1" ht="22.5">
      <c r="A10" s="1259"/>
      <c r="B10" s="214"/>
      <c r="C10" s="214"/>
      <c r="D10" s="214"/>
      <c r="F10" s="335" t="str">
        <f>"4."&amp;mergeValue(A10)</f>
        <v>4.1</v>
      </c>
      <c r="G10" s="417" t="s">
        <v>497</v>
      </c>
      <c r="H10" s="318" t="s">
        <v>458</v>
      </c>
      <c r="I10" s="196"/>
      <c r="J10" s="334"/>
      <c r="K10" s="214"/>
      <c r="L10" s="214"/>
      <c r="M10" s="214"/>
      <c r="N10" s="214"/>
      <c r="O10" s="214"/>
      <c r="P10" s="214"/>
      <c r="Q10" s="214"/>
      <c r="R10" s="214"/>
      <c r="S10" s="214"/>
      <c r="T10" s="214"/>
    </row>
    <row r="11" spans="1:20" s="190" customFormat="1" ht="18.75">
      <c r="A11" s="1259"/>
      <c r="B11" s="1259">
        <v>1</v>
      </c>
      <c r="C11" s="441"/>
      <c r="D11" s="441"/>
      <c r="F11" s="335" t="str">
        <f>"4."&amp;mergeValue(A11) &amp;"."&amp;mergeValue(B11)</f>
        <v>4.1.1</v>
      </c>
      <c r="G11" s="324" t="s">
        <v>594</v>
      </c>
      <c r="H11" s="317" t="str">
        <f>IF(region_name="","",region_name)</f>
        <v>Нижегородская область</v>
      </c>
      <c r="I11" s="196" t="s">
        <v>500</v>
      </c>
      <c r="J11" s="334"/>
      <c r="K11" s="214"/>
      <c r="L11" s="214"/>
      <c r="M11" s="214"/>
      <c r="N11" s="214"/>
      <c r="O11" s="214"/>
      <c r="P11" s="214"/>
      <c r="Q11" s="214"/>
      <c r="R11" s="214"/>
      <c r="S11" s="214"/>
      <c r="T11" s="214"/>
    </row>
    <row r="12" spans="1:20" s="190" customFormat="1" ht="22.5">
      <c r="A12" s="1259"/>
      <c r="B12" s="1259"/>
      <c r="C12" s="1259">
        <v>1</v>
      </c>
      <c r="D12" s="441"/>
      <c r="F12" s="335" t="str">
        <f>"4."&amp;mergeValue(A12) &amp;"."&amp;mergeValue(B12)&amp;"."&amp;mergeValue(C12)</f>
        <v>4.1.1.1</v>
      </c>
      <c r="G12" s="341" t="s">
        <v>498</v>
      </c>
      <c r="H12" s="317" t="str">
        <f>IF(Территории!H13="","","" &amp; Территории!H13 &amp; "")</f>
        <v>Кстовский муниципальный район</v>
      </c>
      <c r="I12" s="196" t="s">
        <v>501</v>
      </c>
      <c r="J12" s="334"/>
      <c r="K12" s="214"/>
      <c r="L12" s="214"/>
      <c r="M12" s="214"/>
      <c r="N12" s="214"/>
      <c r="O12" s="214"/>
      <c r="P12" s="214"/>
      <c r="Q12" s="214"/>
      <c r="R12" s="214"/>
      <c r="S12" s="214"/>
      <c r="T12" s="214"/>
    </row>
    <row r="13" spans="1:20" s="190" customFormat="1" ht="56.25">
      <c r="A13" s="1259"/>
      <c r="B13" s="1259"/>
      <c r="C13" s="1259"/>
      <c r="D13" s="441">
        <v>1</v>
      </c>
      <c r="F13" s="335" t="str">
        <f>"4."&amp;mergeValue(A13) &amp;"."&amp;mergeValue(B13)&amp;"."&amp;mergeValue(C13)&amp;"."&amp;mergeValue(D13)</f>
        <v>4.1.1.1.1</v>
      </c>
      <c r="G13" s="420" t="s">
        <v>499</v>
      </c>
      <c r="H13" s="317" t="str">
        <f>IF(Территории!R14="","","" &amp; Территории!R14 &amp; "")</f>
        <v>Афонинский сельсовет (22637404)</v>
      </c>
      <c r="I13" s="1182" t="s">
        <v>593</v>
      </c>
      <c r="J13" s="334"/>
      <c r="K13" s="214"/>
      <c r="L13" s="214"/>
      <c r="M13" s="214"/>
      <c r="N13" s="214"/>
      <c r="O13" s="214"/>
      <c r="P13" s="214"/>
      <c r="Q13" s="214"/>
      <c r="R13" s="214"/>
      <c r="S13" s="214"/>
      <c r="T13" s="214"/>
    </row>
    <row r="14" spans="1:20" s="326" customFormat="1" ht="3" customHeight="1">
      <c r="A14" s="327"/>
      <c r="B14" s="327"/>
      <c r="C14" s="327"/>
      <c r="D14" s="327"/>
      <c r="F14" s="325"/>
      <c r="G14" s="418"/>
      <c r="H14" s="419"/>
      <c r="I14" s="226"/>
      <c r="J14" s="327"/>
      <c r="K14" s="327"/>
      <c r="L14" s="327"/>
      <c r="M14" s="327"/>
      <c r="N14" s="327"/>
      <c r="O14" s="327"/>
      <c r="P14" s="327"/>
      <c r="Q14" s="327"/>
      <c r="R14" s="327"/>
      <c r="S14" s="327"/>
      <c r="T14" s="327"/>
    </row>
    <row r="15" spans="1:20" s="326" customFormat="1" ht="15" customHeight="1">
      <c r="A15" s="327"/>
      <c r="B15" s="327"/>
      <c r="C15" s="327"/>
      <c r="D15" s="327"/>
      <c r="F15" s="325"/>
      <c r="G15" s="1254" t="s">
        <v>595</v>
      </c>
      <c r="H15" s="1254"/>
      <c r="I15" s="226"/>
      <c r="J15" s="327"/>
      <c r="K15" s="327"/>
      <c r="L15" s="327"/>
      <c r="M15" s="327"/>
      <c r="N15" s="327"/>
      <c r="O15" s="327"/>
      <c r="P15" s="327"/>
      <c r="Q15" s="327"/>
      <c r="R15" s="327"/>
      <c r="S15" s="327"/>
      <c r="T15" s="327"/>
    </row>
  </sheetData>
  <sheetProtection algorithmName="SHA-512" hashValue="oUeE4m5RpUXD2hanl2378FUmyMXI9Mh5iVdgInwTJYHBoiTloxBZrDr6KzlAK/yDCCCEaEUYXWNNllvR18rv3Q==" saltValue="cnHppAv+ZkqMvjpT9Weme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2"/>
      <c r="N1" s="412"/>
      <c r="P1" s="412"/>
    </row>
    <row r="2" spans="1:16" hidden="1"/>
    <row r="3" spans="1:16" hidden="1"/>
    <row r="4" spans="1:16" ht="3" customHeight="1">
      <c r="C4" s="86"/>
      <c r="D4" s="37"/>
      <c r="E4" s="37"/>
      <c r="F4" s="38"/>
      <c r="G4" s="38"/>
    </row>
    <row r="5" spans="1:16" ht="22.5">
      <c r="C5" s="86"/>
      <c r="D5" s="1287" t="s">
        <v>732</v>
      </c>
      <c r="E5" s="1287"/>
      <c r="F5" s="1287"/>
      <c r="G5" s="438"/>
    </row>
    <row r="6" spans="1:16" ht="3" customHeight="1">
      <c r="C6" s="86"/>
      <c r="D6" s="37"/>
      <c r="E6" s="84"/>
      <c r="F6" s="83"/>
      <c r="G6" s="286"/>
    </row>
    <row r="7" spans="1:16">
      <c r="C7" s="86"/>
      <c r="D7" s="1271" t="s">
        <v>454</v>
      </c>
      <c r="E7" s="1271"/>
      <c r="F7" s="1271"/>
      <c r="G7" s="1331" t="s">
        <v>455</v>
      </c>
    </row>
    <row r="8" spans="1:16">
      <c r="C8" s="86"/>
      <c r="D8" s="103" t="s">
        <v>92</v>
      </c>
      <c r="E8" s="113" t="s">
        <v>457</v>
      </c>
      <c r="F8" s="113" t="s">
        <v>456</v>
      </c>
      <c r="G8" s="1331"/>
    </row>
    <row r="9" spans="1:16" ht="12" customHeight="1">
      <c r="C9" s="86"/>
      <c r="D9" s="42" t="s">
        <v>93</v>
      </c>
      <c r="E9" s="42" t="s">
        <v>49</v>
      </c>
      <c r="F9" s="42" t="s">
        <v>50</v>
      </c>
      <c r="G9" s="42" t="s">
        <v>51</v>
      </c>
    </row>
    <row r="10" spans="1:16" ht="22.5">
      <c r="A10" s="285"/>
      <c r="C10" s="86"/>
      <c r="D10" s="187">
        <v>1</v>
      </c>
      <c r="E10" s="294" t="s">
        <v>694</v>
      </c>
      <c r="F10" s="295" t="s">
        <v>458</v>
      </c>
      <c r="G10" s="196"/>
    </row>
    <row r="11" spans="1:16">
      <c r="A11" s="285"/>
      <c r="C11" s="86"/>
      <c r="D11" s="187" t="s">
        <v>295</v>
      </c>
      <c r="E11" s="287" t="s">
        <v>695</v>
      </c>
      <c r="F11" s="295" t="s">
        <v>458</v>
      </c>
      <c r="G11" s="196"/>
    </row>
    <row r="12" spans="1:16" ht="21" customHeight="1">
      <c r="A12" s="285"/>
      <c r="C12" s="86"/>
      <c r="D12" s="187" t="s">
        <v>8</v>
      </c>
      <c r="E12" s="289"/>
      <c r="F12" s="314"/>
      <c r="G12" s="1261" t="s">
        <v>599</v>
      </c>
    </row>
    <row r="13" spans="1:16" ht="15" customHeight="1">
      <c r="A13" s="285"/>
      <c r="C13" s="86"/>
      <c r="D13" s="114"/>
      <c r="E13" s="301" t="s">
        <v>328</v>
      </c>
      <c r="F13" s="298"/>
      <c r="G13" s="1263"/>
    </row>
    <row r="14" spans="1:16">
      <c r="A14" s="285"/>
      <c r="C14" s="86"/>
      <c r="D14" s="187" t="s">
        <v>329</v>
      </c>
      <c r="E14" s="287" t="s">
        <v>696</v>
      </c>
      <c r="F14" s="295" t="s">
        <v>458</v>
      </c>
      <c r="G14" s="791"/>
    </row>
    <row r="15" spans="1:16" ht="42.95" customHeight="1">
      <c r="A15" s="285"/>
      <c r="C15" s="86"/>
      <c r="D15" s="187" t="s">
        <v>443</v>
      </c>
      <c r="E15" s="1115"/>
      <c r="F15" s="1114"/>
      <c r="G15" s="1261" t="s">
        <v>697</v>
      </c>
    </row>
    <row r="16" spans="1:16" s="801" customFormat="1" ht="15" customHeight="1">
      <c r="A16" s="805"/>
      <c r="B16" s="186"/>
      <c r="C16" s="688"/>
      <c r="D16" s="826"/>
      <c r="E16" s="829" t="s">
        <v>328</v>
      </c>
      <c r="F16" s="792"/>
      <c r="G16" s="1263"/>
      <c r="I16" s="831"/>
      <c r="J16" s="831"/>
    </row>
    <row r="17" spans="1:16" s="801" customFormat="1">
      <c r="A17" s="805"/>
      <c r="B17" s="186"/>
      <c r="C17" s="688"/>
      <c r="D17" s="187" t="s">
        <v>735</v>
      </c>
      <c r="E17" s="784" t="s">
        <v>737</v>
      </c>
      <c r="F17" s="295" t="s">
        <v>458</v>
      </c>
      <c r="G17" s="791"/>
      <c r="I17" s="831"/>
      <c r="J17" s="831"/>
    </row>
    <row r="18" spans="1:16" s="801" customFormat="1" ht="18.75" hidden="1">
      <c r="A18" s="805"/>
      <c r="B18" s="186"/>
      <c r="C18" s="688"/>
      <c r="D18" s="787" t="s">
        <v>736</v>
      </c>
      <c r="E18" s="786"/>
      <c r="F18" s="785"/>
      <c r="G18" s="800"/>
      <c r="H18" s="788"/>
      <c r="I18" s="831"/>
      <c r="J18" s="831"/>
    </row>
    <row r="19" spans="1:16" ht="15" customHeight="1">
      <c r="A19" s="285"/>
      <c r="C19" s="86"/>
      <c r="D19" s="114"/>
      <c r="E19" s="829" t="s">
        <v>328</v>
      </c>
      <c r="F19" s="792"/>
      <c r="G19" s="793"/>
    </row>
    <row r="20" spans="1:16" ht="3" customHeight="1"/>
    <row r="21" spans="1:16">
      <c r="D21" s="790" t="s">
        <v>733</v>
      </c>
      <c r="E21" s="789" t="s">
        <v>734</v>
      </c>
      <c r="F21" s="727"/>
      <c r="G21" s="727"/>
      <c r="H21" s="727"/>
      <c r="I21" s="727"/>
      <c r="J21" s="727"/>
      <c r="K21" s="727"/>
      <c r="L21" s="727"/>
      <c r="M21" s="727"/>
      <c r="N21" s="727"/>
      <c r="O21" s="727"/>
      <c r="P21" s="727"/>
    </row>
  </sheetData>
  <sheetProtection algorithmName="SHA-512" hashValue="MHkZf7xOQu87HV3V56zOzry/vQwZWKF35SgFW2MIRmzqdQ7GBFqW4mxPAUVDdGGYLq7obVbEWIvgK+RlPp13qw==" saltValue="kqb2SWAHoZ/dAsVUv+deOw==" spinCount="100000" sheet="1" objects="1" scenarios="1" formatColumns="0" formatRows="0"/>
  <dataConsolidate link="1"/>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xr:uid="{00000000-0002-0000-1F00-000000000000}">
      <formula1>900</formula1>
    </dataValidation>
    <dataValidation type="textLength" operator="lessThanOrEqual" allowBlank="1" showInputMessage="1" showErrorMessage="1" errorTitle="Ошибка" error="Допускается ввод не более 900 символов!" sqref="G12 E15 E12 G18 G15" xr:uid="{00000000-0002-0000-1F00-000001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87" t="s">
        <v>698</v>
      </c>
      <c r="E5" s="1287"/>
      <c r="F5" s="1287"/>
      <c r="G5" s="1287"/>
      <c r="H5" s="1287"/>
      <c r="I5" s="336"/>
    </row>
    <row r="6" spans="1:9" ht="3" customHeight="1">
      <c r="C6" s="86"/>
      <c r="D6" s="37"/>
      <c r="E6" s="84"/>
      <c r="F6" s="84"/>
      <c r="G6" s="84"/>
      <c r="H6" s="83"/>
      <c r="I6" s="286"/>
    </row>
    <row r="7" spans="1:9" ht="21" customHeight="1">
      <c r="C7" s="86"/>
      <c r="D7" s="1271" t="s">
        <v>454</v>
      </c>
      <c r="E7" s="1271"/>
      <c r="F7" s="1271"/>
      <c r="G7" s="1271"/>
      <c r="H7" s="1271"/>
      <c r="I7" s="1331" t="s">
        <v>455</v>
      </c>
    </row>
    <row r="8" spans="1:9" ht="21" customHeight="1">
      <c r="C8" s="86"/>
      <c r="D8" s="103" t="s">
        <v>92</v>
      </c>
      <c r="E8" s="113" t="s">
        <v>457</v>
      </c>
      <c r="F8" s="113"/>
      <c r="G8" s="113" t="s">
        <v>442</v>
      </c>
      <c r="H8" s="113" t="s">
        <v>456</v>
      </c>
      <c r="I8" s="1331"/>
    </row>
    <row r="9" spans="1:9" ht="12" customHeight="1">
      <c r="C9" s="86"/>
      <c r="D9" s="42" t="s">
        <v>93</v>
      </c>
      <c r="E9" s="42" t="s">
        <v>49</v>
      </c>
      <c r="F9" s="42"/>
      <c r="G9" s="42" t="s">
        <v>50</v>
      </c>
      <c r="H9" s="42" t="s">
        <v>51</v>
      </c>
      <c r="I9" s="42" t="s">
        <v>68</v>
      </c>
    </row>
    <row r="10" spans="1:9">
      <c r="A10" s="285"/>
      <c r="C10" s="86"/>
      <c r="D10" s="187">
        <v>1</v>
      </c>
      <c r="E10" s="1333" t="s">
        <v>459</v>
      </c>
      <c r="F10" s="1333"/>
      <c r="G10" s="1333"/>
      <c r="H10" s="1333"/>
      <c r="I10" s="307"/>
    </row>
    <row r="11" spans="1:9" ht="20.100000000000001" customHeight="1">
      <c r="A11" s="285"/>
      <c r="C11" s="86"/>
      <c r="D11" s="187" t="s">
        <v>295</v>
      </c>
      <c r="E11" s="287" t="s">
        <v>460</v>
      </c>
      <c r="F11" s="295"/>
      <c r="G11" s="432"/>
      <c r="H11" s="295" t="s">
        <v>458</v>
      </c>
      <c r="I11" s="196" t="s">
        <v>461</v>
      </c>
    </row>
    <row r="12" spans="1:9" ht="45">
      <c r="A12" s="285"/>
      <c r="C12" s="86"/>
      <c r="D12" s="187" t="s">
        <v>329</v>
      </c>
      <c r="E12" s="287" t="s">
        <v>462</v>
      </c>
      <c r="F12" s="295"/>
      <c r="G12" s="414"/>
      <c r="H12" s="314"/>
      <c r="I12" s="415" t="s">
        <v>699</v>
      </c>
    </row>
    <row r="13" spans="1:9" ht="22.5">
      <c r="A13" s="285"/>
      <c r="B13" s="186">
        <v>3</v>
      </c>
      <c r="C13" s="86"/>
      <c r="D13" s="187">
        <v>2</v>
      </c>
      <c r="E13" s="352" t="s">
        <v>700</v>
      </c>
      <c r="F13" s="295"/>
      <c r="G13" s="295" t="s">
        <v>458</v>
      </c>
      <c r="H13" s="314"/>
      <c r="I13" s="416" t="s">
        <v>463</v>
      </c>
    </row>
    <row r="14" spans="1:9" ht="39" customHeight="1">
      <c r="A14" s="285"/>
      <c r="C14" s="86"/>
      <c r="D14" s="187">
        <v>3</v>
      </c>
      <c r="E14" s="1332" t="s">
        <v>701</v>
      </c>
      <c r="F14" s="1332"/>
      <c r="G14" s="1332"/>
      <c r="H14" s="1332"/>
      <c r="I14" s="413"/>
    </row>
    <row r="15" spans="1:9" ht="20.100000000000001" customHeight="1">
      <c r="A15" s="285"/>
      <c r="C15" s="86"/>
      <c r="D15" s="187" t="s">
        <v>444</v>
      </c>
      <c r="E15" s="296"/>
      <c r="F15" s="295"/>
      <c r="G15" s="295" t="s">
        <v>458</v>
      </c>
      <c r="H15" s="314"/>
      <c r="I15" s="1261" t="s">
        <v>702</v>
      </c>
    </row>
    <row r="16" spans="1:9" ht="15" customHeight="1">
      <c r="A16" s="285"/>
      <c r="C16" s="86"/>
      <c r="D16" s="114"/>
      <c r="E16" s="300" t="s">
        <v>328</v>
      </c>
      <c r="F16" s="301"/>
      <c r="G16" s="301"/>
      <c r="H16" s="298"/>
      <c r="I16" s="1263"/>
    </row>
    <row r="17" spans="1:12" ht="69" customHeight="1">
      <c r="A17" s="285"/>
      <c r="B17" s="186">
        <v>3</v>
      </c>
      <c r="C17" s="86"/>
      <c r="D17" s="187">
        <v>4</v>
      </c>
      <c r="E17" s="1332" t="s">
        <v>703</v>
      </c>
      <c r="F17" s="1332"/>
      <c r="G17" s="1332"/>
      <c r="H17" s="1332"/>
      <c r="I17" s="413"/>
    </row>
    <row r="18" spans="1:12" ht="20.100000000000001" customHeight="1">
      <c r="A18" s="285"/>
      <c r="C18" s="86"/>
      <c r="D18" s="187" t="s">
        <v>445</v>
      </c>
      <c r="E18" s="302" t="s">
        <v>464</v>
      </c>
      <c r="F18" s="295"/>
      <c r="G18" s="414"/>
      <c r="H18" s="295" t="s">
        <v>458</v>
      </c>
      <c r="I18" s="1261" t="s">
        <v>482</v>
      </c>
    </row>
    <row r="19" spans="1:12" ht="15" customHeight="1">
      <c r="A19" s="285"/>
      <c r="C19" s="86"/>
      <c r="D19" s="114"/>
      <c r="E19" s="300" t="s">
        <v>328</v>
      </c>
      <c r="F19" s="301"/>
      <c r="G19" s="301"/>
      <c r="H19" s="298"/>
      <c r="I19" s="1263"/>
    </row>
    <row r="20" spans="1:12" ht="30" customHeight="1">
      <c r="A20" s="285"/>
      <c r="B20" s="186">
        <v>3</v>
      </c>
      <c r="C20" s="86"/>
      <c r="D20" s="187">
        <v>5</v>
      </c>
      <c r="E20" s="1332" t="s">
        <v>704</v>
      </c>
      <c r="F20" s="1332"/>
      <c r="G20" s="1332"/>
      <c r="H20" s="1332"/>
      <c r="I20" s="413"/>
    </row>
    <row r="21" spans="1:12" ht="26.1" customHeight="1">
      <c r="A21" s="285"/>
      <c r="C21" s="86"/>
      <c r="D21" s="187" t="s">
        <v>446</v>
      </c>
      <c r="E21" s="1334" t="s">
        <v>705</v>
      </c>
      <c r="F21" s="1334"/>
      <c r="G21" s="1334"/>
      <c r="H21" s="1334"/>
      <c r="I21" s="413"/>
    </row>
    <row r="22" spans="1:12" ht="32.1" customHeight="1">
      <c r="A22" s="285"/>
      <c r="C22" s="86"/>
      <c r="D22" s="187" t="s">
        <v>447</v>
      </c>
      <c r="E22" s="303" t="s">
        <v>465</v>
      </c>
      <c r="F22" s="295"/>
      <c r="G22" s="414"/>
      <c r="H22" s="295" t="s">
        <v>458</v>
      </c>
      <c r="I22" s="1261" t="s">
        <v>706</v>
      </c>
    </row>
    <row r="23" spans="1:12" ht="15" customHeight="1">
      <c r="A23" s="285"/>
      <c r="C23" s="86"/>
      <c r="D23" s="114"/>
      <c r="E23" s="301" t="s">
        <v>328</v>
      </c>
      <c r="F23" s="297"/>
      <c r="G23" s="297"/>
      <c r="H23" s="298"/>
      <c r="I23" s="1263"/>
    </row>
    <row r="24" spans="1:12" ht="14.25" customHeight="1">
      <c r="A24" s="285"/>
      <c r="C24" s="86"/>
      <c r="D24" s="187" t="s">
        <v>448</v>
      </c>
      <c r="E24" s="1334" t="s">
        <v>707</v>
      </c>
      <c r="F24" s="1334"/>
      <c r="G24" s="1334"/>
      <c r="H24" s="1334"/>
      <c r="I24" s="413"/>
    </row>
    <row r="25" spans="1:12" ht="54.95" customHeight="1">
      <c r="A25" s="285"/>
      <c r="C25" s="86"/>
      <c r="D25" s="187" t="s">
        <v>449</v>
      </c>
      <c r="E25" s="303" t="s">
        <v>467</v>
      </c>
      <c r="F25" s="295"/>
      <c r="G25" s="414"/>
      <c r="H25" s="295" t="s">
        <v>458</v>
      </c>
      <c r="I25" s="1260" t="s">
        <v>600</v>
      </c>
    </row>
    <row r="26" spans="1:12" ht="15" customHeight="1">
      <c r="A26" s="285"/>
      <c r="C26" s="86"/>
      <c r="D26" s="114"/>
      <c r="E26" s="301" t="s">
        <v>328</v>
      </c>
      <c r="F26" s="297"/>
      <c r="G26" s="297"/>
      <c r="H26" s="298"/>
      <c r="I26" s="1260"/>
    </row>
    <row r="27" spans="1:12" ht="26.1" customHeight="1">
      <c r="A27" s="285"/>
      <c r="C27" s="86"/>
      <c r="D27" s="187" t="s">
        <v>450</v>
      </c>
      <c r="E27" s="1334" t="s">
        <v>708</v>
      </c>
      <c r="F27" s="1334"/>
      <c r="G27" s="1334"/>
      <c r="H27" s="1334"/>
      <c r="I27" s="413"/>
    </row>
    <row r="28" spans="1:12" ht="32.1" customHeight="1">
      <c r="A28" s="285"/>
      <c r="C28" s="86"/>
      <c r="D28" s="187" t="s">
        <v>451</v>
      </c>
      <c r="E28" s="303" t="s">
        <v>466</v>
      </c>
      <c r="F28" s="295"/>
      <c r="G28" s="306"/>
      <c r="H28" s="295" t="s">
        <v>458</v>
      </c>
      <c r="I28" s="1261" t="s">
        <v>709</v>
      </c>
      <c r="L28" s="212" t="s">
        <v>577</v>
      </c>
    </row>
    <row r="29" spans="1:12" ht="15" customHeight="1">
      <c r="A29" s="285"/>
      <c r="C29" s="86"/>
      <c r="D29" s="114"/>
      <c r="E29" s="301" t="s">
        <v>328</v>
      </c>
      <c r="F29" s="297"/>
      <c r="G29" s="297"/>
      <c r="H29" s="298"/>
      <c r="I29" s="1263"/>
    </row>
    <row r="30" spans="1:12" ht="49.5" customHeight="1">
      <c r="A30" s="285"/>
      <c r="B30" s="186">
        <v>3</v>
      </c>
      <c r="C30" s="86"/>
      <c r="D30" s="187" t="s">
        <v>69</v>
      </c>
      <c r="E30" s="1332" t="s">
        <v>711</v>
      </c>
      <c r="F30" s="1332"/>
      <c r="G30" s="1332"/>
      <c r="H30" s="1332"/>
      <c r="I30" s="413"/>
    </row>
    <row r="31" spans="1:12" ht="20.100000000000001" customHeight="1">
      <c r="A31" s="285"/>
      <c r="C31" s="86"/>
      <c r="D31" s="187" t="s">
        <v>452</v>
      </c>
      <c r="E31" s="296"/>
      <c r="F31" s="295"/>
      <c r="G31" s="295" t="s">
        <v>458</v>
      </c>
      <c r="H31" s="314"/>
      <c r="I31" s="1261" t="s">
        <v>481</v>
      </c>
    </row>
    <row r="32" spans="1:12" ht="15" customHeight="1">
      <c r="A32" s="285"/>
      <c r="C32" s="86"/>
      <c r="D32" s="114"/>
      <c r="E32" s="300" t="s">
        <v>328</v>
      </c>
      <c r="F32" s="297"/>
      <c r="G32" s="297"/>
      <c r="H32" s="298"/>
      <c r="I32" s="1263"/>
    </row>
    <row r="33" spans="1:12" s="174" customFormat="1" ht="3" customHeight="1">
      <c r="A33" s="285"/>
      <c r="K33" s="290"/>
      <c r="L33" s="290"/>
    </row>
    <row r="34" spans="1:12" ht="24.75" customHeight="1">
      <c r="D34" s="299">
        <v>1</v>
      </c>
      <c r="E34" s="1254" t="s">
        <v>710</v>
      </c>
      <c r="F34" s="1254"/>
      <c r="G34" s="1254"/>
      <c r="H34" s="1254"/>
      <c r="I34" s="1254"/>
    </row>
  </sheetData>
  <sheetProtection password="FA9C" sheet="1" objects="1" scenarios="1" formatColumns="0" formatRows="0"/>
  <mergeCells count="18">
    <mergeCell ref="E34:I34"/>
    <mergeCell ref="E30:H30"/>
    <mergeCell ref="E21:H21"/>
    <mergeCell ref="E24:H24"/>
    <mergeCell ref="E27:H27"/>
    <mergeCell ref="I22:I23"/>
    <mergeCell ref="I25:I26"/>
    <mergeCell ref="I28:I29"/>
    <mergeCell ref="I31:I32"/>
    <mergeCell ref="I18:I19"/>
    <mergeCell ref="E20:H20"/>
    <mergeCell ref="D5:H5"/>
    <mergeCell ref="D7:H7"/>
    <mergeCell ref="I7:I8"/>
    <mergeCell ref="E10:H10"/>
    <mergeCell ref="E14:H14"/>
    <mergeCell ref="I15:I16"/>
    <mergeCell ref="E17:H17"/>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xr:uid="{00000000-0002-0000-2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xr:uid="{00000000-0002-0000-20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xr:uid="{00000000-0002-0000-20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xr:uid="{00000000-0002-0000-2000-000003000000}"/>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335" t="s">
        <v>479</v>
      </c>
      <c r="E5" s="1335"/>
      <c r="F5" s="1335"/>
      <c r="G5" s="1335"/>
      <c r="H5" s="1335"/>
      <c r="I5" s="1335"/>
      <c r="J5" s="1335"/>
      <c r="K5" s="437"/>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337" t="s">
        <v>454</v>
      </c>
      <c r="E8" s="1337"/>
      <c r="F8" s="1337"/>
      <c r="G8" s="1337"/>
      <c r="H8" s="1337"/>
      <c r="I8" s="1337"/>
      <c r="J8" s="1337"/>
      <c r="K8" s="1337" t="s">
        <v>455</v>
      </c>
    </row>
    <row r="9" spans="1:14">
      <c r="D9" s="1337" t="s">
        <v>92</v>
      </c>
      <c r="E9" s="1337" t="s">
        <v>483</v>
      </c>
      <c r="F9" s="1337"/>
      <c r="G9" s="1337" t="s">
        <v>484</v>
      </c>
      <c r="H9" s="1337"/>
      <c r="I9" s="1337"/>
      <c r="J9" s="1337"/>
      <c r="K9" s="1337"/>
    </row>
    <row r="10" spans="1:14" ht="22.5">
      <c r="D10" s="1337"/>
      <c r="E10" s="137" t="s">
        <v>485</v>
      </c>
      <c r="F10" s="137" t="s">
        <v>400</v>
      </c>
      <c r="G10" s="137" t="s">
        <v>400</v>
      </c>
      <c r="H10" s="137" t="s">
        <v>485</v>
      </c>
      <c r="I10" s="137" t="s">
        <v>486</v>
      </c>
      <c r="J10" s="137" t="s">
        <v>456</v>
      </c>
      <c r="K10" s="1337"/>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8"/>
      <c r="F12" s="1088"/>
      <c r="G12" s="1088"/>
      <c r="H12" s="1088"/>
      <c r="I12" s="1101"/>
      <c r="J12" s="1092"/>
      <c r="K12" s="1261" t="s">
        <v>487</v>
      </c>
      <c r="M12" s="454" t="str">
        <f>IF(ISERROR(INDEX(kind_of_nameforms,MATCH(E12,kind_of_forms,0),1)),"",INDEX(kind_of_nameforms,MATCH(E12,kind_of_forms,0),1))</f>
        <v/>
      </c>
      <c r="N12" s="455"/>
    </row>
    <row r="13" spans="1:14" ht="15" customHeight="1">
      <c r="A13" s="131"/>
      <c r="B13" s="131"/>
      <c r="C13" s="131"/>
      <c r="D13" s="114"/>
      <c r="E13" s="140" t="s">
        <v>5</v>
      </c>
      <c r="F13" s="139"/>
      <c r="G13" s="139"/>
      <c r="H13" s="139"/>
      <c r="I13" s="139"/>
      <c r="J13" s="316"/>
      <c r="K13" s="1263"/>
    </row>
    <row r="14" spans="1:14" ht="3" customHeight="1">
      <c r="A14" s="131"/>
      <c r="B14" s="131"/>
      <c r="C14" s="131"/>
    </row>
    <row r="15" spans="1:14" ht="27.75" customHeight="1">
      <c r="E15" s="1336" t="s">
        <v>596</v>
      </c>
      <c r="F15" s="1336"/>
      <c r="G15" s="1336"/>
      <c r="H15" s="1336"/>
      <c r="I15" s="1336"/>
      <c r="J15" s="1336"/>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4"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218" t="s">
        <v>314</v>
      </c>
      <c r="E7" s="1220"/>
      <c r="F7" s="439"/>
    </row>
    <row r="8" spans="3:9" ht="3" customHeight="1">
      <c r="C8" s="50"/>
      <c r="D8" s="14"/>
      <c r="E8" s="14"/>
    </row>
    <row r="9" spans="3:9" ht="15.95" customHeight="1">
      <c r="C9" s="50"/>
      <c r="D9" s="103" t="s">
        <v>92</v>
      </c>
      <c r="E9" s="427" t="s">
        <v>313</v>
      </c>
    </row>
    <row r="10" spans="3:9" ht="12" customHeight="1">
      <c r="C10" s="50"/>
      <c r="D10" s="42" t="s">
        <v>93</v>
      </c>
      <c r="E10" s="42" t="s">
        <v>49</v>
      </c>
    </row>
    <row r="11" spans="3:9" ht="11.25" hidden="1" customHeight="1">
      <c r="C11" s="50"/>
      <c r="D11" s="194">
        <v>0</v>
      </c>
      <c r="E11" s="428"/>
    </row>
    <row r="12" spans="3:9" ht="15" customHeight="1">
      <c r="C12" s="167"/>
      <c r="D12" s="123">
        <v>1</v>
      </c>
      <c r="E12" s="1075"/>
    </row>
    <row r="13" spans="3:9" ht="12" customHeight="1">
      <c r="C13" s="50"/>
      <c r="D13" s="429"/>
      <c r="E13" s="430" t="s">
        <v>177</v>
      </c>
    </row>
    <row r="14" spans="3:9" ht="3" customHeight="1"/>
    <row r="15" spans="3:9" ht="22.5" customHeight="1">
      <c r="C15" s="168"/>
      <c r="D15" s="1338" t="s">
        <v>315</v>
      </c>
      <c r="E15" s="1338"/>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60" hidden="1" customWidth="1"/>
    <col min="2" max="4" width="3.7109375" style="1161" hidden="1" customWidth="1"/>
    <col min="5" max="5" width="3.7109375" style="1162" customWidth="1"/>
    <col min="6" max="6" width="9.7109375" style="1154" customWidth="1"/>
    <col min="7" max="7" width="37.7109375" style="1154" customWidth="1"/>
    <col min="8" max="8" width="66.85546875" style="1154" customWidth="1"/>
    <col min="9" max="9" width="115.7109375" style="1154" customWidth="1"/>
    <col min="10" max="11" width="10.5703125" style="1161"/>
    <col min="12" max="12" width="11.140625" style="1161" customWidth="1"/>
    <col min="13" max="20" width="10.5703125" style="1161"/>
    <col min="21" max="16384" width="10.5703125" style="1154"/>
  </cols>
  <sheetData>
    <row r="1" spans="1:20" ht="3" customHeight="1">
      <c r="A1" s="1160" t="s">
        <v>210</v>
      </c>
    </row>
    <row r="2" spans="1:20" ht="22.5">
      <c r="F2" s="1255" t="s">
        <v>492</v>
      </c>
      <c r="G2" s="1256"/>
      <c r="H2" s="1257"/>
      <c r="I2" s="1159"/>
    </row>
    <row r="3" spans="1:20" ht="3" customHeight="1"/>
    <row r="4" spans="1:20" s="1009" customFormat="1" ht="11.25">
      <c r="A4" s="1015"/>
      <c r="B4" s="1015"/>
      <c r="C4" s="1015"/>
      <c r="D4" s="1015"/>
      <c r="F4" s="1209" t="s">
        <v>454</v>
      </c>
      <c r="G4" s="1209"/>
      <c r="H4" s="1209"/>
      <c r="I4" s="1258" t="s">
        <v>455</v>
      </c>
      <c r="J4" s="1015"/>
      <c r="K4" s="1015"/>
      <c r="L4" s="1015"/>
      <c r="M4" s="1015"/>
      <c r="N4" s="1015"/>
      <c r="O4" s="1015"/>
      <c r="P4" s="1015"/>
      <c r="Q4" s="1015"/>
      <c r="R4" s="1015"/>
      <c r="S4" s="1015"/>
      <c r="T4" s="1015"/>
    </row>
    <row r="5" spans="1:20" s="1009" customFormat="1" ht="11.25" customHeight="1">
      <c r="A5" s="1015"/>
      <c r="B5" s="1015"/>
      <c r="C5" s="1015"/>
      <c r="D5" s="1015"/>
      <c r="F5" s="1102" t="s">
        <v>92</v>
      </c>
      <c r="G5" s="1163" t="s">
        <v>457</v>
      </c>
      <c r="H5" s="1156" t="s">
        <v>442</v>
      </c>
      <c r="I5" s="1258"/>
      <c r="J5" s="1015"/>
      <c r="K5" s="1015"/>
      <c r="L5" s="1015"/>
      <c r="M5" s="1015"/>
      <c r="N5" s="1015"/>
      <c r="O5" s="1015"/>
      <c r="P5" s="1015"/>
      <c r="Q5" s="1015"/>
      <c r="R5" s="1015"/>
      <c r="S5" s="1015"/>
      <c r="T5" s="1015"/>
    </row>
    <row r="6" spans="1:20" s="1009" customFormat="1" ht="12" customHeight="1">
      <c r="A6" s="1015"/>
      <c r="B6" s="1015"/>
      <c r="C6" s="1015"/>
      <c r="D6" s="1015"/>
      <c r="F6" s="1164" t="s">
        <v>93</v>
      </c>
      <c r="G6" s="1165">
        <v>2</v>
      </c>
      <c r="H6" s="1166">
        <v>3</v>
      </c>
      <c r="I6" s="610">
        <v>4</v>
      </c>
      <c r="J6" s="1015">
        <v>4</v>
      </c>
      <c r="K6" s="1015"/>
      <c r="L6" s="1015"/>
      <c r="M6" s="1015"/>
      <c r="N6" s="1015"/>
      <c r="O6" s="1015"/>
      <c r="P6" s="1015"/>
      <c r="Q6" s="1015"/>
      <c r="R6" s="1015"/>
      <c r="S6" s="1015"/>
      <c r="T6" s="1015"/>
    </row>
    <row r="7" spans="1:20" s="1009" customFormat="1" ht="18.75">
      <c r="A7" s="1015"/>
      <c r="B7" s="1015"/>
      <c r="C7" s="1015"/>
      <c r="D7" s="1015"/>
      <c r="F7" s="1167">
        <v>1</v>
      </c>
      <c r="G7" s="1168" t="s">
        <v>493</v>
      </c>
      <c r="H7" s="1158" t="str">
        <f>IF(dateCh="","",dateCh)</f>
        <v>19.12.2018</v>
      </c>
      <c r="I7" s="1169" t="s">
        <v>494</v>
      </c>
      <c r="J7" s="617"/>
      <c r="K7" s="1015"/>
      <c r="L7" s="1015"/>
      <c r="M7" s="1015"/>
      <c r="N7" s="1015"/>
      <c r="O7" s="1015"/>
      <c r="P7" s="1015"/>
      <c r="Q7" s="1015"/>
      <c r="R7" s="1015"/>
      <c r="S7" s="1015"/>
      <c r="T7" s="1015"/>
    </row>
    <row r="8" spans="1:20" s="1009" customFormat="1" ht="45">
      <c r="A8" s="1259">
        <v>1</v>
      </c>
      <c r="B8" s="1015"/>
      <c r="C8" s="1015"/>
      <c r="D8" s="1015"/>
      <c r="F8" s="1167" t="str">
        <f>"2." &amp;mergeValue(A8)</f>
        <v>2.1</v>
      </c>
      <c r="G8" s="1168" t="s">
        <v>495</v>
      </c>
      <c r="H8" s="1158" t="str">
        <f>IF('Перечень тарифов'!R21="","наименование отсутствует","" &amp; 'Перечень тарифов'!R21 &amp; "")</f>
        <v>наименование отсутствует</v>
      </c>
      <c r="I8" s="1169" t="s">
        <v>592</v>
      </c>
      <c r="J8" s="617"/>
      <c r="K8" s="1015"/>
      <c r="L8" s="1015"/>
      <c r="M8" s="1015"/>
      <c r="N8" s="1015"/>
      <c r="O8" s="1015"/>
      <c r="P8" s="1015"/>
      <c r="Q8" s="1015"/>
      <c r="R8" s="1015"/>
      <c r="S8" s="1015"/>
      <c r="T8" s="1015"/>
    </row>
    <row r="9" spans="1:20" s="1009" customFormat="1" ht="22.5">
      <c r="A9" s="1259"/>
      <c r="B9" s="1015"/>
      <c r="C9" s="1015"/>
      <c r="D9" s="1015"/>
      <c r="F9" s="1167" t="str">
        <f>"3." &amp;mergeValue(A9)</f>
        <v>3.1</v>
      </c>
      <c r="G9" s="1168" t="s">
        <v>496</v>
      </c>
      <c r="H9" s="1158" t="str">
        <f>IF('Перечень тарифов'!F21="","наименование отсутствует","" &amp; 'Перечень тарифов'!F21 &amp; "")</f>
        <v>Производство тепловой энергии. Некомбинированная выработка</v>
      </c>
      <c r="I9" s="1169" t="s">
        <v>590</v>
      </c>
      <c r="J9" s="617"/>
      <c r="K9" s="1015"/>
      <c r="L9" s="1015"/>
      <c r="M9" s="1015"/>
      <c r="N9" s="1015"/>
      <c r="O9" s="1015"/>
      <c r="P9" s="1015"/>
      <c r="Q9" s="1015"/>
      <c r="R9" s="1015"/>
      <c r="S9" s="1015"/>
      <c r="T9" s="1015"/>
    </row>
    <row r="10" spans="1:20" s="1009" customFormat="1" ht="22.5">
      <c r="A10" s="1259"/>
      <c r="B10" s="1015"/>
      <c r="C10" s="1015"/>
      <c r="D10" s="1015"/>
      <c r="F10" s="1167" t="str">
        <f>"4."&amp;mergeValue(A10)</f>
        <v>4.1</v>
      </c>
      <c r="G10" s="1168" t="s">
        <v>497</v>
      </c>
      <c r="H10" s="1156" t="s">
        <v>458</v>
      </c>
      <c r="I10" s="1169"/>
      <c r="J10" s="617"/>
      <c r="K10" s="1015"/>
      <c r="L10" s="1015"/>
      <c r="M10" s="1015"/>
      <c r="N10" s="1015"/>
      <c r="O10" s="1015"/>
      <c r="P10" s="1015"/>
      <c r="Q10" s="1015"/>
      <c r="R10" s="1015"/>
      <c r="S10" s="1015"/>
      <c r="T10" s="1015"/>
    </row>
    <row r="11" spans="1:20" s="1009" customFormat="1" ht="18.75">
      <c r="A11" s="1259"/>
      <c r="B11" s="1259">
        <v>1</v>
      </c>
      <c r="C11" s="1103"/>
      <c r="D11" s="1103"/>
      <c r="F11" s="1167" t="str">
        <f>"4."&amp;mergeValue(A11) &amp;"."&amp;mergeValue(B11)</f>
        <v>4.1.1</v>
      </c>
      <c r="G11" s="1179" t="s">
        <v>594</v>
      </c>
      <c r="H11" s="1158" t="str">
        <f>IF(region_name="","",region_name)</f>
        <v>Нижегородская область</v>
      </c>
      <c r="I11" s="1169" t="s">
        <v>500</v>
      </c>
      <c r="J11" s="617"/>
      <c r="K11" s="1015"/>
      <c r="L11" s="1015"/>
      <c r="M11" s="1015"/>
      <c r="N11" s="1015"/>
      <c r="O11" s="1015"/>
      <c r="P11" s="1015"/>
      <c r="Q11" s="1015"/>
      <c r="R11" s="1015"/>
      <c r="S11" s="1015"/>
      <c r="T11" s="1015"/>
    </row>
    <row r="12" spans="1:20" s="1009" customFormat="1" ht="22.5">
      <c r="A12" s="1259"/>
      <c r="B12" s="1259"/>
      <c r="C12" s="1259">
        <v>1</v>
      </c>
      <c r="D12" s="1103"/>
      <c r="F12" s="1167" t="str">
        <f>"4."&amp;mergeValue(A12) &amp;"."&amp;mergeValue(B12)&amp;"."&amp;mergeValue(C12)</f>
        <v>4.1.1.1</v>
      </c>
      <c r="G12" s="1170" t="s">
        <v>498</v>
      </c>
      <c r="H12" s="1158" t="str">
        <f>IF(Территории!H13="","","" &amp; Территории!H13 &amp; "")</f>
        <v>Кстовский муниципальный район</v>
      </c>
      <c r="I12" s="1169" t="s">
        <v>501</v>
      </c>
      <c r="J12" s="617"/>
      <c r="K12" s="1015"/>
      <c r="L12" s="1015"/>
      <c r="M12" s="1015"/>
      <c r="N12" s="1015"/>
      <c r="O12" s="1015"/>
      <c r="P12" s="1015"/>
      <c r="Q12" s="1015"/>
      <c r="R12" s="1015"/>
      <c r="S12" s="1015"/>
      <c r="T12" s="1015"/>
    </row>
    <row r="13" spans="1:20" s="1009" customFormat="1" ht="56.25">
      <c r="A13" s="1259"/>
      <c r="B13" s="1259"/>
      <c r="C13" s="1259"/>
      <c r="D13" s="1103">
        <v>1</v>
      </c>
      <c r="F13" s="1167" t="str">
        <f>"4."&amp;mergeValue(A13) &amp;"."&amp;mergeValue(B13)&amp;"."&amp;mergeValue(C13)&amp;"."&amp;mergeValue(D13)</f>
        <v>4.1.1.1.1</v>
      </c>
      <c r="G13" s="1171" t="s">
        <v>499</v>
      </c>
      <c r="H13" s="1158" t="str">
        <f>IF(Территории!R14="","","" &amp; Территории!R14 &amp; "")</f>
        <v>Афонинский сельсовет (22637404)</v>
      </c>
      <c r="I13" s="1182" t="s">
        <v>593</v>
      </c>
      <c r="J13" s="617"/>
      <c r="K13" s="1015"/>
      <c r="L13" s="1015"/>
      <c r="M13" s="1015"/>
      <c r="N13" s="1015"/>
      <c r="O13" s="1015"/>
      <c r="P13" s="1015"/>
      <c r="Q13" s="1015"/>
      <c r="R13" s="1015"/>
      <c r="S13" s="1015"/>
      <c r="T13" s="1015"/>
    </row>
    <row r="14" spans="1:20" s="774" customFormat="1" ht="3" customHeight="1">
      <c r="A14" s="775"/>
      <c r="B14" s="775"/>
      <c r="C14" s="775"/>
      <c r="D14" s="775"/>
      <c r="F14" s="1172"/>
      <c r="G14" s="1175"/>
      <c r="H14" s="1176"/>
      <c r="I14" s="1173"/>
      <c r="J14" s="775"/>
      <c r="K14" s="775"/>
      <c r="L14" s="775"/>
      <c r="M14" s="775"/>
      <c r="N14" s="775"/>
      <c r="O14" s="775"/>
      <c r="P14" s="775"/>
      <c r="Q14" s="775"/>
      <c r="R14" s="775"/>
      <c r="S14" s="775"/>
      <c r="T14" s="775"/>
    </row>
    <row r="15" spans="1:20" s="774" customFormat="1" ht="15" customHeight="1">
      <c r="A15" s="775"/>
      <c r="B15" s="775"/>
      <c r="C15" s="775"/>
      <c r="D15" s="775"/>
      <c r="F15" s="1172"/>
      <c r="G15" s="1254" t="s">
        <v>595</v>
      </c>
      <c r="H15" s="1254"/>
      <c r="I15" s="1173"/>
      <c r="J15" s="775"/>
      <c r="K15" s="775"/>
      <c r="L15" s="775"/>
      <c r="M15" s="775"/>
      <c r="N15" s="775"/>
      <c r="O15" s="775"/>
      <c r="P15" s="775"/>
      <c r="Q15" s="775"/>
      <c r="R15" s="775"/>
      <c r="S15" s="775"/>
      <c r="T15" s="775"/>
    </row>
  </sheetData>
  <sheetProtection algorithmName="SHA-512" hashValue="nuaoOTBy3o5/D51feHHmKjUV6YOxh5XgjRou6UIgNPxtYTc/0cUrmC7eyveaAte1biB/Ux73YJRXJz7aRu2PMw==" saltValue="zj1wcT0LEPmhNRo95nGBc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2300-000000000000}">
      <formula1>900</formula1>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1"/>
    </row>
    <row r="2" spans="3:12" hidden="1"/>
    <row r="3" spans="3:12" hidden="1"/>
    <row r="4" spans="3:12" hidden="1"/>
    <row r="5" spans="3:12" hidden="1"/>
    <row r="6" spans="3:12" ht="3" customHeight="1">
      <c r="C6" s="50"/>
      <c r="D6" s="14"/>
      <c r="E6" s="14"/>
    </row>
    <row r="7" spans="3:12" ht="22.5">
      <c r="C7" s="50"/>
      <c r="D7" s="1335" t="s">
        <v>55</v>
      </c>
      <c r="E7" s="1335"/>
      <c r="F7" s="439"/>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5" type="noConversion"/>
  <dataValidations count="1">
    <dataValidation type="textLength" operator="lessThanOrEqual" allowBlank="1" showInputMessage="1" showErrorMessage="1" errorTitle="Ошибка" error="Допускается ввод не более 900 символов!" sqref="E11" xr:uid="{00000000-0002-0000-24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Check">
    <tabColor indexed="31"/>
  </sheetPr>
  <dimension ref="B1:E5"/>
  <sheetViews>
    <sheetView showGridLines="0"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339" t="s">
        <v>56</v>
      </c>
      <c r="C2" s="1339"/>
      <c r="D2" s="1339"/>
      <c r="E2" s="440"/>
    </row>
    <row r="3" spans="2:5" ht="3" customHeight="1"/>
    <row r="4" spans="2:5" ht="21.75" customHeight="1" thickBot="1">
      <c r="B4" s="1150" t="s">
        <v>1</v>
      </c>
      <c r="C4" s="1150" t="s">
        <v>91</v>
      </c>
      <c r="D4" s="1150" t="s">
        <v>72</v>
      </c>
    </row>
    <row r="5" spans="2:5" ht="12" thickTop="1"/>
  </sheetData>
  <sheetProtection algorithmName="SHA-512" hashValue="BXWpxfidJ0mvik1KaGTzcwnn7GGCjef8ps08DPsX6xDP59MVWjCUxcAtaI2JVGsfoCrNh7PlIxMN863Gn7+MZA==" saltValue="Uf3yak+ioOKcjPkmq8hqEg==" spinCount="100000" sheet="1" objects="1" scenarios="1" formatColumns="0" formatRows="0" autoFilter="0"/>
  <autoFilter ref="B4:D4" xr:uid="{3D7FBE5D-B801-432F-9182-F2B39F36EB6C}"/>
  <mergeCells count="1">
    <mergeCell ref="B2:D2"/>
  </mergeCells>
  <phoneticPr fontId="1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230">
        <v>1</v>
      </c>
      <c r="E9" s="1356"/>
      <c r="F9" s="1358"/>
      <c r="G9" s="1362" t="s">
        <v>85</v>
      </c>
      <c r="H9" s="1230"/>
      <c r="I9" s="1230">
        <v>1</v>
      </c>
      <c r="J9" s="1351"/>
      <c r="K9" s="1286" t="s">
        <v>85</v>
      </c>
      <c r="L9" s="1224"/>
      <c r="M9" s="1224" t="s">
        <v>93</v>
      </c>
      <c r="N9" s="1354"/>
      <c r="O9" s="1286" t="s">
        <v>85</v>
      </c>
      <c r="P9" s="1224"/>
      <c r="Q9" s="1224" t="s">
        <v>93</v>
      </c>
      <c r="R9" s="1355"/>
      <c r="S9" s="1286" t="s">
        <v>85</v>
      </c>
      <c r="T9" s="1089"/>
      <c r="U9" s="1089" t="s">
        <v>93</v>
      </c>
      <c r="V9" s="1105"/>
      <c r="W9" s="308"/>
    </row>
    <row r="10" spans="1:23" s="741" customFormat="1" ht="17.100000000000001" customHeight="1">
      <c r="A10" s="205"/>
      <c r="C10" s="159"/>
      <c r="D10" s="1230"/>
      <c r="E10" s="1356"/>
      <c r="F10" s="1358"/>
      <c r="G10" s="1362"/>
      <c r="H10" s="1230"/>
      <c r="I10" s="1230"/>
      <c r="J10" s="1351"/>
      <c r="K10" s="1286"/>
      <c r="L10" s="1224"/>
      <c r="M10" s="1224"/>
      <c r="N10" s="1354"/>
      <c r="O10" s="1286"/>
      <c r="P10" s="1224"/>
      <c r="Q10" s="1224"/>
      <c r="R10" s="1355"/>
      <c r="S10" s="1286"/>
      <c r="T10" s="1091"/>
      <c r="U10" s="746"/>
      <c r="V10" s="747" t="s">
        <v>718</v>
      </c>
      <c r="W10" s="748"/>
    </row>
    <row r="11" spans="1:23" s="102" customFormat="1" ht="17.100000000000001" customHeight="1">
      <c r="A11" s="205"/>
      <c r="C11" s="159"/>
      <c r="D11" s="1228"/>
      <c r="E11" s="1357"/>
      <c r="F11" s="1359"/>
      <c r="G11" s="1228"/>
      <c r="H11" s="1228"/>
      <c r="I11" s="1228"/>
      <c r="J11" s="1352"/>
      <c r="K11" s="1228"/>
      <c r="L11" s="1228"/>
      <c r="M11" s="1228"/>
      <c r="N11" s="1355"/>
      <c r="O11" s="1228"/>
      <c r="P11" s="1090"/>
      <c r="Q11" s="746"/>
      <c r="R11" s="747" t="s">
        <v>717</v>
      </c>
      <c r="S11" s="743"/>
      <c r="T11" s="743"/>
      <c r="U11" s="743"/>
      <c r="V11" s="743"/>
      <c r="W11" s="748"/>
    </row>
    <row r="12" spans="1:23" s="102" customFormat="1" ht="17.100000000000001" customHeight="1">
      <c r="A12" s="205"/>
      <c r="C12" s="159"/>
      <c r="D12" s="1228"/>
      <c r="E12" s="1357"/>
      <c r="F12" s="1359"/>
      <c r="G12" s="1228"/>
      <c r="H12" s="1228"/>
      <c r="I12" s="1228"/>
      <c r="J12" s="1352"/>
      <c r="K12" s="1228"/>
      <c r="L12" s="746"/>
      <c r="M12" s="747"/>
      <c r="N12" s="747" t="s">
        <v>412</v>
      </c>
      <c r="O12" s="747"/>
      <c r="P12" s="747"/>
      <c r="Q12" s="747"/>
      <c r="R12" s="747"/>
      <c r="S12" s="743"/>
      <c r="T12" s="743"/>
      <c r="U12" s="743"/>
      <c r="V12" s="743"/>
      <c r="W12" s="748"/>
    </row>
    <row r="13" spans="1:23" s="102" customFormat="1" ht="17.25" customHeight="1">
      <c r="A13" s="205"/>
      <c r="C13" s="159"/>
      <c r="D13" s="1228"/>
      <c r="E13" s="1357"/>
      <c r="F13" s="1359"/>
      <c r="G13" s="1228"/>
      <c r="H13" s="746"/>
      <c r="I13" s="747"/>
      <c r="J13" s="747"/>
      <c r="K13" s="747"/>
      <c r="L13" s="747"/>
      <c r="M13" s="747"/>
      <c r="N13" s="747"/>
      <c r="O13" s="747"/>
      <c r="P13" s="747"/>
      <c r="Q13" s="747"/>
      <c r="R13" s="747"/>
      <c r="S13" s="743"/>
      <c r="T13" s="743"/>
      <c r="U13" s="743"/>
      <c r="V13" s="743"/>
      <c r="W13" s="748"/>
    </row>
    <row r="14" spans="1:23" ht="17.100000000000001" customHeight="1">
      <c r="A14" s="206"/>
    </row>
    <row r="15" spans="1:23" ht="16.5" customHeight="1">
      <c r="A15" s="205"/>
      <c r="B15" s="102"/>
      <c r="C15" s="159"/>
      <c r="D15" s="1350"/>
      <c r="E15" s="1360"/>
      <c r="F15" s="1361"/>
      <c r="G15" s="1363"/>
      <c r="H15" s="1230"/>
      <c r="I15" s="1230">
        <v>1</v>
      </c>
      <c r="J15" s="1351"/>
      <c r="K15" s="1286" t="s">
        <v>85</v>
      </c>
      <c r="L15" s="1224"/>
      <c r="M15" s="1224" t="s">
        <v>93</v>
      </c>
      <c r="N15" s="1354"/>
      <c r="O15" s="1286" t="s">
        <v>85</v>
      </c>
      <c r="P15" s="1224"/>
      <c r="Q15" s="1224" t="s">
        <v>93</v>
      </c>
      <c r="R15" s="1355"/>
      <c r="S15" s="1286" t="s">
        <v>85</v>
      </c>
      <c r="T15" s="1089"/>
      <c r="U15" s="1089" t="s">
        <v>93</v>
      </c>
      <c r="V15" s="1105"/>
      <c r="W15" s="308"/>
    </row>
    <row r="16" spans="1:23" s="744" customFormat="1" ht="16.5" customHeight="1">
      <c r="A16" s="750"/>
      <c r="B16" s="745"/>
      <c r="C16" s="749"/>
      <c r="D16" s="1350"/>
      <c r="E16" s="1360"/>
      <c r="F16" s="1361"/>
      <c r="G16" s="1363"/>
      <c r="H16" s="1230"/>
      <c r="I16" s="1230"/>
      <c r="J16" s="1351"/>
      <c r="K16" s="1286"/>
      <c r="L16" s="1224"/>
      <c r="M16" s="1224"/>
      <c r="N16" s="1354"/>
      <c r="O16" s="1286"/>
      <c r="P16" s="1224"/>
      <c r="Q16" s="1224"/>
      <c r="R16" s="1355"/>
      <c r="S16" s="1286"/>
      <c r="T16" s="1091"/>
      <c r="U16" s="746"/>
      <c r="V16" s="747" t="s">
        <v>718</v>
      </c>
      <c r="W16" s="748"/>
    </row>
    <row r="17" spans="1:36" ht="17.100000000000001" customHeight="1">
      <c r="A17" s="205"/>
      <c r="B17" s="102"/>
      <c r="C17" s="159"/>
      <c r="D17" s="1350"/>
      <c r="E17" s="1360"/>
      <c r="F17" s="1361"/>
      <c r="G17" s="1363"/>
      <c r="H17" s="1230"/>
      <c r="I17" s="1230"/>
      <c r="J17" s="1352"/>
      <c r="K17" s="1286"/>
      <c r="L17" s="1224"/>
      <c r="M17" s="1224"/>
      <c r="N17" s="1355"/>
      <c r="O17" s="1286"/>
      <c r="P17" s="1090"/>
      <c r="Q17" s="746"/>
      <c r="R17" s="747" t="s">
        <v>717</v>
      </c>
      <c r="S17" s="743"/>
      <c r="T17" s="743"/>
      <c r="U17" s="743"/>
      <c r="V17" s="743"/>
      <c r="W17" s="748"/>
    </row>
    <row r="18" spans="1:36" ht="17.100000000000001" customHeight="1">
      <c r="A18" s="205"/>
      <c r="B18" s="102"/>
      <c r="C18" s="159"/>
      <c r="D18" s="1350"/>
      <c r="E18" s="1360"/>
      <c r="F18" s="1361"/>
      <c r="G18" s="1363"/>
      <c r="H18" s="1230"/>
      <c r="I18" s="1230"/>
      <c r="J18" s="1352"/>
      <c r="K18" s="1286"/>
      <c r="L18" s="746"/>
      <c r="M18" s="747"/>
      <c r="N18" s="747" t="s">
        <v>412</v>
      </c>
      <c r="O18" s="747"/>
      <c r="P18" s="747"/>
      <c r="Q18" s="747"/>
      <c r="R18" s="747"/>
      <c r="S18" s="743"/>
      <c r="T18" s="743"/>
      <c r="U18" s="743"/>
      <c r="V18" s="743"/>
      <c r="W18" s="748"/>
    </row>
    <row r="19" spans="1:36" ht="17.100000000000001" customHeight="1">
      <c r="A19" s="205"/>
      <c r="B19" s="102"/>
      <c r="C19" s="159"/>
      <c r="D19" s="1350"/>
      <c r="E19" s="1360"/>
      <c r="F19" s="1361"/>
      <c r="G19" s="1363"/>
      <c r="H19" s="746"/>
      <c r="I19" s="747"/>
      <c r="J19" s="747"/>
      <c r="K19" s="747"/>
      <c r="L19" s="747"/>
      <c r="M19" s="747"/>
      <c r="N19" s="747"/>
      <c r="O19" s="747"/>
      <c r="P19" s="747"/>
      <c r="Q19" s="747"/>
      <c r="R19" s="747"/>
      <c r="S19" s="743"/>
      <c r="T19" s="743"/>
      <c r="U19" s="743"/>
      <c r="V19" s="743"/>
      <c r="W19" s="748"/>
    </row>
    <row r="20" spans="1:36" ht="17.100000000000001" customHeight="1">
      <c r="A20" s="206"/>
    </row>
    <row r="21" spans="1:36" s="35" customFormat="1" ht="17.100000000000001" customHeight="1">
      <c r="A21" s="35" t="s">
        <v>13</v>
      </c>
      <c r="C21" s="35" t="s">
        <v>93</v>
      </c>
    </row>
    <row r="27" spans="1:36" ht="17.100000000000001" customHeight="1">
      <c r="O27" s="1353" t="s">
        <v>298</v>
      </c>
      <c r="P27" s="1353"/>
      <c r="Q27" s="1353"/>
      <c r="R27" s="1314" t="s">
        <v>270</v>
      </c>
      <c r="S27" s="1314"/>
      <c r="T27" s="1314"/>
      <c r="U27" s="1271" t="s">
        <v>341</v>
      </c>
      <c r="W27" s="1364"/>
    </row>
    <row r="28" spans="1:36" ht="17.100000000000001" customHeight="1">
      <c r="O28" s="1315" t="s">
        <v>607</v>
      </c>
      <c r="P28" s="1315" t="s">
        <v>271</v>
      </c>
      <c r="Q28" s="1315"/>
      <c r="R28" s="1314"/>
      <c r="S28" s="1314"/>
      <c r="T28" s="1314"/>
      <c r="U28" s="1271"/>
      <c r="W28" s="1364"/>
    </row>
    <row r="29" spans="1:36" ht="37.5" customHeight="1">
      <c r="O29" s="1315"/>
      <c r="P29" s="104" t="s">
        <v>608</v>
      </c>
      <c r="Q29" s="104" t="s">
        <v>6</v>
      </c>
      <c r="R29" s="105" t="s">
        <v>274</v>
      </c>
      <c r="S29" s="1316" t="s">
        <v>273</v>
      </c>
      <c r="T29" s="1316"/>
      <c r="U29" s="1271"/>
      <c r="W29" s="1364"/>
    </row>
    <row r="30" spans="1:36" ht="17.100000000000001" customHeight="1">
      <c r="G30" s="157"/>
      <c r="H30" s="157"/>
      <c r="I30" s="157"/>
      <c r="J30" s="157"/>
      <c r="K30" s="157"/>
      <c r="L30" s="122"/>
      <c r="M30" s="433" t="s">
        <v>183</v>
      </c>
      <c r="N30" s="434"/>
      <c r="O30" s="1365"/>
      <c r="P30" s="1365"/>
      <c r="Q30" s="1365"/>
      <c r="R30" s="1365"/>
      <c r="S30" s="1365"/>
      <c r="T30" s="1365"/>
      <c r="U30" s="1365"/>
      <c r="V30" s="122"/>
      <c r="W30" s="122"/>
      <c r="X30" s="204"/>
      <c r="Y30" s="204"/>
      <c r="Z30" s="204"/>
      <c r="AA30" s="204"/>
      <c r="AB30" s="204"/>
      <c r="AC30" s="204"/>
      <c r="AD30" s="204"/>
      <c r="AE30" s="204"/>
      <c r="AF30" s="204"/>
      <c r="AG30" s="204"/>
      <c r="AH30" s="204"/>
      <c r="AI30" s="204"/>
      <c r="AJ30" s="204"/>
    </row>
    <row r="31" spans="1:36" s="525" customFormat="1" ht="22.5">
      <c r="A31" s="1290">
        <v>1</v>
      </c>
      <c r="B31" s="849"/>
      <c r="C31" s="849"/>
      <c r="D31" s="849"/>
      <c r="E31" s="850"/>
      <c r="F31" s="851"/>
      <c r="G31" s="851"/>
      <c r="H31" s="851"/>
      <c r="I31" s="852"/>
      <c r="J31" s="847"/>
      <c r="K31" s="854"/>
      <c r="L31" s="595">
        <f>mergeValue(A31)</f>
        <v>1</v>
      </c>
      <c r="M31" s="643" t="s">
        <v>20</v>
      </c>
      <c r="N31" s="648"/>
      <c r="O31" s="1340"/>
      <c r="P31" s="1341"/>
      <c r="Q31" s="1341"/>
      <c r="R31" s="1341"/>
      <c r="S31" s="1341"/>
      <c r="T31" s="1341"/>
      <c r="U31" s="1341"/>
      <c r="V31" s="1342"/>
      <c r="W31" s="632" t="s">
        <v>477</v>
      </c>
      <c r="X31" s="587"/>
      <c r="Y31" s="591"/>
      <c r="Z31" s="591" t="str">
        <f t="shared" ref="Z31:Z44" si="0">IF(M31="","",M31 )</f>
        <v>Наименование тарифа</v>
      </c>
      <c r="AA31" s="591"/>
      <c r="AB31" s="591"/>
      <c r="AC31" s="591"/>
      <c r="AD31" s="587"/>
      <c r="AE31" s="587"/>
      <c r="AF31" s="587"/>
      <c r="AG31" s="587"/>
      <c r="AH31" s="587"/>
      <c r="AI31" s="587"/>
      <c r="AJ31" s="587"/>
    </row>
    <row r="32" spans="1:36" s="525" customFormat="1" ht="22.5">
      <c r="A32" s="1290"/>
      <c r="B32" s="1290">
        <v>1</v>
      </c>
      <c r="C32" s="849"/>
      <c r="D32" s="849"/>
      <c r="E32" s="851"/>
      <c r="F32" s="851"/>
      <c r="G32" s="851"/>
      <c r="H32" s="851"/>
      <c r="I32" s="846"/>
      <c r="J32" s="845"/>
      <c r="K32" s="848"/>
      <c r="L32" s="595" t="str">
        <f>mergeValue(A32) &amp;"."&amp; mergeValue(B32)</f>
        <v>1.1</v>
      </c>
      <c r="M32" s="548" t="s">
        <v>16</v>
      </c>
      <c r="N32" s="648"/>
      <c r="O32" s="1340"/>
      <c r="P32" s="1341"/>
      <c r="Q32" s="1341"/>
      <c r="R32" s="1341"/>
      <c r="S32" s="1341"/>
      <c r="T32" s="1341"/>
      <c r="U32" s="1341"/>
      <c r="V32" s="1342"/>
      <c r="W32" s="632" t="s">
        <v>478</v>
      </c>
      <c r="X32" s="587"/>
      <c r="Y32" s="591"/>
      <c r="Z32" s="591" t="str">
        <f t="shared" si="0"/>
        <v>Территория действия тарифа</v>
      </c>
      <c r="AA32" s="591"/>
      <c r="AB32" s="591"/>
      <c r="AC32" s="591"/>
      <c r="AD32" s="587"/>
      <c r="AE32" s="587"/>
      <c r="AF32" s="587"/>
      <c r="AG32" s="587"/>
      <c r="AH32" s="587"/>
      <c r="AI32" s="587"/>
      <c r="AJ32" s="587"/>
    </row>
    <row r="33" spans="1:36" s="525" customFormat="1" ht="22.5">
      <c r="A33" s="1290"/>
      <c r="B33" s="1290"/>
      <c r="C33" s="1290">
        <v>1</v>
      </c>
      <c r="D33" s="849"/>
      <c r="E33" s="851"/>
      <c r="F33" s="851"/>
      <c r="G33" s="851"/>
      <c r="H33" s="851"/>
      <c r="I33" s="853"/>
      <c r="J33" s="845"/>
      <c r="K33" s="848"/>
      <c r="L33" s="595" t="str">
        <f>mergeValue(A33) &amp;"."&amp; mergeValue(B33)&amp;"."&amp; mergeValue(C33)</f>
        <v>1.1.1</v>
      </c>
      <c r="M33" s="549" t="s">
        <v>7</v>
      </c>
      <c r="N33" s="648"/>
      <c r="O33" s="1340"/>
      <c r="P33" s="1341"/>
      <c r="Q33" s="1341"/>
      <c r="R33" s="1341"/>
      <c r="S33" s="1341"/>
      <c r="T33" s="1341"/>
      <c r="U33" s="1341"/>
      <c r="V33" s="1342"/>
      <c r="W33" s="632" t="s">
        <v>635</v>
      </c>
      <c r="X33" s="587"/>
      <c r="Y33" s="591"/>
      <c r="Z33" s="591" t="str">
        <f t="shared" si="0"/>
        <v xml:space="preserve">Наименование системы теплоснабжения </v>
      </c>
      <c r="AA33" s="591"/>
      <c r="AB33" s="591"/>
      <c r="AC33" s="591"/>
      <c r="AD33" s="587"/>
      <c r="AE33" s="587"/>
      <c r="AF33" s="587"/>
      <c r="AG33" s="587"/>
      <c r="AH33" s="587"/>
      <c r="AI33" s="587"/>
      <c r="AJ33" s="587"/>
    </row>
    <row r="34" spans="1:36" s="525" customFormat="1" ht="22.5">
      <c r="A34" s="1290"/>
      <c r="B34" s="1290"/>
      <c r="C34" s="1290"/>
      <c r="D34" s="1290">
        <v>1</v>
      </c>
      <c r="E34" s="851"/>
      <c r="F34" s="851"/>
      <c r="G34" s="851"/>
      <c r="H34" s="851"/>
      <c r="I34" s="853"/>
      <c r="J34" s="845"/>
      <c r="K34" s="848"/>
      <c r="L34" s="595" t="str">
        <f>mergeValue(A34) &amp;"."&amp; mergeValue(B34)&amp;"."&amp; mergeValue(C34)&amp;"."&amp; mergeValue(D34)</f>
        <v>1.1.1.1</v>
      </c>
      <c r="M34" s="550" t="s">
        <v>22</v>
      </c>
      <c r="N34" s="648"/>
      <c r="O34" s="1340"/>
      <c r="P34" s="1341"/>
      <c r="Q34" s="1341"/>
      <c r="R34" s="1341"/>
      <c r="S34" s="1341"/>
      <c r="T34" s="1341"/>
      <c r="U34" s="1341"/>
      <c r="V34" s="1342"/>
      <c r="W34" s="632" t="s">
        <v>636</v>
      </c>
      <c r="X34" s="587"/>
      <c r="Y34" s="591"/>
      <c r="Z34" s="591" t="str">
        <f t="shared" si="0"/>
        <v xml:space="preserve">Источник тепловой энергии  </v>
      </c>
      <c r="AA34" s="591"/>
      <c r="AB34" s="591"/>
      <c r="AC34" s="591"/>
      <c r="AD34" s="587"/>
      <c r="AE34" s="587"/>
      <c r="AF34" s="587"/>
      <c r="AG34" s="587"/>
      <c r="AH34" s="587"/>
      <c r="AI34" s="587"/>
      <c r="AJ34" s="587"/>
    </row>
    <row r="35" spans="1:36" s="525" customFormat="1" ht="101.25">
      <c r="A35" s="1290"/>
      <c r="B35" s="1290"/>
      <c r="C35" s="1290"/>
      <c r="D35" s="1290"/>
      <c r="E35" s="1290">
        <v>1</v>
      </c>
      <c r="F35" s="851"/>
      <c r="G35" s="851"/>
      <c r="H35" s="849">
        <v>1</v>
      </c>
      <c r="I35" s="1290">
        <v>1</v>
      </c>
      <c r="J35" s="851"/>
      <c r="K35" s="856"/>
      <c r="L35" s="595" t="str">
        <f>mergeValue(A35) &amp;"."&amp; mergeValue(B35)&amp;"."&amp; mergeValue(C35)&amp;"."&amp; mergeValue(D35)&amp;"."&amp; mergeValue(E35)</f>
        <v>1.1.1.1.1</v>
      </c>
      <c r="M35" s="556" t="s">
        <v>9</v>
      </c>
      <c r="N35" s="648"/>
      <c r="O35" s="1293"/>
      <c r="P35" s="1294"/>
      <c r="Q35" s="1294"/>
      <c r="R35" s="1294"/>
      <c r="S35" s="1294"/>
      <c r="T35" s="1294"/>
      <c r="U35" s="1294"/>
      <c r="V35" s="1295"/>
      <c r="W35" s="632" t="s">
        <v>640</v>
      </c>
      <c r="X35" s="587"/>
      <c r="Y35" s="591"/>
      <c r="Z35" s="591" t="str">
        <f t="shared" si="0"/>
        <v>Схема подключения теплопотребляющей установки к коллектору источника тепловой энергии</v>
      </c>
      <c r="AA35" s="591"/>
      <c r="AB35" s="591"/>
      <c r="AC35" s="591"/>
      <c r="AD35" s="587"/>
      <c r="AE35" s="587"/>
      <c r="AF35" s="587"/>
      <c r="AG35" s="587"/>
      <c r="AH35" s="587"/>
      <c r="AI35" s="587"/>
      <c r="AJ35" s="587"/>
    </row>
    <row r="36" spans="1:36" s="525" customFormat="1" ht="90">
      <c r="A36" s="1290"/>
      <c r="B36" s="1290"/>
      <c r="C36" s="1290"/>
      <c r="D36" s="1290"/>
      <c r="E36" s="1290"/>
      <c r="F36" s="1290">
        <v>1</v>
      </c>
      <c r="G36" s="849"/>
      <c r="H36" s="849"/>
      <c r="I36" s="1290"/>
      <c r="J36" s="1290">
        <v>1</v>
      </c>
      <c r="K36" s="857"/>
      <c r="L36" s="595" t="str">
        <f>mergeValue(A36) &amp;"."&amp; mergeValue(B36)&amp;"."&amp; mergeValue(C36)&amp;"."&amp; mergeValue(D36)&amp;"."&amp; mergeValue(E36)&amp;"."&amp; mergeValue(F36)</f>
        <v>1.1.1.1.1.1</v>
      </c>
      <c r="M36" s="557" t="s">
        <v>10</v>
      </c>
      <c r="N36" s="648"/>
      <c r="O36" s="1293"/>
      <c r="P36" s="1294"/>
      <c r="Q36" s="1294"/>
      <c r="R36" s="1294"/>
      <c r="S36" s="1294"/>
      <c r="T36" s="1294"/>
      <c r="U36" s="1294"/>
      <c r="V36" s="1295"/>
      <c r="W36" s="632" t="s">
        <v>638</v>
      </c>
      <c r="X36" s="587"/>
      <c r="Y36" s="591"/>
      <c r="Z36" s="591" t="str">
        <f t="shared" si="0"/>
        <v>Группа потребителей</v>
      </c>
      <c r="AA36" s="591"/>
      <c r="AB36" s="591"/>
      <c r="AC36" s="591"/>
      <c r="AD36" s="587"/>
      <c r="AE36" s="587"/>
      <c r="AF36" s="587"/>
      <c r="AG36" s="587"/>
      <c r="AH36" s="587"/>
      <c r="AI36" s="587"/>
      <c r="AJ36" s="587"/>
    </row>
    <row r="37" spans="1:36" s="525" customFormat="1" ht="195.75" customHeight="1">
      <c r="A37" s="1290"/>
      <c r="B37" s="1290"/>
      <c r="C37" s="1290"/>
      <c r="D37" s="1290"/>
      <c r="E37" s="1290"/>
      <c r="F37" s="1290"/>
      <c r="G37" s="849">
        <v>1</v>
      </c>
      <c r="H37" s="849"/>
      <c r="I37" s="1290"/>
      <c r="J37" s="1290"/>
      <c r="K37" s="857">
        <v>1</v>
      </c>
      <c r="L37" s="595" t="str">
        <f>mergeValue(A37) &amp;"."&amp; mergeValue(B37)&amp;"."&amp; mergeValue(C37)&amp;"."&amp; mergeValue(D37)&amp;"."&amp; mergeValue(E37)&amp;"."&amp; mergeValue(F37)&amp;"."&amp; mergeValue(G37)</f>
        <v>1.1.1.1.1.1.1</v>
      </c>
      <c r="M37" s="1071"/>
      <c r="N37" s="648"/>
      <c r="O37" s="564"/>
      <c r="P37" s="564"/>
      <c r="Q37" s="1096"/>
      <c r="R37" s="1285"/>
      <c r="S37" s="1286" t="s">
        <v>84</v>
      </c>
      <c r="T37" s="1285"/>
      <c r="U37" s="1286" t="s">
        <v>84</v>
      </c>
      <c r="V37" s="564"/>
      <c r="W37" s="1260" t="s">
        <v>657</v>
      </c>
      <c r="X37" s="587" t="str">
        <f>strCheckDate(O38:V38)</f>
        <v/>
      </c>
      <c r="Y37" s="591"/>
      <c r="Z37" s="591" t="str">
        <f t="shared" si="0"/>
        <v/>
      </c>
      <c r="AA37" s="591"/>
      <c r="AB37" s="591"/>
      <c r="AC37" s="591"/>
      <c r="AD37" s="587"/>
      <c r="AE37" s="587"/>
      <c r="AF37" s="587"/>
      <c r="AG37" s="587"/>
      <c r="AH37" s="587"/>
      <c r="AI37" s="587"/>
      <c r="AJ37" s="587"/>
    </row>
    <row r="38" spans="1:36" s="525" customFormat="1" ht="14.25" hidden="1" customHeight="1">
      <c r="A38" s="1290"/>
      <c r="B38" s="1290"/>
      <c r="C38" s="1290"/>
      <c r="D38" s="1290"/>
      <c r="E38" s="1290"/>
      <c r="F38" s="1290"/>
      <c r="G38" s="849"/>
      <c r="H38" s="849"/>
      <c r="I38" s="1290"/>
      <c r="J38" s="1290"/>
      <c r="K38" s="857"/>
      <c r="L38" s="602"/>
      <c r="M38" s="648"/>
      <c r="N38" s="648"/>
      <c r="O38" s="564"/>
      <c r="P38" s="564"/>
      <c r="Q38" s="586" t="str">
        <f>R37 &amp; "-" &amp; T37</f>
        <v>-</v>
      </c>
      <c r="R38" s="1285"/>
      <c r="S38" s="1286"/>
      <c r="T38" s="1285"/>
      <c r="U38" s="1286"/>
      <c r="V38" s="564"/>
      <c r="W38" s="1260"/>
      <c r="X38" s="587"/>
      <c r="Y38" s="591"/>
      <c r="Z38" s="591" t="str">
        <f t="shared" si="0"/>
        <v/>
      </c>
      <c r="AA38" s="591"/>
      <c r="AB38" s="591"/>
      <c r="AC38" s="591"/>
      <c r="AD38" s="587"/>
      <c r="AE38" s="587"/>
      <c r="AF38" s="587"/>
      <c r="AG38" s="587"/>
      <c r="AH38" s="587"/>
      <c r="AI38" s="587"/>
      <c r="AJ38" s="587"/>
    </row>
    <row r="39" spans="1:36" s="525" customFormat="1" ht="15" customHeight="1">
      <c r="A39" s="1290"/>
      <c r="B39" s="1290"/>
      <c r="C39" s="1290"/>
      <c r="D39" s="1290"/>
      <c r="E39" s="1290"/>
      <c r="F39" s="1290"/>
      <c r="G39" s="851"/>
      <c r="H39" s="849"/>
      <c r="I39" s="1290"/>
      <c r="J39" s="1290"/>
      <c r="K39" s="856"/>
      <c r="L39" s="540"/>
      <c r="M39" s="559" t="s">
        <v>25</v>
      </c>
      <c r="N39" s="566"/>
      <c r="O39" s="566"/>
      <c r="P39" s="566"/>
      <c r="Q39" s="566"/>
      <c r="R39" s="566"/>
      <c r="S39" s="566"/>
      <c r="T39" s="566"/>
      <c r="U39" s="566"/>
      <c r="V39" s="562"/>
      <c r="W39" s="1260"/>
      <c r="X39" s="587"/>
      <c r="Y39" s="591"/>
      <c r="Z39" s="591" t="str">
        <f t="shared" si="0"/>
        <v>Добавить вид теплоносителя (параметры теплоносителя)</v>
      </c>
      <c r="AA39" s="591"/>
      <c r="AB39" s="591"/>
      <c r="AC39" s="591"/>
      <c r="AD39" s="587"/>
      <c r="AE39" s="587"/>
      <c r="AF39" s="587"/>
      <c r="AG39" s="587"/>
      <c r="AH39" s="587"/>
      <c r="AI39" s="587"/>
      <c r="AJ39" s="587"/>
    </row>
    <row r="40" spans="1:36" s="525" customFormat="1" ht="15" customHeight="1">
      <c r="A40" s="1290"/>
      <c r="B40" s="1290"/>
      <c r="C40" s="1290"/>
      <c r="D40" s="1290"/>
      <c r="E40" s="1290"/>
      <c r="F40" s="851"/>
      <c r="G40" s="851"/>
      <c r="H40" s="849"/>
      <c r="I40" s="1290"/>
      <c r="J40" s="851"/>
      <c r="K40" s="856"/>
      <c r="L40" s="540"/>
      <c r="M40" s="558" t="s">
        <v>11</v>
      </c>
      <c r="N40" s="566"/>
      <c r="O40" s="566"/>
      <c r="P40" s="566"/>
      <c r="Q40" s="566"/>
      <c r="R40" s="566"/>
      <c r="S40" s="566"/>
      <c r="T40" s="566"/>
      <c r="U40" s="565"/>
      <c r="V40" s="566"/>
      <c r="W40" s="667"/>
      <c r="X40" s="587"/>
      <c r="Y40" s="591"/>
      <c r="Z40" s="591" t="str">
        <f t="shared" si="0"/>
        <v>Добавить группу потребителей</v>
      </c>
      <c r="AA40" s="591"/>
      <c r="AB40" s="591"/>
      <c r="AC40" s="591"/>
      <c r="AD40" s="587"/>
      <c r="AE40" s="587"/>
      <c r="AF40" s="587"/>
      <c r="AG40" s="587"/>
      <c r="AH40" s="587"/>
      <c r="AI40" s="587"/>
      <c r="AJ40" s="587"/>
    </row>
    <row r="41" spans="1:36" s="525" customFormat="1" ht="15" customHeight="1">
      <c r="A41" s="1290"/>
      <c r="B41" s="1290"/>
      <c r="C41" s="1290"/>
      <c r="D41" s="1290"/>
      <c r="E41" s="855"/>
      <c r="F41" s="851"/>
      <c r="G41" s="851"/>
      <c r="H41" s="851"/>
      <c r="I41" s="847"/>
      <c r="J41" s="844"/>
      <c r="K41" s="854"/>
      <c r="L41" s="540"/>
      <c r="M41" s="553" t="s">
        <v>12</v>
      </c>
      <c r="N41" s="566"/>
      <c r="O41" s="566"/>
      <c r="P41" s="566"/>
      <c r="Q41" s="566"/>
      <c r="R41" s="566"/>
      <c r="S41" s="566"/>
      <c r="T41" s="566"/>
      <c r="U41" s="565"/>
      <c r="V41" s="566"/>
      <c r="W41" s="667"/>
      <c r="X41" s="587"/>
      <c r="Y41" s="591"/>
      <c r="Z41" s="591" t="str">
        <f t="shared" si="0"/>
        <v>Добавить схему подключения</v>
      </c>
      <c r="AA41" s="591"/>
      <c r="AB41" s="591"/>
      <c r="AC41" s="591"/>
      <c r="AD41" s="587"/>
      <c r="AE41" s="587"/>
      <c r="AF41" s="587"/>
      <c r="AG41" s="587"/>
      <c r="AH41" s="587"/>
      <c r="AI41" s="587"/>
      <c r="AJ41" s="587"/>
    </row>
    <row r="42" spans="1:36" s="525" customFormat="1" ht="15" customHeight="1">
      <c r="A42" s="1290"/>
      <c r="B42" s="1290"/>
      <c r="C42" s="1290"/>
      <c r="D42" s="855"/>
      <c r="E42" s="855"/>
      <c r="F42" s="851"/>
      <c r="G42" s="851"/>
      <c r="H42" s="851"/>
      <c r="I42" s="847"/>
      <c r="J42" s="844"/>
      <c r="K42" s="854"/>
      <c r="L42" s="540"/>
      <c r="M42" s="552" t="s">
        <v>17</v>
      </c>
      <c r="N42" s="566"/>
      <c r="O42" s="566"/>
      <c r="P42" s="566"/>
      <c r="Q42" s="566"/>
      <c r="R42" s="566"/>
      <c r="S42" s="566"/>
      <c r="T42" s="566"/>
      <c r="U42" s="565"/>
      <c r="V42" s="566"/>
      <c r="W42" s="667"/>
      <c r="X42" s="587"/>
      <c r="Y42" s="591"/>
      <c r="Z42" s="591" t="str">
        <f t="shared" si="0"/>
        <v>Добавить источник тепловой энергии</v>
      </c>
      <c r="AA42" s="591"/>
      <c r="AB42" s="591"/>
      <c r="AC42" s="591"/>
      <c r="AD42" s="587"/>
      <c r="AE42" s="587"/>
      <c r="AF42" s="587"/>
      <c r="AG42" s="587"/>
      <c r="AH42" s="587"/>
      <c r="AI42" s="587"/>
      <c r="AJ42" s="587"/>
    </row>
    <row r="43" spans="1:36" s="525" customFormat="1" ht="15" customHeight="1">
      <c r="A43" s="1290"/>
      <c r="B43" s="1290"/>
      <c r="C43" s="855"/>
      <c r="D43" s="855"/>
      <c r="E43" s="855"/>
      <c r="F43" s="855"/>
      <c r="G43" s="860"/>
      <c r="H43" s="847"/>
      <c r="I43" s="858"/>
      <c r="J43" s="844"/>
      <c r="K43" s="859"/>
      <c r="L43" s="540"/>
      <c r="M43" s="551" t="s">
        <v>18</v>
      </c>
      <c r="N43" s="566"/>
      <c r="O43" s="566"/>
      <c r="P43" s="566"/>
      <c r="Q43" s="566"/>
      <c r="R43" s="566"/>
      <c r="S43" s="566"/>
      <c r="T43" s="566"/>
      <c r="U43" s="565"/>
      <c r="V43" s="566"/>
      <c r="W43" s="667"/>
      <c r="X43" s="587"/>
      <c r="Y43" s="591"/>
      <c r="Z43" s="591" t="str">
        <f t="shared" si="0"/>
        <v>Добавить наименование системы теплоснабжения</v>
      </c>
      <c r="AA43" s="591"/>
      <c r="AB43" s="591"/>
      <c r="AC43" s="591"/>
      <c r="AD43" s="587"/>
      <c r="AE43" s="587"/>
      <c r="AF43" s="587"/>
      <c r="AG43" s="587"/>
      <c r="AH43" s="587"/>
      <c r="AI43" s="587"/>
      <c r="AJ43" s="587"/>
    </row>
    <row r="44" spans="1:36" s="525" customFormat="1" ht="15" customHeight="1">
      <c r="A44" s="1290"/>
      <c r="B44" s="855"/>
      <c r="C44" s="855"/>
      <c r="D44" s="855"/>
      <c r="E44" s="855"/>
      <c r="F44" s="855"/>
      <c r="G44" s="860"/>
      <c r="H44" s="847"/>
      <c r="I44" s="847"/>
      <c r="J44" s="844"/>
      <c r="K44" s="854"/>
      <c r="L44" s="540"/>
      <c r="M44" s="560" t="s">
        <v>19</v>
      </c>
      <c r="N44" s="566"/>
      <c r="O44" s="566"/>
      <c r="P44" s="566"/>
      <c r="Q44" s="566"/>
      <c r="R44" s="566"/>
      <c r="S44" s="566"/>
      <c r="T44" s="566"/>
      <c r="U44" s="565"/>
      <c r="V44" s="566"/>
      <c r="W44" s="667"/>
      <c r="X44" s="587"/>
      <c r="Y44" s="591"/>
      <c r="Z44" s="591" t="str">
        <f t="shared" si="0"/>
        <v>Добавить территорию действия тарифа</v>
      </c>
      <c r="AA44" s="591"/>
      <c r="AB44" s="591"/>
      <c r="AC44" s="591"/>
      <c r="AD44" s="587"/>
      <c r="AE44" s="587"/>
      <c r="AF44" s="587"/>
      <c r="AG44" s="587"/>
      <c r="AH44" s="587"/>
      <c r="AI44" s="587"/>
      <c r="AJ44" s="587"/>
    </row>
    <row r="45" spans="1:36" s="524" customFormat="1" ht="15" customHeight="1">
      <c r="A45" s="843"/>
      <c r="B45" s="843"/>
      <c r="C45" s="843"/>
      <c r="D45" s="843"/>
      <c r="E45" s="843"/>
      <c r="F45" s="843"/>
      <c r="G45" s="843"/>
      <c r="H45" s="843"/>
      <c r="I45" s="843"/>
      <c r="J45" s="843"/>
      <c r="K45" s="843"/>
      <c r="L45" s="494"/>
      <c r="M45" s="567" t="s">
        <v>309</v>
      </c>
      <c r="N45" s="566"/>
      <c r="O45" s="566"/>
      <c r="P45" s="566"/>
      <c r="Q45" s="566"/>
      <c r="R45" s="566"/>
      <c r="S45" s="566"/>
      <c r="T45" s="566"/>
      <c r="U45" s="565"/>
      <c r="V45" s="566"/>
      <c r="W45" s="667"/>
      <c r="X45" s="589"/>
      <c r="Y45" s="589"/>
      <c r="Z45" s="589"/>
      <c r="AA45" s="589"/>
      <c r="AB45" s="589"/>
      <c r="AC45" s="589"/>
      <c r="AD45" s="589"/>
      <c r="AE45" s="589"/>
      <c r="AF45" s="589"/>
      <c r="AG45" s="589"/>
      <c r="AH45" s="589"/>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1"/>
      <c r="M48" s="471"/>
      <c r="N48" s="471"/>
      <c r="O48" s="471"/>
      <c r="P48" s="471"/>
      <c r="Q48" s="471"/>
      <c r="R48" s="471"/>
      <c r="S48" s="471"/>
      <c r="T48" s="471"/>
      <c r="U48" s="471"/>
      <c r="V48" s="471"/>
      <c r="W48" s="471"/>
      <c r="X48" s="204"/>
      <c r="Y48" s="204"/>
      <c r="Z48" s="204"/>
      <c r="AA48" s="204"/>
      <c r="AB48" s="204"/>
      <c r="AC48" s="204"/>
      <c r="AD48" s="204"/>
      <c r="AE48" s="204"/>
      <c r="AF48" s="204"/>
      <c r="AG48" s="204"/>
      <c r="AH48" s="204"/>
      <c r="AI48" s="204"/>
      <c r="AJ48" s="204"/>
    </row>
    <row r="49" spans="1:36" s="525" customFormat="1" ht="22.5">
      <c r="A49" s="1290">
        <v>1</v>
      </c>
      <c r="B49" s="867"/>
      <c r="C49" s="867"/>
      <c r="D49" s="867"/>
      <c r="E49" s="868"/>
      <c r="F49" s="869"/>
      <c r="G49" s="869"/>
      <c r="H49" s="869"/>
      <c r="I49" s="870"/>
      <c r="J49" s="865"/>
      <c r="K49" s="872"/>
      <c r="L49" s="595">
        <f>mergeValue(A49)</f>
        <v>1</v>
      </c>
      <c r="M49" s="643" t="s">
        <v>20</v>
      </c>
      <c r="N49" s="648"/>
      <c r="O49" s="1340"/>
      <c r="P49" s="1341"/>
      <c r="Q49" s="1341"/>
      <c r="R49" s="1341"/>
      <c r="S49" s="1341"/>
      <c r="T49" s="1341"/>
      <c r="U49" s="1341"/>
      <c r="V49" s="1342"/>
      <c r="W49" s="632" t="s">
        <v>477</v>
      </c>
      <c r="X49" s="587"/>
      <c r="Y49" s="591"/>
      <c r="Z49" s="591" t="str">
        <f t="shared" ref="Z49:Z62" si="1">IF(M49="","",M49 )</f>
        <v>Наименование тарифа</v>
      </c>
      <c r="AA49" s="591"/>
      <c r="AB49" s="591"/>
      <c r="AC49" s="591"/>
      <c r="AD49" s="587"/>
      <c r="AE49" s="587"/>
      <c r="AF49" s="587"/>
      <c r="AG49" s="587"/>
      <c r="AH49" s="587"/>
      <c r="AI49" s="587"/>
      <c r="AJ49" s="587"/>
    </row>
    <row r="50" spans="1:36" s="525" customFormat="1" ht="22.5">
      <c r="A50" s="1290"/>
      <c r="B50" s="1290">
        <v>1</v>
      </c>
      <c r="C50" s="867"/>
      <c r="D50" s="867"/>
      <c r="E50" s="869"/>
      <c r="F50" s="869"/>
      <c r="G50" s="869"/>
      <c r="H50" s="869"/>
      <c r="I50" s="864"/>
      <c r="J50" s="863"/>
      <c r="K50" s="866"/>
      <c r="L50" s="595" t="str">
        <f>mergeValue(A50) &amp;"."&amp; mergeValue(B50)</f>
        <v>1.1</v>
      </c>
      <c r="M50" s="548" t="s">
        <v>16</v>
      </c>
      <c r="N50" s="648"/>
      <c r="O50" s="1340"/>
      <c r="P50" s="1341"/>
      <c r="Q50" s="1341"/>
      <c r="R50" s="1341"/>
      <c r="S50" s="1341"/>
      <c r="T50" s="1341"/>
      <c r="U50" s="1341"/>
      <c r="V50" s="1342"/>
      <c r="W50" s="632" t="s">
        <v>478</v>
      </c>
      <c r="X50" s="587"/>
      <c r="Y50" s="591"/>
      <c r="Z50" s="591" t="str">
        <f t="shared" si="1"/>
        <v>Территория действия тарифа</v>
      </c>
      <c r="AA50" s="591"/>
      <c r="AB50" s="591"/>
      <c r="AC50" s="591"/>
      <c r="AD50" s="587"/>
      <c r="AE50" s="587"/>
      <c r="AF50" s="587"/>
      <c r="AG50" s="587"/>
      <c r="AH50" s="587"/>
      <c r="AI50" s="587"/>
      <c r="AJ50" s="587"/>
    </row>
    <row r="51" spans="1:36" s="525" customFormat="1" ht="22.5">
      <c r="A51" s="1290"/>
      <c r="B51" s="1290"/>
      <c r="C51" s="1290">
        <v>1</v>
      </c>
      <c r="D51" s="867"/>
      <c r="E51" s="869"/>
      <c r="F51" s="869"/>
      <c r="G51" s="869"/>
      <c r="H51" s="869"/>
      <c r="I51" s="871"/>
      <c r="J51" s="863"/>
      <c r="K51" s="866"/>
      <c r="L51" s="595" t="str">
        <f>mergeValue(A51) &amp;"."&amp; mergeValue(B51)&amp;"."&amp; mergeValue(C51)</f>
        <v>1.1.1</v>
      </c>
      <c r="M51" s="549" t="s">
        <v>7</v>
      </c>
      <c r="N51" s="648"/>
      <c r="O51" s="1340"/>
      <c r="P51" s="1341"/>
      <c r="Q51" s="1341"/>
      <c r="R51" s="1341"/>
      <c r="S51" s="1341"/>
      <c r="T51" s="1341"/>
      <c r="U51" s="1341"/>
      <c r="V51" s="1342"/>
      <c r="W51" s="632" t="s">
        <v>635</v>
      </c>
      <c r="X51" s="587"/>
      <c r="Y51" s="591"/>
      <c r="Z51" s="591" t="str">
        <f t="shared" si="1"/>
        <v xml:space="preserve">Наименование системы теплоснабжения </v>
      </c>
      <c r="AA51" s="591"/>
      <c r="AB51" s="591"/>
      <c r="AC51" s="591"/>
      <c r="AD51" s="587"/>
      <c r="AE51" s="587"/>
      <c r="AF51" s="587"/>
      <c r="AG51" s="587"/>
      <c r="AH51" s="587"/>
      <c r="AI51" s="587"/>
      <c r="AJ51" s="587"/>
    </row>
    <row r="52" spans="1:36" s="525" customFormat="1" ht="22.5">
      <c r="A52" s="1290"/>
      <c r="B52" s="1290"/>
      <c r="C52" s="1290"/>
      <c r="D52" s="1290">
        <v>1</v>
      </c>
      <c r="E52" s="869"/>
      <c r="F52" s="869"/>
      <c r="G52" s="869"/>
      <c r="H52" s="869"/>
      <c r="I52" s="871"/>
      <c r="J52" s="863"/>
      <c r="K52" s="866"/>
      <c r="L52" s="595" t="str">
        <f>mergeValue(A52) &amp;"."&amp; mergeValue(B52)&amp;"."&amp; mergeValue(C52)&amp;"."&amp; mergeValue(D52)</f>
        <v>1.1.1.1</v>
      </c>
      <c r="M52" s="550" t="s">
        <v>22</v>
      </c>
      <c r="N52" s="648"/>
      <c r="O52" s="1340"/>
      <c r="P52" s="1341"/>
      <c r="Q52" s="1341"/>
      <c r="R52" s="1341"/>
      <c r="S52" s="1341"/>
      <c r="T52" s="1341"/>
      <c r="U52" s="1341"/>
      <c r="V52" s="1342"/>
      <c r="W52" s="632" t="s">
        <v>636</v>
      </c>
      <c r="X52" s="587"/>
      <c r="Y52" s="591"/>
      <c r="Z52" s="591" t="str">
        <f t="shared" si="1"/>
        <v xml:space="preserve">Источник тепловой энергии  </v>
      </c>
      <c r="AA52" s="591"/>
      <c r="AB52" s="591"/>
      <c r="AC52" s="591"/>
      <c r="AD52" s="587"/>
      <c r="AE52" s="587"/>
      <c r="AF52" s="587"/>
      <c r="AG52" s="587"/>
      <c r="AH52" s="587"/>
      <c r="AI52" s="587"/>
      <c r="AJ52" s="587"/>
    </row>
    <row r="53" spans="1:36" s="525" customFormat="1" ht="101.25">
      <c r="A53" s="1290"/>
      <c r="B53" s="1290"/>
      <c r="C53" s="1290"/>
      <c r="D53" s="1290"/>
      <c r="E53" s="1290">
        <v>1</v>
      </c>
      <c r="F53" s="869"/>
      <c r="G53" s="869"/>
      <c r="H53" s="867">
        <v>1</v>
      </c>
      <c r="I53" s="1290">
        <v>1</v>
      </c>
      <c r="J53" s="869"/>
      <c r="K53" s="874"/>
      <c r="L53" s="595" t="str">
        <f>mergeValue(A53) &amp;"."&amp; mergeValue(B53)&amp;"."&amp; mergeValue(C53)&amp;"."&amp; mergeValue(D53)&amp;"."&amp; mergeValue(E53)</f>
        <v>1.1.1.1.1</v>
      </c>
      <c r="M53" s="556" t="s">
        <v>9</v>
      </c>
      <c r="N53" s="648"/>
      <c r="O53" s="1293"/>
      <c r="P53" s="1294"/>
      <c r="Q53" s="1294"/>
      <c r="R53" s="1294"/>
      <c r="S53" s="1294"/>
      <c r="T53" s="1294"/>
      <c r="U53" s="1294"/>
      <c r="V53" s="1295"/>
      <c r="W53" s="632" t="s">
        <v>640</v>
      </c>
      <c r="X53" s="587"/>
      <c r="Y53" s="591"/>
      <c r="Z53" s="591" t="str">
        <f t="shared" si="1"/>
        <v>Схема подключения теплопотребляющей установки к коллектору источника тепловой энергии</v>
      </c>
      <c r="AA53" s="591"/>
      <c r="AB53" s="591"/>
      <c r="AC53" s="591"/>
      <c r="AD53" s="587"/>
      <c r="AE53" s="587"/>
      <c r="AF53" s="587"/>
      <c r="AG53" s="587"/>
      <c r="AH53" s="587"/>
      <c r="AI53" s="587"/>
      <c r="AJ53" s="587"/>
    </row>
    <row r="54" spans="1:36" s="525" customFormat="1" ht="90">
      <c r="A54" s="1290"/>
      <c r="B54" s="1290"/>
      <c r="C54" s="1290"/>
      <c r="D54" s="1290"/>
      <c r="E54" s="1290"/>
      <c r="F54" s="1290">
        <v>1</v>
      </c>
      <c r="G54" s="867"/>
      <c r="H54" s="867"/>
      <c r="I54" s="1290"/>
      <c r="J54" s="1290">
        <v>1</v>
      </c>
      <c r="K54" s="875"/>
      <c r="L54" s="595" t="str">
        <f>mergeValue(A54) &amp;"."&amp; mergeValue(B54)&amp;"."&amp; mergeValue(C54)&amp;"."&amp; mergeValue(D54)&amp;"."&amp; mergeValue(E54)&amp;"."&amp; mergeValue(F54)</f>
        <v>1.1.1.1.1.1</v>
      </c>
      <c r="M54" s="557" t="s">
        <v>10</v>
      </c>
      <c r="N54" s="648"/>
      <c r="O54" s="1293"/>
      <c r="P54" s="1294"/>
      <c r="Q54" s="1294"/>
      <c r="R54" s="1294"/>
      <c r="S54" s="1294"/>
      <c r="T54" s="1294"/>
      <c r="U54" s="1294"/>
      <c r="V54" s="1295"/>
      <c r="W54" s="632" t="s">
        <v>638</v>
      </c>
      <c r="X54" s="587"/>
      <c r="Y54" s="591"/>
      <c r="Z54" s="591" t="str">
        <f t="shared" si="1"/>
        <v>Группа потребителей</v>
      </c>
      <c r="AA54" s="591"/>
      <c r="AB54" s="591"/>
      <c r="AC54" s="591"/>
      <c r="AD54" s="587"/>
      <c r="AE54" s="587"/>
      <c r="AF54" s="587"/>
      <c r="AG54" s="587"/>
      <c r="AH54" s="587"/>
      <c r="AI54" s="587"/>
      <c r="AJ54" s="587"/>
    </row>
    <row r="55" spans="1:36" s="525" customFormat="1" ht="195.75" customHeight="1">
      <c r="A55" s="1290"/>
      <c r="B55" s="1290"/>
      <c r="C55" s="1290"/>
      <c r="D55" s="1290"/>
      <c r="E55" s="1290"/>
      <c r="F55" s="1290"/>
      <c r="G55" s="867">
        <v>1</v>
      </c>
      <c r="H55" s="867"/>
      <c r="I55" s="1290"/>
      <c r="J55" s="1290"/>
      <c r="K55" s="875">
        <v>1</v>
      </c>
      <c r="L55" s="595" t="str">
        <f>mergeValue(A55) &amp;"."&amp; mergeValue(B55)&amp;"."&amp; mergeValue(C55)&amp;"."&amp; mergeValue(D55)&amp;"."&amp; mergeValue(E55)&amp;"."&amp; mergeValue(F55)&amp;"."&amp; mergeValue(G55)</f>
        <v>1.1.1.1.1.1.1</v>
      </c>
      <c r="M55" s="1071"/>
      <c r="N55" s="648"/>
      <c r="O55" s="564"/>
      <c r="P55" s="564"/>
      <c r="Q55" s="1096"/>
      <c r="R55" s="1285"/>
      <c r="S55" s="1286" t="s">
        <v>84</v>
      </c>
      <c r="T55" s="1285"/>
      <c r="U55" s="1286" t="s">
        <v>84</v>
      </c>
      <c r="V55" s="564"/>
      <c r="W55" s="1260" t="s">
        <v>657</v>
      </c>
      <c r="X55" s="587" t="str">
        <f>strCheckDate(O56:V56)</f>
        <v/>
      </c>
      <c r="Y55" s="591"/>
      <c r="Z55" s="591" t="str">
        <f t="shared" si="1"/>
        <v/>
      </c>
      <c r="AA55" s="591"/>
      <c r="AB55" s="591"/>
      <c r="AC55" s="591"/>
      <c r="AD55" s="587"/>
      <c r="AE55" s="587"/>
      <c r="AF55" s="587"/>
      <c r="AG55" s="587"/>
      <c r="AH55" s="587"/>
      <c r="AI55" s="587"/>
      <c r="AJ55" s="587"/>
    </row>
    <row r="56" spans="1:36" s="525" customFormat="1" ht="14.25" hidden="1" customHeight="1">
      <c r="A56" s="1290"/>
      <c r="B56" s="1290"/>
      <c r="C56" s="1290"/>
      <c r="D56" s="1290"/>
      <c r="E56" s="1290"/>
      <c r="F56" s="1290"/>
      <c r="G56" s="867"/>
      <c r="H56" s="867"/>
      <c r="I56" s="1290"/>
      <c r="J56" s="1290"/>
      <c r="K56" s="875"/>
      <c r="L56" s="602"/>
      <c r="M56" s="648"/>
      <c r="N56" s="648"/>
      <c r="O56" s="564"/>
      <c r="P56" s="564"/>
      <c r="Q56" s="586" t="str">
        <f>R55 &amp; "-" &amp; T55</f>
        <v>-</v>
      </c>
      <c r="R56" s="1285"/>
      <c r="S56" s="1286"/>
      <c r="T56" s="1285"/>
      <c r="U56" s="1286"/>
      <c r="V56" s="564"/>
      <c r="W56" s="1260"/>
      <c r="X56" s="587"/>
      <c r="Y56" s="591"/>
      <c r="Z56" s="591" t="str">
        <f t="shared" si="1"/>
        <v/>
      </c>
      <c r="AA56" s="591"/>
      <c r="AB56" s="591"/>
      <c r="AC56" s="591"/>
      <c r="AD56" s="587"/>
      <c r="AE56" s="587"/>
      <c r="AF56" s="587"/>
      <c r="AG56" s="587"/>
      <c r="AH56" s="587"/>
      <c r="AI56" s="587"/>
      <c r="AJ56" s="587"/>
    </row>
    <row r="57" spans="1:36" s="525" customFormat="1" ht="15" customHeight="1">
      <c r="A57" s="1290"/>
      <c r="B57" s="1290"/>
      <c r="C57" s="1290"/>
      <c r="D57" s="1290"/>
      <c r="E57" s="1290"/>
      <c r="F57" s="1290"/>
      <c r="G57" s="869"/>
      <c r="H57" s="867"/>
      <c r="I57" s="1290"/>
      <c r="J57" s="1290"/>
      <c r="K57" s="874"/>
      <c r="L57" s="540"/>
      <c r="M57" s="559" t="s">
        <v>25</v>
      </c>
      <c r="N57" s="566"/>
      <c r="O57" s="566"/>
      <c r="P57" s="566"/>
      <c r="Q57" s="566"/>
      <c r="R57" s="566"/>
      <c r="S57" s="566"/>
      <c r="T57" s="566"/>
      <c r="U57" s="566"/>
      <c r="V57" s="562"/>
      <c r="W57" s="1260"/>
      <c r="X57" s="587"/>
      <c r="Y57" s="591"/>
      <c r="Z57" s="591" t="str">
        <f t="shared" si="1"/>
        <v>Добавить вид теплоносителя (параметры теплоносителя)</v>
      </c>
      <c r="AA57" s="591"/>
      <c r="AB57" s="591"/>
      <c r="AC57" s="591"/>
      <c r="AD57" s="587"/>
      <c r="AE57" s="587"/>
      <c r="AF57" s="587"/>
      <c r="AG57" s="587"/>
      <c r="AH57" s="587"/>
      <c r="AI57" s="587"/>
      <c r="AJ57" s="587"/>
    </row>
    <row r="58" spans="1:36" s="525" customFormat="1" ht="15" customHeight="1">
      <c r="A58" s="1290"/>
      <c r="B58" s="1290"/>
      <c r="C58" s="1290"/>
      <c r="D58" s="1290"/>
      <c r="E58" s="1290"/>
      <c r="F58" s="869"/>
      <c r="G58" s="869"/>
      <c r="H58" s="867"/>
      <c r="I58" s="1290"/>
      <c r="J58" s="869"/>
      <c r="K58" s="874"/>
      <c r="L58" s="540"/>
      <c r="M58" s="558" t="s">
        <v>11</v>
      </c>
      <c r="N58" s="566"/>
      <c r="O58" s="566"/>
      <c r="P58" s="566"/>
      <c r="Q58" s="566"/>
      <c r="R58" s="566"/>
      <c r="S58" s="566"/>
      <c r="T58" s="566"/>
      <c r="U58" s="565"/>
      <c r="V58" s="566"/>
      <c r="W58" s="667"/>
      <c r="X58" s="587"/>
      <c r="Y58" s="591"/>
      <c r="Z58" s="591" t="str">
        <f t="shared" si="1"/>
        <v>Добавить группу потребителей</v>
      </c>
      <c r="AA58" s="591"/>
      <c r="AB58" s="591"/>
      <c r="AC58" s="591"/>
      <c r="AD58" s="587"/>
      <c r="AE58" s="587"/>
      <c r="AF58" s="587"/>
      <c r="AG58" s="587"/>
      <c r="AH58" s="587"/>
      <c r="AI58" s="587"/>
      <c r="AJ58" s="587"/>
    </row>
    <row r="59" spans="1:36" s="525" customFormat="1" ht="15" customHeight="1">
      <c r="A59" s="1290"/>
      <c r="B59" s="1290"/>
      <c r="C59" s="1290"/>
      <c r="D59" s="1290"/>
      <c r="E59" s="873"/>
      <c r="F59" s="869"/>
      <c r="G59" s="869"/>
      <c r="H59" s="869"/>
      <c r="I59" s="865"/>
      <c r="J59" s="862"/>
      <c r="K59" s="872"/>
      <c r="L59" s="540"/>
      <c r="M59" s="553" t="s">
        <v>12</v>
      </c>
      <c r="N59" s="566"/>
      <c r="O59" s="566"/>
      <c r="P59" s="566"/>
      <c r="Q59" s="566"/>
      <c r="R59" s="566"/>
      <c r="S59" s="566"/>
      <c r="T59" s="566"/>
      <c r="U59" s="565"/>
      <c r="V59" s="566"/>
      <c r="W59" s="667"/>
      <c r="X59" s="587"/>
      <c r="Y59" s="591"/>
      <c r="Z59" s="591" t="str">
        <f t="shared" si="1"/>
        <v>Добавить схему подключения</v>
      </c>
      <c r="AA59" s="591"/>
      <c r="AB59" s="591"/>
      <c r="AC59" s="591"/>
      <c r="AD59" s="587"/>
      <c r="AE59" s="587"/>
      <c r="AF59" s="587"/>
      <c r="AG59" s="587"/>
      <c r="AH59" s="587"/>
      <c r="AI59" s="587"/>
      <c r="AJ59" s="587"/>
    </row>
    <row r="60" spans="1:36" s="525" customFormat="1" ht="15" customHeight="1">
      <c r="A60" s="1290"/>
      <c r="B60" s="1290"/>
      <c r="C60" s="1290"/>
      <c r="D60" s="873"/>
      <c r="E60" s="873"/>
      <c r="F60" s="869"/>
      <c r="G60" s="869"/>
      <c r="H60" s="869"/>
      <c r="I60" s="865"/>
      <c r="J60" s="862"/>
      <c r="K60" s="872"/>
      <c r="L60" s="540"/>
      <c r="M60" s="552" t="s">
        <v>17</v>
      </c>
      <c r="N60" s="566"/>
      <c r="O60" s="566"/>
      <c r="P60" s="566"/>
      <c r="Q60" s="566"/>
      <c r="R60" s="566"/>
      <c r="S60" s="566"/>
      <c r="T60" s="566"/>
      <c r="U60" s="565"/>
      <c r="V60" s="566"/>
      <c r="W60" s="667"/>
      <c r="X60" s="587"/>
      <c r="Y60" s="591"/>
      <c r="Z60" s="591" t="str">
        <f t="shared" si="1"/>
        <v>Добавить источник тепловой энергии</v>
      </c>
      <c r="AA60" s="591"/>
      <c r="AB60" s="591"/>
      <c r="AC60" s="591"/>
      <c r="AD60" s="587"/>
      <c r="AE60" s="587"/>
      <c r="AF60" s="587"/>
      <c r="AG60" s="587"/>
      <c r="AH60" s="587"/>
      <c r="AI60" s="587"/>
      <c r="AJ60" s="587"/>
    </row>
    <row r="61" spans="1:36" s="525" customFormat="1" ht="15" customHeight="1">
      <c r="A61" s="1290"/>
      <c r="B61" s="1290"/>
      <c r="C61" s="873"/>
      <c r="D61" s="873"/>
      <c r="E61" s="873"/>
      <c r="F61" s="873"/>
      <c r="G61" s="878"/>
      <c r="H61" s="865"/>
      <c r="I61" s="876"/>
      <c r="J61" s="862"/>
      <c r="K61" s="877"/>
      <c r="L61" s="540"/>
      <c r="M61" s="551" t="s">
        <v>18</v>
      </c>
      <c r="N61" s="566"/>
      <c r="O61" s="566"/>
      <c r="P61" s="566"/>
      <c r="Q61" s="566"/>
      <c r="R61" s="566"/>
      <c r="S61" s="566"/>
      <c r="T61" s="566"/>
      <c r="U61" s="565"/>
      <c r="V61" s="566"/>
      <c r="W61" s="667"/>
      <c r="X61" s="587"/>
      <c r="Y61" s="591"/>
      <c r="Z61" s="591" t="str">
        <f t="shared" si="1"/>
        <v>Добавить наименование системы теплоснабжения</v>
      </c>
      <c r="AA61" s="591"/>
      <c r="AB61" s="591"/>
      <c r="AC61" s="591"/>
      <c r="AD61" s="587"/>
      <c r="AE61" s="587"/>
      <c r="AF61" s="587"/>
      <c r="AG61" s="587"/>
      <c r="AH61" s="587"/>
      <c r="AI61" s="587"/>
      <c r="AJ61" s="587"/>
    </row>
    <row r="62" spans="1:36" s="525" customFormat="1" ht="15" customHeight="1">
      <c r="A62" s="1290"/>
      <c r="B62" s="873"/>
      <c r="C62" s="873"/>
      <c r="D62" s="873"/>
      <c r="E62" s="873"/>
      <c r="F62" s="873"/>
      <c r="G62" s="878"/>
      <c r="H62" s="865"/>
      <c r="I62" s="865"/>
      <c r="J62" s="862"/>
      <c r="K62" s="872"/>
      <c r="L62" s="540"/>
      <c r="M62" s="560" t="s">
        <v>19</v>
      </c>
      <c r="N62" s="566"/>
      <c r="O62" s="566"/>
      <c r="P62" s="566"/>
      <c r="Q62" s="566"/>
      <c r="R62" s="566"/>
      <c r="S62" s="566"/>
      <c r="T62" s="566"/>
      <c r="U62" s="565"/>
      <c r="V62" s="566"/>
      <c r="W62" s="667"/>
      <c r="X62" s="587"/>
      <c r="Y62" s="591"/>
      <c r="Z62" s="591" t="str">
        <f t="shared" si="1"/>
        <v>Добавить территорию действия тарифа</v>
      </c>
      <c r="AA62" s="591"/>
      <c r="AB62" s="591"/>
      <c r="AC62" s="591"/>
      <c r="AD62" s="587"/>
      <c r="AE62" s="587"/>
      <c r="AF62" s="587"/>
      <c r="AG62" s="587"/>
      <c r="AH62" s="587"/>
      <c r="AI62" s="587"/>
      <c r="AJ62" s="587"/>
    </row>
    <row r="63" spans="1:36" s="524" customFormat="1" ht="15" customHeight="1">
      <c r="A63" s="861"/>
      <c r="B63" s="861"/>
      <c r="C63" s="861"/>
      <c r="D63" s="861"/>
      <c r="E63" s="861"/>
      <c r="F63" s="861"/>
      <c r="G63" s="861"/>
      <c r="H63" s="861"/>
      <c r="I63" s="861"/>
      <c r="J63" s="861"/>
      <c r="K63" s="861"/>
      <c r="L63" s="494"/>
      <c r="M63" s="567" t="s">
        <v>309</v>
      </c>
      <c r="N63" s="566"/>
      <c r="O63" s="566"/>
      <c r="P63" s="566"/>
      <c r="Q63" s="566"/>
      <c r="R63" s="566"/>
      <c r="S63" s="566"/>
      <c r="T63" s="566"/>
      <c r="U63" s="565"/>
      <c r="V63" s="767"/>
      <c r="W63" s="767"/>
      <c r="X63" s="767"/>
      <c r="Y63" s="767"/>
      <c r="Z63" s="767"/>
      <c r="AA63" s="767"/>
      <c r="AB63" s="766"/>
      <c r="AC63" s="767"/>
      <c r="AD63" s="667"/>
      <c r="AE63" s="589"/>
      <c r="AF63" s="589"/>
      <c r="AG63" s="589"/>
      <c r="AH63" s="589"/>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5" customFormat="1" ht="22.5">
      <c r="A67" s="1290">
        <v>1</v>
      </c>
      <c r="B67" s="885"/>
      <c r="C67" s="885"/>
      <c r="D67" s="885"/>
      <c r="E67" s="886"/>
      <c r="F67" s="887"/>
      <c r="G67" s="887"/>
      <c r="H67" s="887"/>
      <c r="I67" s="888"/>
      <c r="J67" s="883"/>
      <c r="K67" s="890"/>
      <c r="L67" s="595">
        <f>mergeValue(A67)</f>
        <v>1</v>
      </c>
      <c r="M67" s="643" t="s">
        <v>20</v>
      </c>
      <c r="N67" s="648"/>
      <c r="O67" s="1340"/>
      <c r="P67" s="1341"/>
      <c r="Q67" s="1341"/>
      <c r="R67" s="1341"/>
      <c r="S67" s="1341"/>
      <c r="T67" s="1341"/>
      <c r="U67" s="1341"/>
      <c r="V67" s="1342"/>
      <c r="W67" s="632" t="s">
        <v>477</v>
      </c>
      <c r="X67" s="587"/>
      <c r="Y67" s="591"/>
      <c r="Z67" s="591" t="str">
        <f t="shared" ref="Z67:Z80" si="2">IF(M67="","",M67 )</f>
        <v>Наименование тарифа</v>
      </c>
      <c r="AA67" s="591"/>
      <c r="AB67" s="591"/>
      <c r="AC67" s="591"/>
      <c r="AD67" s="587"/>
      <c r="AE67" s="587"/>
      <c r="AF67" s="587"/>
      <c r="AG67" s="587"/>
      <c r="AH67" s="587"/>
      <c r="AI67" s="587"/>
      <c r="AJ67" s="587"/>
    </row>
    <row r="68" spans="1:36" s="525" customFormat="1" ht="22.5">
      <c r="A68" s="1290"/>
      <c r="B68" s="1290">
        <v>1</v>
      </c>
      <c r="C68" s="885"/>
      <c r="D68" s="885"/>
      <c r="E68" s="887"/>
      <c r="F68" s="887"/>
      <c r="G68" s="887"/>
      <c r="H68" s="887"/>
      <c r="I68" s="882"/>
      <c r="J68" s="881"/>
      <c r="K68" s="884"/>
      <c r="L68" s="595" t="str">
        <f>mergeValue(A68) &amp;"."&amp; mergeValue(B68)</f>
        <v>1.1</v>
      </c>
      <c r="M68" s="548" t="s">
        <v>16</v>
      </c>
      <c r="N68" s="648"/>
      <c r="O68" s="1340"/>
      <c r="P68" s="1341"/>
      <c r="Q68" s="1341"/>
      <c r="R68" s="1341"/>
      <c r="S68" s="1341"/>
      <c r="T68" s="1341"/>
      <c r="U68" s="1341"/>
      <c r="V68" s="1342"/>
      <c r="W68" s="632" t="s">
        <v>478</v>
      </c>
      <c r="X68" s="587"/>
      <c r="Y68" s="591"/>
      <c r="Z68" s="591" t="str">
        <f t="shared" si="2"/>
        <v>Территория действия тарифа</v>
      </c>
      <c r="AA68" s="591"/>
      <c r="AB68" s="591"/>
      <c r="AC68" s="591"/>
      <c r="AD68" s="587"/>
      <c r="AE68" s="587"/>
      <c r="AF68" s="587"/>
      <c r="AG68" s="587"/>
      <c r="AH68" s="587"/>
      <c r="AI68" s="587"/>
      <c r="AJ68" s="587"/>
    </row>
    <row r="69" spans="1:36" s="525" customFormat="1" ht="22.5">
      <c r="A69" s="1290"/>
      <c r="B69" s="1290"/>
      <c r="C69" s="1290">
        <v>1</v>
      </c>
      <c r="D69" s="885"/>
      <c r="E69" s="887"/>
      <c r="F69" s="887"/>
      <c r="G69" s="887"/>
      <c r="H69" s="887"/>
      <c r="I69" s="889"/>
      <c r="J69" s="881"/>
      <c r="K69" s="884"/>
      <c r="L69" s="595" t="str">
        <f>mergeValue(A69) &amp;"."&amp; mergeValue(B69)&amp;"."&amp; mergeValue(C69)</f>
        <v>1.1.1</v>
      </c>
      <c r="M69" s="549" t="s">
        <v>7</v>
      </c>
      <c r="N69" s="648"/>
      <c r="O69" s="1340"/>
      <c r="P69" s="1341"/>
      <c r="Q69" s="1341"/>
      <c r="R69" s="1341"/>
      <c r="S69" s="1341"/>
      <c r="T69" s="1341"/>
      <c r="U69" s="1341"/>
      <c r="V69" s="1342"/>
      <c r="W69" s="632" t="s">
        <v>635</v>
      </c>
      <c r="X69" s="587"/>
      <c r="Y69" s="591"/>
      <c r="Z69" s="591" t="str">
        <f t="shared" si="2"/>
        <v xml:space="preserve">Наименование системы теплоснабжения </v>
      </c>
      <c r="AA69" s="591"/>
      <c r="AB69" s="591"/>
      <c r="AC69" s="591"/>
      <c r="AD69" s="587"/>
      <c r="AE69" s="587"/>
      <c r="AF69" s="587"/>
      <c r="AG69" s="587"/>
      <c r="AH69" s="587"/>
      <c r="AI69" s="587"/>
      <c r="AJ69" s="587"/>
    </row>
    <row r="70" spans="1:36" s="525" customFormat="1" ht="22.5">
      <c r="A70" s="1290"/>
      <c r="B70" s="1290"/>
      <c r="C70" s="1290"/>
      <c r="D70" s="1290">
        <v>1</v>
      </c>
      <c r="E70" s="887"/>
      <c r="F70" s="887"/>
      <c r="G70" s="887"/>
      <c r="H70" s="887"/>
      <c r="I70" s="889"/>
      <c r="J70" s="881"/>
      <c r="K70" s="884"/>
      <c r="L70" s="595" t="str">
        <f>mergeValue(A70) &amp;"."&amp; mergeValue(B70)&amp;"."&amp; mergeValue(C70)&amp;"."&amp; mergeValue(D70)</f>
        <v>1.1.1.1</v>
      </c>
      <c r="M70" s="550" t="s">
        <v>22</v>
      </c>
      <c r="N70" s="648"/>
      <c r="O70" s="1340"/>
      <c r="P70" s="1341"/>
      <c r="Q70" s="1341"/>
      <c r="R70" s="1341"/>
      <c r="S70" s="1341"/>
      <c r="T70" s="1341"/>
      <c r="U70" s="1341"/>
      <c r="V70" s="1342"/>
      <c r="W70" s="632" t="s">
        <v>636</v>
      </c>
      <c r="X70" s="587"/>
      <c r="Y70" s="591"/>
      <c r="Z70" s="591" t="str">
        <f t="shared" si="2"/>
        <v xml:space="preserve">Источник тепловой энергии  </v>
      </c>
      <c r="AA70" s="591"/>
      <c r="AB70" s="591"/>
      <c r="AC70" s="591"/>
      <c r="AD70" s="587"/>
      <c r="AE70" s="587"/>
      <c r="AF70" s="587"/>
      <c r="AG70" s="587"/>
      <c r="AH70" s="587"/>
      <c r="AI70" s="587"/>
      <c r="AJ70" s="587"/>
    </row>
    <row r="71" spans="1:36" s="525" customFormat="1" ht="101.25">
      <c r="A71" s="1290"/>
      <c r="B71" s="1290"/>
      <c r="C71" s="1290"/>
      <c r="D71" s="1290"/>
      <c r="E71" s="1290">
        <v>1</v>
      </c>
      <c r="F71" s="887"/>
      <c r="G71" s="887"/>
      <c r="H71" s="885">
        <v>1</v>
      </c>
      <c r="I71" s="1290">
        <v>1</v>
      </c>
      <c r="J71" s="887"/>
      <c r="K71" s="892"/>
      <c r="L71" s="595" t="str">
        <f>mergeValue(A71) &amp;"."&amp; mergeValue(B71)&amp;"."&amp; mergeValue(C71)&amp;"."&amp; mergeValue(D71)&amp;"."&amp; mergeValue(E71)</f>
        <v>1.1.1.1.1</v>
      </c>
      <c r="M71" s="556" t="s">
        <v>9</v>
      </c>
      <c r="N71" s="648"/>
      <c r="O71" s="1293"/>
      <c r="P71" s="1294"/>
      <c r="Q71" s="1294"/>
      <c r="R71" s="1294"/>
      <c r="S71" s="1294"/>
      <c r="T71" s="1294"/>
      <c r="U71" s="1294"/>
      <c r="V71" s="1295"/>
      <c r="W71" s="632" t="s">
        <v>640</v>
      </c>
      <c r="X71" s="587"/>
      <c r="Y71" s="591"/>
      <c r="Z71" s="591" t="str">
        <f t="shared" si="2"/>
        <v>Схема подключения теплопотребляющей установки к коллектору источника тепловой энергии</v>
      </c>
      <c r="AA71" s="591"/>
      <c r="AB71" s="591"/>
      <c r="AC71" s="591"/>
      <c r="AD71" s="587"/>
      <c r="AE71" s="587"/>
      <c r="AF71" s="587"/>
      <c r="AG71" s="587"/>
      <c r="AH71" s="587"/>
      <c r="AI71" s="587"/>
      <c r="AJ71" s="587"/>
    </row>
    <row r="72" spans="1:36" s="525" customFormat="1" ht="90">
      <c r="A72" s="1290"/>
      <c r="B72" s="1290"/>
      <c r="C72" s="1290"/>
      <c r="D72" s="1290"/>
      <c r="E72" s="1290"/>
      <c r="F72" s="1290">
        <v>1</v>
      </c>
      <c r="G72" s="885"/>
      <c r="H72" s="885"/>
      <c r="I72" s="1290"/>
      <c r="J72" s="1290">
        <v>1</v>
      </c>
      <c r="K72" s="893"/>
      <c r="L72" s="595" t="str">
        <f>mergeValue(A72) &amp;"."&amp; mergeValue(B72)&amp;"."&amp; mergeValue(C72)&amp;"."&amp; mergeValue(D72)&amp;"."&amp; mergeValue(E72)&amp;"."&amp; mergeValue(F72)</f>
        <v>1.1.1.1.1.1</v>
      </c>
      <c r="M72" s="557" t="s">
        <v>10</v>
      </c>
      <c r="N72" s="648"/>
      <c r="O72" s="1293"/>
      <c r="P72" s="1294"/>
      <c r="Q72" s="1294"/>
      <c r="R72" s="1294"/>
      <c r="S72" s="1294"/>
      <c r="T72" s="1294"/>
      <c r="U72" s="1294"/>
      <c r="V72" s="1295"/>
      <c r="W72" s="632" t="s">
        <v>638</v>
      </c>
      <c r="X72" s="587"/>
      <c r="Y72" s="591"/>
      <c r="Z72" s="591" t="str">
        <f t="shared" si="2"/>
        <v>Группа потребителей</v>
      </c>
      <c r="AA72" s="591"/>
      <c r="AB72" s="591"/>
      <c r="AC72" s="591"/>
      <c r="AD72" s="587"/>
      <c r="AE72" s="587"/>
      <c r="AF72" s="587"/>
      <c r="AG72" s="587"/>
      <c r="AH72" s="587"/>
      <c r="AI72" s="587"/>
      <c r="AJ72" s="587"/>
    </row>
    <row r="73" spans="1:36" s="525" customFormat="1" ht="195.75" customHeight="1">
      <c r="A73" s="1290"/>
      <c r="B73" s="1290"/>
      <c r="C73" s="1290"/>
      <c r="D73" s="1290"/>
      <c r="E73" s="1290"/>
      <c r="F73" s="1290"/>
      <c r="G73" s="885">
        <v>1</v>
      </c>
      <c r="H73" s="885"/>
      <c r="I73" s="1290"/>
      <c r="J73" s="1290"/>
      <c r="K73" s="893">
        <v>1</v>
      </c>
      <c r="L73" s="595" t="str">
        <f>mergeValue(A73) &amp;"."&amp; mergeValue(B73)&amp;"."&amp; mergeValue(C73)&amp;"."&amp; mergeValue(D73)&amp;"."&amp; mergeValue(E73)&amp;"."&amp; mergeValue(F73)&amp;"."&amp; mergeValue(G73)</f>
        <v>1.1.1.1.1.1.1</v>
      </c>
      <c r="M73" s="1071"/>
      <c r="N73" s="648"/>
      <c r="O73" s="564"/>
      <c r="P73" s="564"/>
      <c r="Q73" s="1096"/>
      <c r="R73" s="1285"/>
      <c r="S73" s="1286" t="s">
        <v>84</v>
      </c>
      <c r="T73" s="1285"/>
      <c r="U73" s="1286" t="s">
        <v>84</v>
      </c>
      <c r="V73" s="564"/>
      <c r="W73" s="1260" t="s">
        <v>657</v>
      </c>
      <c r="X73" s="587" t="str">
        <f>strCheckDate(O74:V74)</f>
        <v/>
      </c>
      <c r="Y73" s="591"/>
      <c r="Z73" s="591" t="str">
        <f t="shared" si="2"/>
        <v/>
      </c>
      <c r="AA73" s="591"/>
      <c r="AB73" s="591"/>
      <c r="AC73" s="591"/>
      <c r="AD73" s="587"/>
      <c r="AE73" s="587"/>
      <c r="AF73" s="587"/>
      <c r="AG73" s="587"/>
      <c r="AH73" s="587"/>
      <c r="AI73" s="587"/>
      <c r="AJ73" s="587"/>
    </row>
    <row r="74" spans="1:36" s="525" customFormat="1" ht="14.25" hidden="1" customHeight="1">
      <c r="A74" s="1290"/>
      <c r="B74" s="1290"/>
      <c r="C74" s="1290"/>
      <c r="D74" s="1290"/>
      <c r="E74" s="1290"/>
      <c r="F74" s="1290"/>
      <c r="G74" s="885"/>
      <c r="H74" s="885"/>
      <c r="I74" s="1290"/>
      <c r="J74" s="1290"/>
      <c r="K74" s="893"/>
      <c r="L74" s="602"/>
      <c r="M74" s="648"/>
      <c r="N74" s="648"/>
      <c r="O74" s="564"/>
      <c r="P74" s="564"/>
      <c r="Q74" s="586" t="str">
        <f>R73 &amp; "-" &amp; T73</f>
        <v>-</v>
      </c>
      <c r="R74" s="1285"/>
      <c r="S74" s="1286"/>
      <c r="T74" s="1285"/>
      <c r="U74" s="1286"/>
      <c r="V74" s="564"/>
      <c r="W74" s="1260"/>
      <c r="X74" s="587"/>
      <c r="Y74" s="591"/>
      <c r="Z74" s="591" t="str">
        <f t="shared" si="2"/>
        <v/>
      </c>
      <c r="AA74" s="591"/>
      <c r="AB74" s="591"/>
      <c r="AC74" s="591"/>
      <c r="AD74" s="587"/>
      <c r="AE74" s="587"/>
      <c r="AF74" s="587"/>
      <c r="AG74" s="587"/>
      <c r="AH74" s="587"/>
      <c r="AI74" s="587"/>
      <c r="AJ74" s="587"/>
    </row>
    <row r="75" spans="1:36" s="525" customFormat="1" ht="15" customHeight="1">
      <c r="A75" s="1290"/>
      <c r="B75" s="1290"/>
      <c r="C75" s="1290"/>
      <c r="D75" s="1290"/>
      <c r="E75" s="1290"/>
      <c r="F75" s="1290"/>
      <c r="G75" s="887"/>
      <c r="H75" s="885"/>
      <c r="I75" s="1290"/>
      <c r="J75" s="1290"/>
      <c r="K75" s="892"/>
      <c r="L75" s="540"/>
      <c r="M75" s="559" t="s">
        <v>25</v>
      </c>
      <c r="N75" s="566"/>
      <c r="O75" s="566"/>
      <c r="P75" s="566"/>
      <c r="Q75" s="566"/>
      <c r="R75" s="566"/>
      <c r="S75" s="566"/>
      <c r="T75" s="566"/>
      <c r="U75" s="566"/>
      <c r="V75" s="562"/>
      <c r="W75" s="1260"/>
      <c r="X75" s="587"/>
      <c r="Y75" s="591"/>
      <c r="Z75" s="591" t="str">
        <f t="shared" si="2"/>
        <v>Добавить вид теплоносителя (параметры теплоносителя)</v>
      </c>
      <c r="AA75" s="591"/>
      <c r="AB75" s="591"/>
      <c r="AC75" s="591"/>
      <c r="AD75" s="587"/>
      <c r="AE75" s="587"/>
      <c r="AF75" s="587"/>
      <c r="AG75" s="587"/>
      <c r="AH75" s="587"/>
      <c r="AI75" s="587"/>
      <c r="AJ75" s="587"/>
    </row>
    <row r="76" spans="1:36" s="525" customFormat="1" ht="15" customHeight="1">
      <c r="A76" s="1290"/>
      <c r="B76" s="1290"/>
      <c r="C76" s="1290"/>
      <c r="D76" s="1290"/>
      <c r="E76" s="1290"/>
      <c r="F76" s="887"/>
      <c r="G76" s="887"/>
      <c r="H76" s="885"/>
      <c r="I76" s="1290"/>
      <c r="J76" s="887"/>
      <c r="K76" s="892"/>
      <c r="L76" s="540"/>
      <c r="M76" s="558" t="s">
        <v>11</v>
      </c>
      <c r="N76" s="566"/>
      <c r="O76" s="566"/>
      <c r="P76" s="566"/>
      <c r="Q76" s="566"/>
      <c r="R76" s="566"/>
      <c r="S76" s="566"/>
      <c r="T76" s="566"/>
      <c r="U76" s="565"/>
      <c r="V76" s="566"/>
      <c r="W76" s="667"/>
      <c r="X76" s="587"/>
      <c r="Y76" s="591"/>
      <c r="Z76" s="591" t="str">
        <f t="shared" si="2"/>
        <v>Добавить группу потребителей</v>
      </c>
      <c r="AA76" s="591"/>
      <c r="AB76" s="591"/>
      <c r="AC76" s="591"/>
      <c r="AD76" s="587"/>
      <c r="AE76" s="587"/>
      <c r="AF76" s="587"/>
      <c r="AG76" s="587"/>
      <c r="AH76" s="587"/>
      <c r="AI76" s="587"/>
      <c r="AJ76" s="587"/>
    </row>
    <row r="77" spans="1:36" s="525" customFormat="1" ht="15" customHeight="1">
      <c r="A77" s="1290"/>
      <c r="B77" s="1290"/>
      <c r="C77" s="1290"/>
      <c r="D77" s="1290"/>
      <c r="E77" s="891"/>
      <c r="F77" s="887"/>
      <c r="G77" s="887"/>
      <c r="H77" s="887"/>
      <c r="I77" s="883"/>
      <c r="J77" s="880"/>
      <c r="K77" s="890"/>
      <c r="L77" s="540"/>
      <c r="M77" s="553" t="s">
        <v>12</v>
      </c>
      <c r="N77" s="566"/>
      <c r="O77" s="566"/>
      <c r="P77" s="566"/>
      <c r="Q77" s="566"/>
      <c r="R77" s="566"/>
      <c r="S77" s="566"/>
      <c r="T77" s="566"/>
      <c r="U77" s="565"/>
      <c r="V77" s="566"/>
      <c r="W77" s="667"/>
      <c r="X77" s="587"/>
      <c r="Y77" s="591"/>
      <c r="Z77" s="591" t="str">
        <f t="shared" si="2"/>
        <v>Добавить схему подключения</v>
      </c>
      <c r="AA77" s="591"/>
      <c r="AB77" s="591"/>
      <c r="AC77" s="591"/>
      <c r="AD77" s="587"/>
      <c r="AE77" s="587"/>
      <c r="AF77" s="587"/>
      <c r="AG77" s="587"/>
      <c r="AH77" s="587"/>
      <c r="AI77" s="587"/>
      <c r="AJ77" s="587"/>
    </row>
    <row r="78" spans="1:36" s="525" customFormat="1" ht="15" customHeight="1">
      <c r="A78" s="1290"/>
      <c r="B78" s="1290"/>
      <c r="C78" s="1290"/>
      <c r="D78" s="891"/>
      <c r="E78" s="891"/>
      <c r="F78" s="887"/>
      <c r="G78" s="887"/>
      <c r="H78" s="887"/>
      <c r="I78" s="883"/>
      <c r="J78" s="880"/>
      <c r="K78" s="890"/>
      <c r="L78" s="540"/>
      <c r="M78" s="552" t="s">
        <v>17</v>
      </c>
      <c r="N78" s="566"/>
      <c r="O78" s="566"/>
      <c r="P78" s="566"/>
      <c r="Q78" s="566"/>
      <c r="R78" s="566"/>
      <c r="S78" s="566"/>
      <c r="T78" s="566"/>
      <c r="U78" s="565"/>
      <c r="V78" s="566"/>
      <c r="W78" s="667"/>
      <c r="X78" s="587"/>
      <c r="Y78" s="591"/>
      <c r="Z78" s="591" t="str">
        <f t="shared" si="2"/>
        <v>Добавить источник тепловой энергии</v>
      </c>
      <c r="AA78" s="591"/>
      <c r="AB78" s="591"/>
      <c r="AC78" s="591"/>
      <c r="AD78" s="587"/>
      <c r="AE78" s="587"/>
      <c r="AF78" s="587"/>
      <c r="AG78" s="587"/>
      <c r="AH78" s="587"/>
      <c r="AI78" s="587"/>
      <c r="AJ78" s="587"/>
    </row>
    <row r="79" spans="1:36" s="525" customFormat="1" ht="15" customHeight="1">
      <c r="A79" s="1290"/>
      <c r="B79" s="1290"/>
      <c r="C79" s="891"/>
      <c r="D79" s="891"/>
      <c r="E79" s="891"/>
      <c r="F79" s="891"/>
      <c r="G79" s="896"/>
      <c r="H79" s="883"/>
      <c r="I79" s="894"/>
      <c r="J79" s="880"/>
      <c r="K79" s="895"/>
      <c r="L79" s="540"/>
      <c r="M79" s="551" t="s">
        <v>18</v>
      </c>
      <c r="N79" s="566"/>
      <c r="O79" s="566"/>
      <c r="P79" s="566"/>
      <c r="Q79" s="566"/>
      <c r="R79" s="566"/>
      <c r="S79" s="566"/>
      <c r="T79" s="566"/>
      <c r="U79" s="565"/>
      <c r="V79" s="566"/>
      <c r="W79" s="667"/>
      <c r="X79" s="587"/>
      <c r="Y79" s="591"/>
      <c r="Z79" s="591" t="str">
        <f t="shared" si="2"/>
        <v>Добавить наименование системы теплоснабжения</v>
      </c>
      <c r="AA79" s="591"/>
      <c r="AB79" s="591"/>
      <c r="AC79" s="591"/>
      <c r="AD79" s="587"/>
      <c r="AE79" s="587"/>
      <c r="AF79" s="587"/>
      <c r="AG79" s="587"/>
      <c r="AH79" s="587"/>
      <c r="AI79" s="587"/>
      <c r="AJ79" s="587"/>
    </row>
    <row r="80" spans="1:36" s="525" customFormat="1" ht="15" customHeight="1">
      <c r="A80" s="1290"/>
      <c r="B80" s="891"/>
      <c r="C80" s="891"/>
      <c r="D80" s="891"/>
      <c r="E80" s="891"/>
      <c r="F80" s="891"/>
      <c r="G80" s="896"/>
      <c r="H80" s="883"/>
      <c r="I80" s="883"/>
      <c r="J80" s="880"/>
      <c r="K80" s="890"/>
      <c r="L80" s="540"/>
      <c r="M80" s="560" t="s">
        <v>19</v>
      </c>
      <c r="N80" s="566"/>
      <c r="O80" s="566"/>
      <c r="P80" s="566"/>
      <c r="Q80" s="566"/>
      <c r="R80" s="566"/>
      <c r="S80" s="566"/>
      <c r="T80" s="566"/>
      <c r="U80" s="565"/>
      <c r="V80" s="566"/>
      <c r="W80" s="667"/>
      <c r="X80" s="587"/>
      <c r="Y80" s="591"/>
      <c r="Z80" s="591" t="str">
        <f t="shared" si="2"/>
        <v>Добавить территорию действия тарифа</v>
      </c>
      <c r="AA80" s="591"/>
      <c r="AB80" s="591"/>
      <c r="AC80" s="591"/>
      <c r="AD80" s="587"/>
      <c r="AE80" s="587"/>
      <c r="AF80" s="587"/>
      <c r="AG80" s="587"/>
      <c r="AH80" s="587"/>
      <c r="AI80" s="587"/>
      <c r="AJ80" s="587"/>
    </row>
    <row r="81" spans="1:36" s="524" customFormat="1" ht="15" customHeight="1">
      <c r="A81" s="879"/>
      <c r="B81" s="879"/>
      <c r="C81" s="879"/>
      <c r="D81" s="879"/>
      <c r="E81" s="879"/>
      <c r="F81" s="879"/>
      <c r="G81" s="879"/>
      <c r="H81" s="879"/>
      <c r="I81" s="879"/>
      <c r="J81" s="879"/>
      <c r="K81" s="879"/>
      <c r="L81" s="494"/>
      <c r="M81" s="567" t="s">
        <v>309</v>
      </c>
      <c r="N81" s="566"/>
      <c r="O81" s="566"/>
      <c r="P81" s="566"/>
      <c r="Q81" s="566"/>
      <c r="R81" s="566"/>
      <c r="S81" s="566"/>
      <c r="T81" s="566"/>
      <c r="U81" s="565"/>
      <c r="V81" s="767"/>
      <c r="W81" s="767"/>
      <c r="X81" s="767"/>
      <c r="Y81" s="767"/>
      <c r="Z81" s="767"/>
      <c r="AA81" s="767"/>
      <c r="AB81" s="766"/>
      <c r="AC81" s="767"/>
      <c r="AD81" s="667"/>
      <c r="AE81" s="589"/>
      <c r="AF81" s="589"/>
      <c r="AG81" s="589"/>
      <c r="AH81" s="589"/>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5" customFormat="1" ht="22.5">
      <c r="A85" s="1290">
        <v>1</v>
      </c>
      <c r="B85" s="921"/>
      <c r="C85" s="921"/>
      <c r="D85" s="921"/>
      <c r="E85" s="922"/>
      <c r="F85" s="923"/>
      <c r="G85" s="921"/>
      <c r="H85" s="921"/>
      <c r="I85" s="924"/>
      <c r="J85" s="919"/>
      <c r="K85" s="928">
        <v>1</v>
      </c>
      <c r="L85" s="595">
        <f>mergeValue(A85)</f>
        <v>1</v>
      </c>
      <c r="M85" s="643" t="s">
        <v>20</v>
      </c>
      <c r="N85" s="582"/>
      <c r="O85" s="1343"/>
      <c r="P85" s="1344"/>
      <c r="Q85" s="1344"/>
      <c r="R85" s="1344"/>
      <c r="S85" s="1344"/>
      <c r="T85" s="1344"/>
      <c r="U85" s="1344"/>
      <c r="V85" s="1345"/>
      <c r="W85" s="632" t="s">
        <v>660</v>
      </c>
      <c r="X85" s="587"/>
      <c r="Y85" s="587"/>
      <c r="Z85" s="587"/>
      <c r="AA85" s="587"/>
      <c r="AB85" s="587"/>
      <c r="AC85" s="587"/>
      <c r="AD85" s="587"/>
      <c r="AE85" s="587"/>
      <c r="AF85" s="587"/>
      <c r="AG85" s="587"/>
      <c r="AH85" s="587"/>
      <c r="AI85" s="587"/>
    </row>
    <row r="86" spans="1:36" s="525" customFormat="1" ht="22.5">
      <c r="A86" s="1290"/>
      <c r="B86" s="1290">
        <v>1</v>
      </c>
      <c r="C86" s="921"/>
      <c r="D86" s="921"/>
      <c r="E86" s="923"/>
      <c r="F86" s="923"/>
      <c r="G86" s="921"/>
      <c r="H86" s="921"/>
      <c r="I86" s="918"/>
      <c r="J86" s="917"/>
      <c r="K86" s="928">
        <v>1</v>
      </c>
      <c r="L86" s="595" t="str">
        <f>mergeValue(A86) &amp;"."&amp; mergeValue(B86)</f>
        <v>1.1</v>
      </c>
      <c r="M86" s="548" t="s">
        <v>16</v>
      </c>
      <c r="N86" s="582"/>
      <c r="O86" s="1343"/>
      <c r="P86" s="1344"/>
      <c r="Q86" s="1344"/>
      <c r="R86" s="1344"/>
      <c r="S86" s="1344"/>
      <c r="T86" s="1344"/>
      <c r="U86" s="1344"/>
      <c r="V86" s="1345"/>
      <c r="W86" s="632" t="s">
        <v>478</v>
      </c>
      <c r="X86" s="587"/>
      <c r="Y86" s="587"/>
      <c r="Z86" s="587"/>
      <c r="AA86" s="587"/>
      <c r="AB86" s="587"/>
      <c r="AC86" s="587"/>
      <c r="AD86" s="587"/>
      <c r="AE86" s="587"/>
      <c r="AF86" s="587"/>
      <c r="AG86" s="587"/>
      <c r="AH86" s="587"/>
      <c r="AI86" s="587"/>
    </row>
    <row r="87" spans="1:36" s="525" customFormat="1" ht="22.5">
      <c r="A87" s="1290"/>
      <c r="B87" s="1290"/>
      <c r="C87" s="1290">
        <v>1</v>
      </c>
      <c r="D87" s="921"/>
      <c r="E87" s="923"/>
      <c r="F87" s="923"/>
      <c r="G87" s="921"/>
      <c r="H87" s="921"/>
      <c r="I87" s="925"/>
      <c r="J87" s="917"/>
      <c r="K87" s="928">
        <v>1</v>
      </c>
      <c r="L87" s="595" t="str">
        <f>mergeValue(A87) &amp;"."&amp; mergeValue(B87)&amp;"."&amp; mergeValue(C87)</f>
        <v>1.1.1</v>
      </c>
      <c r="M87" s="549" t="s">
        <v>7</v>
      </c>
      <c r="N87" s="582"/>
      <c r="O87" s="1343"/>
      <c r="P87" s="1344"/>
      <c r="Q87" s="1344"/>
      <c r="R87" s="1344"/>
      <c r="S87" s="1344"/>
      <c r="T87" s="1344"/>
      <c r="U87" s="1344"/>
      <c r="V87" s="1345"/>
      <c r="W87" s="632" t="s">
        <v>635</v>
      </c>
      <c r="X87" s="587"/>
      <c r="Y87" s="587"/>
      <c r="Z87" s="587"/>
      <c r="AA87" s="587"/>
      <c r="AB87" s="587"/>
      <c r="AC87" s="587"/>
      <c r="AD87" s="587"/>
      <c r="AE87" s="587"/>
      <c r="AF87" s="587"/>
      <c r="AG87" s="587"/>
      <c r="AH87" s="587"/>
      <c r="AI87" s="587"/>
    </row>
    <row r="88" spans="1:36" s="525" customFormat="1" ht="22.5">
      <c r="A88" s="1290"/>
      <c r="B88" s="1290"/>
      <c r="C88" s="1290"/>
      <c r="D88" s="1290">
        <v>1</v>
      </c>
      <c r="E88" s="923"/>
      <c r="F88" s="923"/>
      <c r="G88" s="921"/>
      <c r="H88" s="921"/>
      <c r="I88" s="1290">
        <v>1</v>
      </c>
      <c r="J88" s="917"/>
      <c r="K88" s="928">
        <v>1</v>
      </c>
      <c r="L88" s="595" t="str">
        <f>mergeValue(A88) &amp;"."&amp; mergeValue(B88)&amp;"."&amp; mergeValue(C88)&amp;"."&amp; mergeValue(D88)</f>
        <v>1.1.1.1</v>
      </c>
      <c r="M88" s="550" t="s">
        <v>22</v>
      </c>
      <c r="N88" s="582"/>
      <c r="O88" s="1343"/>
      <c r="P88" s="1344"/>
      <c r="Q88" s="1344"/>
      <c r="R88" s="1344"/>
      <c r="S88" s="1344"/>
      <c r="T88" s="1344"/>
      <c r="U88" s="1344"/>
      <c r="V88" s="1345"/>
      <c r="W88" s="632" t="s">
        <v>636</v>
      </c>
      <c r="X88" s="587"/>
      <c r="Y88" s="587"/>
      <c r="Z88" s="587"/>
      <c r="AA88" s="587"/>
      <c r="AB88" s="587"/>
      <c r="AC88" s="587"/>
      <c r="AD88" s="587"/>
      <c r="AE88" s="587"/>
      <c r="AF88" s="587"/>
      <c r="AG88" s="587"/>
      <c r="AH88" s="587"/>
      <c r="AI88" s="587"/>
    </row>
    <row r="89" spans="1:36" s="525" customFormat="1" ht="11.25" hidden="1" customHeight="1">
      <c r="A89" s="1290"/>
      <c r="B89" s="1290"/>
      <c r="C89" s="1290"/>
      <c r="D89" s="1290"/>
      <c r="E89" s="1290">
        <v>1</v>
      </c>
      <c r="F89" s="923"/>
      <c r="G89" s="921"/>
      <c r="H89" s="921"/>
      <c r="I89" s="1290"/>
      <c r="J89" s="923"/>
      <c r="K89" s="928">
        <v>1</v>
      </c>
      <c r="L89" s="595"/>
      <c r="M89" s="556"/>
      <c r="N89" s="583"/>
      <c r="O89" s="1346"/>
      <c r="P89" s="1347"/>
      <c r="Q89" s="1347"/>
      <c r="R89" s="1347"/>
      <c r="S89" s="1347"/>
      <c r="T89" s="1347"/>
      <c r="U89" s="1347"/>
      <c r="V89" s="1348"/>
      <c r="W89" s="561"/>
      <c r="X89" s="587"/>
      <c r="Y89" s="587"/>
      <c r="Z89" s="587"/>
      <c r="AA89" s="587"/>
      <c r="AB89" s="587"/>
      <c r="AC89" s="587"/>
      <c r="AD89" s="587"/>
      <c r="AE89" s="587"/>
      <c r="AF89" s="587"/>
      <c r="AG89" s="587"/>
      <c r="AH89" s="587"/>
      <c r="AI89" s="587"/>
    </row>
    <row r="90" spans="1:36" s="525" customFormat="1" ht="90">
      <c r="A90" s="1290"/>
      <c r="B90" s="1290"/>
      <c r="C90" s="1290"/>
      <c r="D90" s="1290"/>
      <c r="E90" s="1290"/>
      <c r="F90" s="1290">
        <v>1</v>
      </c>
      <c r="G90" s="921"/>
      <c r="H90" s="921"/>
      <c r="I90" s="1290"/>
      <c r="J90" s="1296"/>
      <c r="K90" s="928">
        <v>1</v>
      </c>
      <c r="L90" s="595" t="str">
        <f>mergeValue(A90) &amp;"."&amp; mergeValue(B90)&amp;"."&amp; mergeValue(C90)&amp;"."&amp; mergeValue(D90)&amp;"."&amp;  mergeValue(F90)</f>
        <v>1.1.1.1.1</v>
      </c>
      <c r="M90" s="556" t="s">
        <v>10</v>
      </c>
      <c r="N90" s="583"/>
      <c r="O90" s="1293"/>
      <c r="P90" s="1294"/>
      <c r="Q90" s="1294"/>
      <c r="R90" s="1294"/>
      <c r="S90" s="1294"/>
      <c r="T90" s="1294"/>
      <c r="U90" s="1294"/>
      <c r="V90" s="1295"/>
      <c r="W90" s="632" t="s">
        <v>637</v>
      </c>
      <c r="X90" s="587"/>
      <c r="Y90" s="591" t="str">
        <f>strCheckUnique(Z90:Z93)</f>
        <v/>
      </c>
      <c r="Z90" s="587"/>
      <c r="AA90" s="591"/>
      <c r="AB90" s="587"/>
      <c r="AC90" s="587"/>
      <c r="AD90" s="587"/>
      <c r="AE90" s="587"/>
      <c r="AF90" s="587"/>
      <c r="AG90" s="587"/>
      <c r="AH90" s="587"/>
      <c r="AI90" s="587"/>
    </row>
    <row r="91" spans="1:36" s="525" customFormat="1" ht="192" customHeight="1">
      <c r="A91" s="1290"/>
      <c r="B91" s="1290"/>
      <c r="C91" s="1290"/>
      <c r="D91" s="1290"/>
      <c r="E91" s="1290"/>
      <c r="F91" s="1290"/>
      <c r="G91" s="921">
        <v>1</v>
      </c>
      <c r="H91" s="921"/>
      <c r="I91" s="1290"/>
      <c r="J91" s="1296"/>
      <c r="K91" s="920"/>
      <c r="L91" s="595" t="str">
        <f>mergeValue(A91) &amp;"."&amp; mergeValue(B91)&amp;"."&amp; mergeValue(C91)&amp;"."&amp; mergeValue(D91)&amp;"."&amp;  mergeValue(F91)&amp;"."&amp;  mergeValue(G91)</f>
        <v>1.1.1.1.1.1</v>
      </c>
      <c r="M91" s="1071"/>
      <c r="N91" s="588"/>
      <c r="O91" s="564"/>
      <c r="P91" s="564"/>
      <c r="Q91" s="564"/>
      <c r="R91" s="1301"/>
      <c r="S91" s="1286" t="s">
        <v>84</v>
      </c>
      <c r="T91" s="1301"/>
      <c r="U91" s="1286" t="s">
        <v>84</v>
      </c>
      <c r="V91" s="539"/>
      <c r="W91" s="1260" t="s">
        <v>661</v>
      </c>
      <c r="X91" s="587" t="str">
        <f>strCheckDate(O92:V92)</f>
        <v/>
      </c>
      <c r="Y91" s="591"/>
      <c r="Z91" s="591" t="str">
        <f>IF(M91="","",M91 )</f>
        <v/>
      </c>
      <c r="AA91" s="591"/>
      <c r="AB91" s="591"/>
      <c r="AC91" s="591"/>
      <c r="AD91" s="587"/>
      <c r="AE91" s="587"/>
      <c r="AF91" s="587"/>
      <c r="AG91" s="587"/>
      <c r="AH91" s="587"/>
      <c r="AI91" s="587"/>
    </row>
    <row r="92" spans="1:36" s="525" customFormat="1" ht="11.25" hidden="1" customHeight="1">
      <c r="A92" s="1290"/>
      <c r="B92" s="1290"/>
      <c r="C92" s="1290"/>
      <c r="D92" s="1290"/>
      <c r="E92" s="1290"/>
      <c r="F92" s="1290"/>
      <c r="G92" s="921"/>
      <c r="H92" s="921"/>
      <c r="I92" s="1290"/>
      <c r="J92" s="1296"/>
      <c r="K92" s="928">
        <v>1</v>
      </c>
      <c r="L92" s="602"/>
      <c r="M92" s="648"/>
      <c r="N92" s="588"/>
      <c r="O92" s="564"/>
      <c r="P92" s="564"/>
      <c r="Q92" s="586" t="str">
        <f>R91 &amp; "-" &amp; T91</f>
        <v>-</v>
      </c>
      <c r="R92" s="1301"/>
      <c r="S92" s="1286"/>
      <c r="T92" s="1301"/>
      <c r="U92" s="1286"/>
      <c r="V92" s="539"/>
      <c r="W92" s="1260"/>
      <c r="X92" s="587"/>
      <c r="Y92" s="591"/>
      <c r="Z92" s="591"/>
      <c r="AA92" s="591"/>
      <c r="AB92" s="591"/>
      <c r="AC92" s="591"/>
      <c r="AD92" s="587"/>
      <c r="AE92" s="587"/>
      <c r="AF92" s="587"/>
      <c r="AG92" s="587"/>
      <c r="AH92" s="587"/>
      <c r="AI92" s="587"/>
    </row>
    <row r="93" spans="1:36" s="524" customFormat="1" ht="15" customHeight="1">
      <c r="A93" s="1290"/>
      <c r="B93" s="1290"/>
      <c r="C93" s="1290"/>
      <c r="D93" s="1290"/>
      <c r="E93" s="1290"/>
      <c r="F93" s="1290"/>
      <c r="G93" s="921"/>
      <c r="H93" s="921"/>
      <c r="I93" s="1290"/>
      <c r="J93" s="1296"/>
      <c r="K93" s="928">
        <v>1</v>
      </c>
      <c r="L93" s="540"/>
      <c r="M93" s="558" t="s">
        <v>25</v>
      </c>
      <c r="N93" s="553"/>
      <c r="O93" s="547"/>
      <c r="P93" s="547"/>
      <c r="Q93" s="547"/>
      <c r="R93" s="575"/>
      <c r="S93" s="566"/>
      <c r="T93" s="565"/>
      <c r="U93" s="553"/>
      <c r="V93" s="562"/>
      <c r="W93" s="1260"/>
      <c r="X93" s="589"/>
      <c r="Y93" s="589"/>
      <c r="Z93" s="589"/>
      <c r="AA93" s="589"/>
      <c r="AB93" s="589"/>
      <c r="AC93" s="589"/>
      <c r="AD93" s="589"/>
      <c r="AE93" s="589"/>
      <c r="AF93" s="589"/>
      <c r="AG93" s="589"/>
      <c r="AH93" s="589"/>
      <c r="AI93" s="589"/>
    </row>
    <row r="94" spans="1:36" s="524" customFormat="1" ht="15" customHeight="1">
      <c r="A94" s="1290"/>
      <c r="B94" s="1290"/>
      <c r="C94" s="1290"/>
      <c r="D94" s="1290"/>
      <c r="E94" s="1290"/>
      <c r="F94" s="923"/>
      <c r="G94" s="923"/>
      <c r="H94" s="921"/>
      <c r="I94" s="1290"/>
      <c r="J94" s="923"/>
      <c r="K94" s="927"/>
      <c r="L94" s="540"/>
      <c r="M94" s="553" t="s">
        <v>11</v>
      </c>
      <c r="N94" s="558"/>
      <c r="O94" s="558"/>
      <c r="P94" s="558"/>
      <c r="Q94" s="558"/>
      <c r="R94" s="558"/>
      <c r="S94" s="558"/>
      <c r="T94" s="558"/>
      <c r="U94" s="558"/>
      <c r="V94" s="558"/>
      <c r="W94" s="562"/>
      <c r="X94" s="589"/>
      <c r="Y94" s="589"/>
      <c r="Z94" s="589"/>
      <c r="AA94" s="589"/>
      <c r="AB94" s="589"/>
      <c r="AC94" s="589"/>
      <c r="AD94" s="589"/>
      <c r="AE94" s="589"/>
      <c r="AF94" s="589"/>
      <c r="AG94" s="589"/>
      <c r="AH94" s="589"/>
      <c r="AI94" s="589"/>
      <c r="AJ94" s="589"/>
    </row>
    <row r="95" spans="1:36" s="524" customFormat="1" ht="15" hidden="1" customHeight="1">
      <c r="A95" s="1290"/>
      <c r="B95" s="1290"/>
      <c r="C95" s="1290"/>
      <c r="D95" s="1290"/>
      <c r="E95" s="923"/>
      <c r="F95" s="923"/>
      <c r="G95" s="923"/>
      <c r="H95" s="921"/>
      <c r="I95" s="1290"/>
      <c r="J95" s="923"/>
      <c r="K95" s="927"/>
      <c r="L95" s="540"/>
      <c r="M95" s="553"/>
      <c r="N95" s="558"/>
      <c r="O95" s="558"/>
      <c r="P95" s="558"/>
      <c r="Q95" s="558"/>
      <c r="R95" s="558"/>
      <c r="S95" s="558"/>
      <c r="T95" s="558"/>
      <c r="U95" s="558"/>
      <c r="V95" s="558"/>
      <c r="W95" s="562"/>
      <c r="X95" s="589"/>
      <c r="Y95" s="589"/>
      <c r="Z95" s="589"/>
      <c r="AA95" s="589"/>
      <c r="AB95" s="589"/>
      <c r="AC95" s="589"/>
      <c r="AD95" s="589"/>
      <c r="AE95" s="589"/>
      <c r="AF95" s="589"/>
      <c r="AG95" s="589"/>
      <c r="AH95" s="589"/>
      <c r="AI95" s="589"/>
      <c r="AJ95" s="589"/>
    </row>
    <row r="96" spans="1:36" s="524" customFormat="1" ht="15" customHeight="1">
      <c r="A96" s="1290"/>
      <c r="B96" s="1290"/>
      <c r="C96" s="1290"/>
      <c r="D96" s="926"/>
      <c r="E96" s="926"/>
      <c r="F96" s="923"/>
      <c r="G96" s="921"/>
      <c r="H96" s="921"/>
      <c r="I96" s="919"/>
      <c r="J96" s="916"/>
      <c r="K96" s="928">
        <v>1</v>
      </c>
      <c r="L96" s="540"/>
      <c r="M96" s="552" t="s">
        <v>17</v>
      </c>
      <c r="N96" s="551"/>
      <c r="O96" s="547"/>
      <c r="P96" s="547"/>
      <c r="Q96" s="547"/>
      <c r="R96" s="575"/>
      <c r="S96" s="566"/>
      <c r="T96" s="565"/>
      <c r="U96" s="551"/>
      <c r="V96" s="566"/>
      <c r="W96" s="562"/>
      <c r="X96" s="589"/>
      <c r="Y96" s="589"/>
      <c r="Z96" s="589"/>
      <c r="AA96" s="589"/>
      <c r="AB96" s="589"/>
      <c r="AC96" s="589"/>
      <c r="AD96" s="589"/>
      <c r="AE96" s="589"/>
      <c r="AF96" s="589"/>
      <c r="AG96" s="589"/>
      <c r="AH96" s="589"/>
      <c r="AI96" s="589"/>
    </row>
    <row r="97" spans="1:40" s="524" customFormat="1" ht="15" customHeight="1">
      <c r="A97" s="1290"/>
      <c r="B97" s="1290"/>
      <c r="C97" s="926"/>
      <c r="D97" s="926"/>
      <c r="E97" s="926"/>
      <c r="F97" s="926"/>
      <c r="G97" s="921"/>
      <c r="H97" s="921"/>
      <c r="I97" s="929"/>
      <c r="J97" s="916"/>
      <c r="K97" s="928">
        <v>1</v>
      </c>
      <c r="L97" s="540"/>
      <c r="M97" s="551" t="s">
        <v>18</v>
      </c>
      <c r="N97" s="551"/>
      <c r="O97" s="547"/>
      <c r="P97" s="547"/>
      <c r="Q97" s="547"/>
      <c r="R97" s="575"/>
      <c r="S97" s="566"/>
      <c r="T97" s="565"/>
      <c r="U97" s="551"/>
      <c r="V97" s="566"/>
      <c r="W97" s="562"/>
      <c r="X97" s="589"/>
      <c r="Y97" s="589"/>
      <c r="Z97" s="589"/>
      <c r="AA97" s="589"/>
      <c r="AB97" s="589"/>
      <c r="AC97" s="589"/>
      <c r="AD97" s="589"/>
      <c r="AE97" s="589"/>
      <c r="AF97" s="589"/>
      <c r="AG97" s="589"/>
      <c r="AH97" s="589"/>
      <c r="AI97" s="589"/>
    </row>
    <row r="98" spans="1:40" s="524" customFormat="1" ht="15" customHeight="1">
      <c r="A98" s="1290"/>
      <c r="B98" s="926"/>
      <c r="C98" s="926"/>
      <c r="D98" s="926"/>
      <c r="E98" s="926"/>
      <c r="F98" s="926"/>
      <c r="G98" s="921"/>
      <c r="H98" s="921"/>
      <c r="I98" s="919"/>
      <c r="J98" s="916"/>
      <c r="K98" s="928">
        <v>1</v>
      </c>
      <c r="L98" s="540"/>
      <c r="M98" s="560" t="s">
        <v>19</v>
      </c>
      <c r="N98" s="551"/>
      <c r="O98" s="547"/>
      <c r="P98" s="547"/>
      <c r="Q98" s="547"/>
      <c r="R98" s="575"/>
      <c r="S98" s="566"/>
      <c r="T98" s="565"/>
      <c r="U98" s="551"/>
      <c r="V98" s="566"/>
      <c r="W98" s="562"/>
      <c r="X98" s="589"/>
      <c r="Y98" s="589"/>
      <c r="Z98" s="589"/>
      <c r="AA98" s="589"/>
      <c r="AB98" s="589"/>
      <c r="AC98" s="589"/>
      <c r="AD98" s="589"/>
      <c r="AE98" s="589"/>
      <c r="AF98" s="589"/>
      <c r="AG98" s="589"/>
      <c r="AH98" s="589"/>
      <c r="AI98" s="589"/>
    </row>
    <row r="99" spans="1:40" s="524" customFormat="1" ht="15" customHeight="1">
      <c r="A99" s="915"/>
      <c r="B99" s="915"/>
      <c r="C99" s="915"/>
      <c r="D99" s="915"/>
      <c r="E99" s="915"/>
      <c r="F99" s="915"/>
      <c r="G99" s="915"/>
      <c r="H99" s="915"/>
      <c r="I99" s="915"/>
      <c r="J99" s="915"/>
      <c r="K99" s="915"/>
      <c r="L99" s="494"/>
      <c r="M99" s="567" t="s">
        <v>309</v>
      </c>
      <c r="N99" s="551"/>
      <c r="O99" s="547"/>
      <c r="P99" s="547"/>
      <c r="Q99" s="547"/>
      <c r="R99" s="575"/>
      <c r="S99" s="566"/>
      <c r="T99" s="565"/>
      <c r="U99" s="551"/>
      <c r="V99" s="566"/>
      <c r="W99" s="562"/>
      <c r="X99" s="589"/>
      <c r="Y99" s="589"/>
      <c r="Z99" s="589"/>
      <c r="AA99" s="589"/>
      <c r="AB99" s="589"/>
      <c r="AC99" s="589"/>
      <c r="AD99" s="589"/>
      <c r="AE99" s="589"/>
      <c r="AF99" s="589"/>
      <c r="AG99" s="589"/>
      <c r="AH99" s="589"/>
      <c r="AI99" s="589"/>
    </row>
    <row r="100" spans="1:40" s="599" customFormat="1" ht="15" customHeight="1">
      <c r="A100" s="598"/>
      <c r="B100" s="598"/>
      <c r="C100" s="598"/>
      <c r="D100" s="598"/>
      <c r="E100" s="598"/>
      <c r="F100" s="598"/>
      <c r="G100" s="597"/>
      <c r="H100" s="598"/>
      <c r="I100" s="683"/>
      <c r="J100" s="684"/>
      <c r="L100" s="600"/>
      <c r="M100" s="678"/>
      <c r="N100" s="679"/>
      <c r="O100" s="680"/>
      <c r="P100" s="680"/>
      <c r="Q100" s="680"/>
      <c r="R100" s="681"/>
      <c r="S100" s="555"/>
      <c r="T100" s="682"/>
      <c r="U100" s="679"/>
      <c r="V100" s="555"/>
      <c r="W100" s="555"/>
      <c r="X100" s="598"/>
      <c r="Y100" s="598"/>
      <c r="Z100" s="598"/>
      <c r="AA100" s="598"/>
      <c r="AB100" s="598"/>
      <c r="AC100" s="598"/>
      <c r="AD100" s="598"/>
      <c r="AE100" s="598"/>
      <c r="AF100" s="598"/>
      <c r="AG100" s="598"/>
      <c r="AH100" s="598"/>
      <c r="AI100" s="598"/>
    </row>
    <row r="101" spans="1:40" s="35" customFormat="1" ht="17.100000000000001" customHeight="1">
      <c r="G101" s="35" t="s">
        <v>13</v>
      </c>
      <c r="I101" s="35" t="s">
        <v>68</v>
      </c>
      <c r="V101" s="158"/>
    </row>
    <row r="102" spans="1:40" ht="17.100000000000001" customHeight="1">
      <c r="X102" s="471"/>
      <c r="Y102" s="43"/>
      <c r="Z102" s="43"/>
    </row>
    <row r="103" spans="1:40" s="525" customFormat="1" ht="22.5">
      <c r="A103" s="1290">
        <v>1</v>
      </c>
      <c r="B103" s="1081"/>
      <c r="C103" s="1081"/>
      <c r="D103" s="1081"/>
      <c r="E103" s="1082"/>
      <c r="F103" s="1083"/>
      <c r="G103" s="1081"/>
      <c r="H103" s="1081"/>
      <c r="I103" s="1062"/>
      <c r="J103" s="1067"/>
      <c r="K103" s="1067"/>
      <c r="L103" s="595">
        <f>mergeValue(A103)</f>
        <v>1</v>
      </c>
      <c r="M103" s="643" t="s">
        <v>20</v>
      </c>
      <c r="N103" s="582"/>
      <c r="O103" s="1343"/>
      <c r="P103" s="1344"/>
      <c r="Q103" s="1344"/>
      <c r="R103" s="1344"/>
      <c r="S103" s="1344"/>
      <c r="T103" s="1344"/>
      <c r="U103" s="1344"/>
      <c r="V103" s="1344"/>
      <c r="W103" s="1344"/>
      <c r="X103" s="1344"/>
      <c r="Y103" s="1344"/>
      <c r="Z103" s="1344"/>
      <c r="AA103" s="1345"/>
      <c r="AB103" s="632" t="s">
        <v>477</v>
      </c>
      <c r="AC103" s="587"/>
      <c r="AD103" s="587"/>
      <c r="AE103" s="587"/>
      <c r="AF103" s="587"/>
      <c r="AG103" s="587"/>
      <c r="AH103" s="587"/>
      <c r="AI103" s="587"/>
      <c r="AJ103" s="587"/>
      <c r="AK103" s="587"/>
      <c r="AL103" s="587"/>
      <c r="AM103" s="587"/>
      <c r="AN103" s="587"/>
    </row>
    <row r="104" spans="1:40" s="525" customFormat="1" ht="22.5">
      <c r="A104" s="1290"/>
      <c r="B104" s="1290">
        <v>1</v>
      </c>
      <c r="C104" s="1081"/>
      <c r="D104" s="1081"/>
      <c r="E104" s="1083"/>
      <c r="F104" s="1083"/>
      <c r="G104" s="1081"/>
      <c r="H104" s="1081"/>
      <c r="I104" s="1069"/>
      <c r="J104" s="1064"/>
      <c r="K104" s="1063"/>
      <c r="L104" s="595" t="str">
        <f>mergeValue(A104) &amp;"."&amp; mergeValue(B104)</f>
        <v>1.1</v>
      </c>
      <c r="M104" s="548" t="s">
        <v>16</v>
      </c>
      <c r="N104" s="582"/>
      <c r="O104" s="1343"/>
      <c r="P104" s="1344"/>
      <c r="Q104" s="1344"/>
      <c r="R104" s="1344"/>
      <c r="S104" s="1344"/>
      <c r="T104" s="1344"/>
      <c r="U104" s="1344"/>
      <c r="V104" s="1344"/>
      <c r="W104" s="1344"/>
      <c r="X104" s="1344"/>
      <c r="Y104" s="1344"/>
      <c r="Z104" s="1344"/>
      <c r="AA104" s="1345"/>
      <c r="AB104" s="632" t="s">
        <v>478</v>
      </c>
      <c r="AC104" s="587"/>
      <c r="AD104" s="587"/>
      <c r="AE104" s="587"/>
      <c r="AF104" s="587"/>
      <c r="AG104" s="587"/>
      <c r="AH104" s="587"/>
      <c r="AI104" s="587"/>
      <c r="AJ104" s="587"/>
      <c r="AK104" s="587"/>
      <c r="AL104" s="587"/>
      <c r="AM104" s="587"/>
      <c r="AN104" s="587"/>
    </row>
    <row r="105" spans="1:40" s="525" customFormat="1" ht="22.5">
      <c r="A105" s="1290"/>
      <c r="B105" s="1290"/>
      <c r="C105" s="1290">
        <v>1</v>
      </c>
      <c r="D105" s="1081"/>
      <c r="E105" s="1083"/>
      <c r="F105" s="1083"/>
      <c r="G105" s="1081"/>
      <c r="H105" s="1081"/>
      <c r="I105" s="1069"/>
      <c r="J105" s="1064"/>
      <c r="K105" s="1063"/>
      <c r="L105" s="595" t="str">
        <f>mergeValue(A105) &amp;"."&amp; mergeValue(B105)&amp;"."&amp; mergeValue(C105)</f>
        <v>1.1.1</v>
      </c>
      <c r="M105" s="549" t="s">
        <v>7</v>
      </c>
      <c r="N105" s="582"/>
      <c r="O105" s="1343"/>
      <c r="P105" s="1344"/>
      <c r="Q105" s="1344"/>
      <c r="R105" s="1344"/>
      <c r="S105" s="1344"/>
      <c r="T105" s="1344"/>
      <c r="U105" s="1344"/>
      <c r="V105" s="1344"/>
      <c r="W105" s="1344"/>
      <c r="X105" s="1344"/>
      <c r="Y105" s="1344"/>
      <c r="Z105" s="1344"/>
      <c r="AA105" s="1345"/>
      <c r="AB105" s="632" t="s">
        <v>635</v>
      </c>
      <c r="AC105" s="587"/>
      <c r="AD105" s="587"/>
      <c r="AE105" s="587"/>
      <c r="AF105" s="587"/>
      <c r="AG105" s="587"/>
      <c r="AH105" s="587"/>
      <c r="AI105" s="587"/>
      <c r="AJ105" s="587"/>
      <c r="AK105" s="587"/>
      <c r="AL105" s="587"/>
      <c r="AM105" s="587"/>
      <c r="AN105" s="587"/>
    </row>
    <row r="106" spans="1:40" s="525" customFormat="1" ht="22.5">
      <c r="A106" s="1290"/>
      <c r="B106" s="1290"/>
      <c r="C106" s="1290"/>
      <c r="D106" s="1290">
        <v>1</v>
      </c>
      <c r="E106" s="1083"/>
      <c r="F106" s="1083"/>
      <c r="G106" s="1081"/>
      <c r="H106" s="1081"/>
      <c r="I106" s="1069"/>
      <c r="J106" s="1064"/>
      <c r="K106" s="1063"/>
      <c r="L106" s="595" t="str">
        <f>mergeValue(A106) &amp;"."&amp; mergeValue(B106)&amp;"."&amp; mergeValue(C106)&amp;"."&amp; mergeValue(D106)</f>
        <v>1.1.1.1</v>
      </c>
      <c r="M106" s="550" t="s">
        <v>22</v>
      </c>
      <c r="N106" s="582"/>
      <c r="O106" s="1343"/>
      <c r="P106" s="1344"/>
      <c r="Q106" s="1344"/>
      <c r="R106" s="1344"/>
      <c r="S106" s="1344"/>
      <c r="T106" s="1344"/>
      <c r="U106" s="1344"/>
      <c r="V106" s="1344"/>
      <c r="W106" s="1344"/>
      <c r="X106" s="1344"/>
      <c r="Y106" s="1344"/>
      <c r="Z106" s="1344"/>
      <c r="AA106" s="1345"/>
      <c r="AB106" s="632" t="s">
        <v>636</v>
      </c>
      <c r="AC106" s="587"/>
      <c r="AD106" s="587"/>
      <c r="AE106" s="587"/>
      <c r="AF106" s="587"/>
      <c r="AG106" s="587"/>
      <c r="AH106" s="587"/>
      <c r="AI106" s="587"/>
      <c r="AJ106" s="587"/>
      <c r="AK106" s="587"/>
      <c r="AL106" s="587"/>
      <c r="AM106" s="587"/>
      <c r="AN106" s="587"/>
    </row>
    <row r="107" spans="1:40" s="525" customFormat="1" ht="0.2" customHeight="1">
      <c r="A107" s="1290"/>
      <c r="B107" s="1290"/>
      <c r="C107" s="1290"/>
      <c r="D107" s="1290"/>
      <c r="E107" s="1290">
        <v>1</v>
      </c>
      <c r="F107" s="1083"/>
      <c r="G107" s="1081"/>
      <c r="H107" s="1081"/>
      <c r="I107" s="1068"/>
      <c r="J107" s="1064"/>
      <c r="K107" s="1063"/>
      <c r="L107" s="595"/>
      <c r="M107" s="556"/>
      <c r="N107" s="583"/>
      <c r="O107" s="1346"/>
      <c r="P107" s="1347"/>
      <c r="Q107" s="1347"/>
      <c r="R107" s="1347"/>
      <c r="S107" s="1347"/>
      <c r="T107" s="1347"/>
      <c r="U107" s="1347"/>
      <c r="V107" s="1347"/>
      <c r="W107" s="1347"/>
      <c r="X107" s="1347"/>
      <c r="Y107" s="1347"/>
      <c r="Z107" s="1347"/>
      <c r="AA107" s="1348"/>
      <c r="AB107" s="632"/>
      <c r="AC107" s="587"/>
      <c r="AD107" s="587"/>
      <c r="AE107" s="587"/>
      <c r="AF107" s="587"/>
      <c r="AG107" s="587"/>
      <c r="AH107" s="587"/>
      <c r="AI107" s="587"/>
      <c r="AJ107" s="587"/>
      <c r="AK107" s="587"/>
      <c r="AL107" s="587"/>
      <c r="AM107" s="587"/>
      <c r="AN107" s="587"/>
    </row>
    <row r="108" spans="1:40" s="525" customFormat="1" ht="90">
      <c r="A108" s="1290"/>
      <c r="B108" s="1290"/>
      <c r="C108" s="1290"/>
      <c r="D108" s="1290"/>
      <c r="E108" s="1290"/>
      <c r="F108" s="1290">
        <v>1</v>
      </c>
      <c r="G108" s="1081"/>
      <c r="H108" s="1081"/>
      <c r="I108" s="1312"/>
      <c r="J108" s="1064"/>
      <c r="K108" s="1063"/>
      <c r="L108" s="595" t="str">
        <f>mergeValue(A108) &amp;"."&amp; mergeValue(B108)&amp;"."&amp; mergeValue(C108)&amp;"."&amp; mergeValue(D108)&amp;"."&amp; mergeValue(F108)</f>
        <v>1.1.1.1.1</v>
      </c>
      <c r="M108" s="557" t="s">
        <v>10</v>
      </c>
      <c r="N108" s="583"/>
      <c r="O108" s="1293"/>
      <c r="P108" s="1294"/>
      <c r="Q108" s="1294"/>
      <c r="R108" s="1294"/>
      <c r="S108" s="1294"/>
      <c r="T108" s="1294"/>
      <c r="U108" s="1294"/>
      <c r="V108" s="1294"/>
      <c r="W108" s="1294"/>
      <c r="X108" s="1294"/>
      <c r="Y108" s="1294"/>
      <c r="Z108" s="1294"/>
      <c r="AA108" s="1295"/>
      <c r="AB108" s="632" t="s">
        <v>637</v>
      </c>
      <c r="AC108" s="587"/>
      <c r="AD108" s="591" t="str">
        <f>strCheckUnique(AE108:AE113)</f>
        <v/>
      </c>
      <c r="AE108" s="587"/>
      <c r="AF108" s="591"/>
      <c r="AG108" s="587"/>
      <c r="AH108" s="587"/>
      <c r="AI108" s="587"/>
      <c r="AJ108" s="587"/>
      <c r="AK108" s="587"/>
      <c r="AL108" s="587"/>
      <c r="AM108" s="587"/>
      <c r="AN108" s="587"/>
    </row>
    <row r="109" spans="1:40" s="525" customFormat="1" ht="135">
      <c r="A109" s="1290"/>
      <c r="B109" s="1290"/>
      <c r="C109" s="1290"/>
      <c r="D109" s="1290"/>
      <c r="E109" s="1290"/>
      <c r="F109" s="1290"/>
      <c r="G109" s="1290">
        <v>1</v>
      </c>
      <c r="H109" s="1081"/>
      <c r="I109" s="1312"/>
      <c r="J109" s="1313"/>
      <c r="K109" s="1070"/>
      <c r="L109" s="595" t="str">
        <f>mergeValue(A109) &amp;"."&amp; mergeValue(B109)&amp;"."&amp; mergeValue(C109)&amp;"."&amp; mergeValue(D109)&amp;"."&amp; mergeValue(F109)&amp;"."&amp; mergeValue(G109)</f>
        <v>1.1.1.1.1.1</v>
      </c>
      <c r="M109" s="1071" t="s">
        <v>652</v>
      </c>
      <c r="N109" s="648"/>
      <c r="O109" s="564"/>
      <c r="P109" s="564"/>
      <c r="Q109" s="564"/>
      <c r="R109" s="495"/>
      <c r="S109" s="1097"/>
      <c r="T109" s="495"/>
      <c r="U109" s="1097"/>
      <c r="V109" s="586" t="str">
        <f>W109 &amp; "-" &amp; Y109</f>
        <v>-</v>
      </c>
      <c r="W109" s="1301"/>
      <c r="X109" s="1286" t="s">
        <v>84</v>
      </c>
      <c r="Y109" s="1301"/>
      <c r="Z109" s="1286" t="s">
        <v>84</v>
      </c>
      <c r="AA109" s="539"/>
      <c r="AB109" s="632" t="s">
        <v>670</v>
      </c>
      <c r="AC109" s="587" t="str">
        <f>strCheckDate(O109:AA109)</f>
        <v/>
      </c>
      <c r="AD109" s="591"/>
      <c r="AE109" s="591" t="str">
        <f>IF(M109="","",M109 )</f>
        <v>горячая вода в системе централизованного теплоснабжения на горячее водоснабжение</v>
      </c>
      <c r="AF109" s="591"/>
      <c r="AG109" s="591"/>
      <c r="AH109" s="591"/>
      <c r="AI109" s="587"/>
      <c r="AJ109" s="587"/>
      <c r="AK109" s="587"/>
      <c r="AL109" s="587"/>
      <c r="AM109" s="587"/>
      <c r="AN109" s="587"/>
    </row>
    <row r="110" spans="1:40" s="525" customFormat="1" ht="102.75" customHeight="1">
      <c r="A110" s="1290"/>
      <c r="B110" s="1290"/>
      <c r="C110" s="1290"/>
      <c r="D110" s="1290"/>
      <c r="E110" s="1290"/>
      <c r="F110" s="1290"/>
      <c r="G110" s="1290"/>
      <c r="H110" s="1081">
        <v>1</v>
      </c>
      <c r="I110" s="1312"/>
      <c r="J110" s="1313"/>
      <c r="K110" s="1070"/>
      <c r="L110" s="595" t="str">
        <f>mergeValue(A110) &amp;"."&amp; mergeValue(B110)&amp;"."&amp; mergeValue(C110)&amp;"."&amp; mergeValue(D110)&amp;"."&amp; mergeValue(F110)&amp;"."&amp; mergeValue(G110)&amp;"."&amp; mergeValue(H110)</f>
        <v>1.1.1.1.1.1.1</v>
      </c>
      <c r="M110" s="1073"/>
      <c r="N110" s="496"/>
      <c r="O110" s="564"/>
      <c r="P110" s="564"/>
      <c r="Q110" s="564"/>
      <c r="R110" s="495"/>
      <c r="S110" s="1097"/>
      <c r="T110" s="495"/>
      <c r="U110" s="1097"/>
      <c r="V110" s="586" t="str">
        <f>W110 &amp; "-" &amp; Y110</f>
        <v>-</v>
      </c>
      <c r="W110" s="1301"/>
      <c r="X110" s="1286"/>
      <c r="Y110" s="1301"/>
      <c r="Z110" s="1286"/>
      <c r="AA110" s="672"/>
      <c r="AB110" s="1260" t="s">
        <v>671</v>
      </c>
      <c r="AC110" s="587" t="str">
        <f>strCheckDate(O110:AA110)</f>
        <v/>
      </c>
      <c r="AD110" s="587"/>
      <c r="AE110" s="587"/>
      <c r="AF110" s="591"/>
      <c r="AG110" s="587"/>
      <c r="AH110" s="587"/>
      <c r="AI110" s="587"/>
      <c r="AJ110" s="587"/>
      <c r="AK110" s="587"/>
      <c r="AL110" s="587"/>
      <c r="AM110" s="587"/>
      <c r="AN110" s="587"/>
    </row>
    <row r="111" spans="1:40" s="525" customFormat="1" ht="0.2" customHeight="1">
      <c r="A111" s="1290"/>
      <c r="B111" s="1290"/>
      <c r="C111" s="1290"/>
      <c r="D111" s="1290"/>
      <c r="E111" s="1290"/>
      <c r="F111" s="1290"/>
      <c r="G111" s="1290"/>
      <c r="H111" s="1081"/>
      <c r="I111" s="1312"/>
      <c r="J111" s="1313"/>
      <c r="K111" s="1070"/>
      <c r="L111" s="602"/>
      <c r="M111" s="648"/>
      <c r="N111" s="648"/>
      <c r="O111" s="564"/>
      <c r="P111" s="495"/>
      <c r="Q111" s="495"/>
      <c r="R111" s="495"/>
      <c r="S111" s="495"/>
      <c r="T111" s="495"/>
      <c r="U111" s="561"/>
      <c r="V111" s="586"/>
      <c r="W111" s="1285"/>
      <c r="X111" s="1286"/>
      <c r="Y111" s="1285"/>
      <c r="Z111" s="1286"/>
      <c r="AA111" s="539"/>
      <c r="AB111" s="1260"/>
      <c r="AC111" s="587"/>
      <c r="AD111" s="587"/>
      <c r="AE111" s="587"/>
      <c r="AF111" s="591">
        <f ca="1">OFFSET(AF111,-1,0)</f>
        <v>0</v>
      </c>
      <c r="AG111" s="587"/>
      <c r="AH111" s="587"/>
      <c r="AI111" s="587"/>
      <c r="AJ111" s="587"/>
      <c r="AK111" s="587"/>
      <c r="AL111" s="587"/>
      <c r="AM111" s="587"/>
      <c r="AN111" s="587"/>
    </row>
    <row r="112" spans="1:40" s="524" customFormat="1" ht="15" customHeight="1">
      <c r="A112" s="1290"/>
      <c r="B112" s="1290"/>
      <c r="C112" s="1290"/>
      <c r="D112" s="1290"/>
      <c r="E112" s="1290"/>
      <c r="F112" s="1290"/>
      <c r="G112" s="1290"/>
      <c r="H112" s="1081"/>
      <c r="I112" s="1312"/>
      <c r="J112" s="1313"/>
      <c r="K112" s="1072"/>
      <c r="L112" s="540"/>
      <c r="M112" s="559" t="s">
        <v>41</v>
      </c>
      <c r="N112" s="553"/>
      <c r="O112" s="547"/>
      <c r="P112" s="547"/>
      <c r="Q112" s="547"/>
      <c r="R112" s="547"/>
      <c r="S112" s="547"/>
      <c r="T112" s="547"/>
      <c r="U112" s="547"/>
      <c r="V112" s="547"/>
      <c r="W112" s="565"/>
      <c r="X112" s="566"/>
      <c r="Y112" s="565"/>
      <c r="Z112" s="553"/>
      <c r="AA112" s="562"/>
      <c r="AB112" s="1260"/>
      <c r="AC112" s="589"/>
      <c r="AD112" s="589"/>
      <c r="AE112" s="589"/>
      <c r="AF112" s="589"/>
      <c r="AG112" s="589"/>
      <c r="AH112" s="589"/>
      <c r="AI112" s="589"/>
      <c r="AJ112" s="589"/>
      <c r="AK112" s="589"/>
      <c r="AL112" s="589"/>
      <c r="AM112" s="589"/>
      <c r="AN112" s="589"/>
    </row>
    <row r="113" spans="1:40" s="524" customFormat="1" ht="15" customHeight="1">
      <c r="A113" s="1290"/>
      <c r="B113" s="1290"/>
      <c r="C113" s="1290"/>
      <c r="D113" s="1290"/>
      <c r="E113" s="1290"/>
      <c r="F113" s="1290"/>
      <c r="G113" s="1081"/>
      <c r="H113" s="1081"/>
      <c r="I113" s="1312"/>
      <c r="J113" s="1078"/>
      <c r="K113" s="1072"/>
      <c r="L113" s="540"/>
      <c r="M113" s="558" t="s">
        <v>25</v>
      </c>
      <c r="N113" s="559"/>
      <c r="O113" s="559"/>
      <c r="P113" s="559"/>
      <c r="Q113" s="559"/>
      <c r="R113" s="559"/>
      <c r="S113" s="559"/>
      <c r="T113" s="559"/>
      <c r="U113" s="559"/>
      <c r="V113" s="559"/>
      <c r="W113" s="559"/>
      <c r="X113" s="559"/>
      <c r="Y113" s="559"/>
      <c r="Z113" s="559"/>
      <c r="AA113" s="559"/>
      <c r="AB113" s="562"/>
      <c r="AC113" s="589"/>
      <c r="AD113" s="589"/>
      <c r="AE113" s="589"/>
      <c r="AF113" s="589"/>
      <c r="AG113" s="589"/>
      <c r="AH113" s="589"/>
      <c r="AI113" s="589"/>
      <c r="AJ113" s="589"/>
      <c r="AK113" s="589"/>
      <c r="AL113" s="589"/>
      <c r="AM113" s="589"/>
      <c r="AN113" s="589"/>
    </row>
    <row r="114" spans="1:40" s="524" customFormat="1" ht="15" customHeight="1">
      <c r="A114" s="1290"/>
      <c r="B114" s="1290"/>
      <c r="C114" s="1290"/>
      <c r="D114" s="1290"/>
      <c r="E114" s="1290"/>
      <c r="F114" s="1084"/>
      <c r="G114" s="1081"/>
      <c r="H114" s="1081"/>
      <c r="I114" s="1068"/>
      <c r="J114" s="1066"/>
      <c r="K114" s="1072"/>
      <c r="L114" s="540"/>
      <c r="M114" s="553" t="s">
        <v>11</v>
      </c>
      <c r="N114" s="552"/>
      <c r="O114" s="547"/>
      <c r="P114" s="547"/>
      <c r="Q114" s="547"/>
      <c r="R114" s="547"/>
      <c r="S114" s="547"/>
      <c r="T114" s="547"/>
      <c r="U114" s="547"/>
      <c r="V114" s="547"/>
      <c r="W114" s="575"/>
      <c r="X114" s="566"/>
      <c r="Y114" s="565"/>
      <c r="Z114" s="552"/>
      <c r="AA114" s="566"/>
      <c r="AB114" s="562"/>
      <c r="AC114" s="589"/>
      <c r="AD114" s="589"/>
      <c r="AE114" s="589"/>
      <c r="AF114" s="589"/>
      <c r="AG114" s="589"/>
      <c r="AH114" s="589"/>
      <c r="AI114" s="589"/>
      <c r="AJ114" s="589"/>
      <c r="AK114" s="589"/>
      <c r="AL114" s="589"/>
      <c r="AM114" s="589"/>
      <c r="AN114" s="589"/>
    </row>
    <row r="115" spans="1:40" s="524" customFormat="1" ht="0.2" customHeight="1">
      <c r="A115" s="1290"/>
      <c r="B115" s="1290"/>
      <c r="C115" s="1290"/>
      <c r="D115" s="1083"/>
      <c r="E115" s="1084"/>
      <c r="F115" s="1084"/>
      <c r="G115" s="1081"/>
      <c r="H115" s="1081"/>
      <c r="I115" s="1079"/>
      <c r="J115" s="1066"/>
      <c r="K115" s="1062"/>
      <c r="L115" s="540"/>
      <c r="M115" s="553"/>
      <c r="N115" s="553"/>
      <c r="O115" s="553"/>
      <c r="P115" s="553"/>
      <c r="Q115" s="553"/>
      <c r="R115" s="553"/>
      <c r="S115" s="553"/>
      <c r="T115" s="553"/>
      <c r="U115" s="553"/>
      <c r="V115" s="553"/>
      <c r="W115" s="553"/>
      <c r="X115" s="553"/>
      <c r="Y115" s="553"/>
      <c r="Z115" s="553"/>
      <c r="AA115" s="553"/>
      <c r="AB115" s="562"/>
      <c r="AC115" s="589"/>
      <c r="AD115" s="589"/>
      <c r="AE115" s="589"/>
      <c r="AF115" s="589"/>
      <c r="AG115" s="589"/>
      <c r="AH115" s="589"/>
      <c r="AI115" s="589"/>
      <c r="AJ115" s="589"/>
      <c r="AK115" s="589"/>
      <c r="AL115" s="589"/>
      <c r="AM115" s="589"/>
      <c r="AN115" s="589"/>
    </row>
    <row r="116" spans="1:40" s="524" customFormat="1" ht="15" customHeight="1">
      <c r="A116" s="1290"/>
      <c r="B116" s="1290"/>
      <c r="C116" s="1290"/>
      <c r="D116" s="1085"/>
      <c r="E116" s="1085"/>
      <c r="F116" s="1085"/>
      <c r="G116" s="1086"/>
      <c r="H116" s="1085"/>
      <c r="I116" s="1072"/>
      <c r="J116" s="1066"/>
      <c r="K116" s="1072"/>
      <c r="L116" s="540"/>
      <c r="M116" s="552" t="s">
        <v>17</v>
      </c>
      <c r="N116" s="551"/>
      <c r="O116" s="547"/>
      <c r="P116" s="547"/>
      <c r="Q116" s="547"/>
      <c r="R116" s="547"/>
      <c r="S116" s="547"/>
      <c r="T116" s="547"/>
      <c r="U116" s="547"/>
      <c r="V116" s="547"/>
      <c r="W116" s="575"/>
      <c r="X116" s="566"/>
      <c r="Y116" s="565"/>
      <c r="Z116" s="551"/>
      <c r="AA116" s="566"/>
      <c r="AB116" s="562"/>
      <c r="AC116" s="589"/>
      <c r="AD116" s="589"/>
      <c r="AE116" s="589"/>
      <c r="AF116" s="589"/>
      <c r="AG116" s="589"/>
      <c r="AH116" s="589"/>
      <c r="AI116" s="589"/>
      <c r="AJ116" s="589"/>
      <c r="AK116" s="589"/>
      <c r="AL116" s="589"/>
      <c r="AM116" s="589"/>
      <c r="AN116" s="589"/>
    </row>
    <row r="117" spans="1:40" s="524" customFormat="1" ht="15" customHeight="1">
      <c r="A117" s="1290"/>
      <c r="B117" s="1290"/>
      <c r="C117" s="1085"/>
      <c r="D117" s="1085"/>
      <c r="E117" s="1085"/>
      <c r="F117" s="1085"/>
      <c r="G117" s="1086"/>
      <c r="H117" s="1085"/>
      <c r="I117" s="1072"/>
      <c r="J117" s="1066"/>
      <c r="K117" s="1072"/>
      <c r="L117" s="540"/>
      <c r="M117" s="551" t="s">
        <v>18</v>
      </c>
      <c r="N117" s="551"/>
      <c r="O117" s="547"/>
      <c r="P117" s="547"/>
      <c r="Q117" s="547"/>
      <c r="R117" s="547"/>
      <c r="S117" s="547"/>
      <c r="T117" s="547"/>
      <c r="U117" s="547"/>
      <c r="V117" s="547"/>
      <c r="W117" s="575"/>
      <c r="X117" s="566"/>
      <c r="Y117" s="565"/>
      <c r="Z117" s="551"/>
      <c r="AA117" s="566"/>
      <c r="AB117" s="562"/>
      <c r="AC117" s="589"/>
      <c r="AD117" s="589"/>
      <c r="AE117" s="589"/>
      <c r="AF117" s="589"/>
      <c r="AG117" s="589"/>
      <c r="AH117" s="589"/>
      <c r="AI117" s="589"/>
      <c r="AJ117" s="589"/>
      <c r="AK117" s="589"/>
      <c r="AL117" s="589"/>
      <c r="AM117" s="589"/>
      <c r="AN117" s="589"/>
    </row>
    <row r="118" spans="1:40" s="524" customFormat="1" ht="15" customHeight="1">
      <c r="A118" s="1290"/>
      <c r="B118" s="1085"/>
      <c r="C118" s="1085"/>
      <c r="D118" s="1085"/>
      <c r="E118" s="1085"/>
      <c r="F118" s="1085"/>
      <c r="G118" s="1086"/>
      <c r="H118" s="1085"/>
      <c r="I118" s="1072"/>
      <c r="J118" s="1066"/>
      <c r="K118" s="1072"/>
      <c r="L118" s="540"/>
      <c r="M118" s="560" t="s">
        <v>19</v>
      </c>
      <c r="N118" s="551"/>
      <c r="O118" s="547"/>
      <c r="P118" s="547"/>
      <c r="Q118" s="547"/>
      <c r="R118" s="547"/>
      <c r="S118" s="547"/>
      <c r="T118" s="547"/>
      <c r="U118" s="547"/>
      <c r="V118" s="547"/>
      <c r="W118" s="575"/>
      <c r="X118" s="566"/>
      <c r="Y118" s="565"/>
      <c r="Z118" s="551"/>
      <c r="AA118" s="566"/>
      <c r="AB118" s="562"/>
      <c r="AC118" s="589"/>
      <c r="AD118" s="589"/>
      <c r="AE118" s="589"/>
      <c r="AF118" s="589"/>
      <c r="AG118" s="589"/>
      <c r="AH118" s="589"/>
      <c r="AI118" s="589"/>
      <c r="AJ118" s="589"/>
      <c r="AK118" s="589"/>
      <c r="AL118" s="589"/>
      <c r="AM118" s="589"/>
      <c r="AN118" s="589"/>
    </row>
    <row r="119" spans="1:40" s="524" customFormat="1" ht="15" customHeight="1">
      <c r="A119" s="1079"/>
      <c r="B119" s="1079"/>
      <c r="C119" s="1079"/>
      <c r="D119" s="1079"/>
      <c r="E119" s="1079"/>
      <c r="F119" s="1079"/>
      <c r="G119" s="1087"/>
      <c r="H119" s="1079"/>
      <c r="I119" s="1065"/>
      <c r="J119" s="1066"/>
      <c r="K119" s="1062"/>
      <c r="L119" s="540"/>
      <c r="M119" s="567" t="s">
        <v>309</v>
      </c>
      <c r="N119" s="551"/>
      <c r="O119" s="547"/>
      <c r="P119" s="547"/>
      <c r="Q119" s="547"/>
      <c r="R119" s="547"/>
      <c r="S119" s="547"/>
      <c r="T119" s="547"/>
      <c r="U119" s="547"/>
      <c r="V119" s="547"/>
      <c r="W119" s="575"/>
      <c r="X119" s="566"/>
      <c r="Y119" s="565"/>
      <c r="Z119" s="551"/>
      <c r="AA119" s="566"/>
      <c r="AB119" s="562"/>
      <c r="AC119" s="589"/>
      <c r="AD119" s="589"/>
      <c r="AE119" s="589"/>
      <c r="AF119" s="589"/>
      <c r="AG119" s="589"/>
      <c r="AH119" s="589"/>
      <c r="AI119" s="589"/>
      <c r="AJ119" s="589"/>
      <c r="AK119" s="589"/>
      <c r="AL119" s="589"/>
      <c r="AM119" s="589"/>
      <c r="AN119" s="589"/>
    </row>
    <row r="120" spans="1:40" s="687" customFormat="1" ht="102.75" customHeight="1">
      <c r="A120" s="930"/>
      <c r="B120" s="930"/>
      <c r="C120" s="930"/>
      <c r="D120" s="930"/>
      <c r="E120" s="930"/>
      <c r="F120" s="930"/>
      <c r="G120" s="934"/>
      <c r="H120" s="935">
        <v>1</v>
      </c>
      <c r="I120" s="933"/>
      <c r="J120" s="931"/>
      <c r="K120" s="932"/>
      <c r="L120" s="726" t="str">
        <f>mergeValue(A120) &amp;"."&amp; mergeValue(B120)&amp;"."&amp; mergeValue(C120)&amp;"."&amp; mergeValue(D120)&amp;"."&amp; mergeValue(F120)&amp;"."&amp; mergeValue(G120)&amp;"."&amp; mergeValue(H120)</f>
        <v>......1</v>
      </c>
      <c r="M120" s="1073"/>
      <c r="N120" s="715"/>
      <c r="O120" s="704"/>
      <c r="P120" s="704"/>
      <c r="Q120" s="704"/>
      <c r="R120" s="714"/>
      <c r="S120" s="1097"/>
      <c r="T120" s="714"/>
      <c r="U120" s="1097"/>
      <c r="V120" s="720" t="str">
        <f>W120 &amp; "-" &amp; Y120</f>
        <v>-</v>
      </c>
      <c r="W120" s="685"/>
      <c r="X120" s="652" t="s">
        <v>85</v>
      </c>
      <c r="Y120" s="1093"/>
      <c r="Z120" s="473" t="s">
        <v>85</v>
      </c>
      <c r="AA120" s="672"/>
      <c r="AB120" s="692"/>
      <c r="AC120" s="721" t="str">
        <f>strCheckDate(O120:AA120)</f>
        <v/>
      </c>
      <c r="AD120" s="721"/>
      <c r="AE120" s="721"/>
      <c r="AF120" s="724"/>
      <c r="AG120" s="721"/>
      <c r="AH120" s="721"/>
      <c r="AI120" s="721"/>
      <c r="AJ120" s="721"/>
      <c r="AK120" s="721"/>
      <c r="AL120" s="721"/>
      <c r="AM120" s="721"/>
      <c r="AN120" s="721"/>
    </row>
    <row r="123" spans="1:40" s="35" customFormat="1" ht="17.100000000000001" customHeight="1">
      <c r="G123" s="35" t="s">
        <v>13</v>
      </c>
      <c r="I123" s="35" t="s">
        <v>69</v>
      </c>
      <c r="U123" s="158"/>
    </row>
    <row r="124" spans="1:40" ht="17.100000000000001" customHeight="1">
      <c r="T124" s="122"/>
      <c r="U124" s="43"/>
    </row>
    <row r="125" spans="1:40" s="525" customFormat="1" ht="22.5">
      <c r="A125" s="1290">
        <v>1</v>
      </c>
      <c r="B125" s="942"/>
      <c r="C125" s="942"/>
      <c r="D125" s="942"/>
      <c r="E125" s="943"/>
      <c r="F125" s="944"/>
      <c r="G125" s="944"/>
      <c r="H125" s="944"/>
      <c r="I125" s="945"/>
      <c r="J125" s="940"/>
      <c r="K125" s="947"/>
      <c r="L125" s="595">
        <f>mergeValue(A125)</f>
        <v>1</v>
      </c>
      <c r="M125" s="643" t="s">
        <v>20</v>
      </c>
      <c r="N125" s="582"/>
      <c r="O125" s="1303"/>
      <c r="P125" s="1303"/>
      <c r="Q125" s="1303"/>
      <c r="R125" s="1303"/>
      <c r="S125" s="1303"/>
      <c r="T125" s="1303"/>
      <c r="U125" s="1303"/>
      <c r="V125" s="1303"/>
      <c r="W125" s="632" t="s">
        <v>660</v>
      </c>
      <c r="X125" s="587"/>
      <c r="Y125" s="587"/>
      <c r="Z125" s="587"/>
      <c r="AA125" s="587"/>
      <c r="AB125" s="587"/>
      <c r="AC125" s="587"/>
      <c r="AD125" s="587"/>
      <c r="AE125" s="587"/>
      <c r="AF125" s="587"/>
      <c r="AG125" s="587"/>
      <c r="AH125" s="587"/>
    </row>
    <row r="126" spans="1:40" s="525" customFormat="1" ht="22.5">
      <c r="A126" s="1290"/>
      <c r="B126" s="1290">
        <v>1</v>
      </c>
      <c r="C126" s="942"/>
      <c r="D126" s="942"/>
      <c r="E126" s="944"/>
      <c r="F126" s="944"/>
      <c r="G126" s="944"/>
      <c r="H126" s="944"/>
      <c r="I126" s="939"/>
      <c r="J126" s="938"/>
      <c r="K126" s="941"/>
      <c r="L126" s="595" t="str">
        <f>mergeValue(A126) &amp;"."&amp; mergeValue(B126)</f>
        <v>1.1</v>
      </c>
      <c r="M126" s="548" t="s">
        <v>16</v>
      </c>
      <c r="N126" s="582"/>
      <c r="O126" s="1303"/>
      <c r="P126" s="1303"/>
      <c r="Q126" s="1303"/>
      <c r="R126" s="1303"/>
      <c r="S126" s="1303"/>
      <c r="T126" s="1303"/>
      <c r="U126" s="1303"/>
      <c r="V126" s="1303"/>
      <c r="W126" s="632" t="s">
        <v>478</v>
      </c>
      <c r="X126" s="587"/>
      <c r="Y126" s="587"/>
      <c r="Z126" s="587"/>
      <c r="AA126" s="587"/>
      <c r="AB126" s="587"/>
      <c r="AC126" s="587"/>
      <c r="AD126" s="587"/>
      <c r="AE126" s="587"/>
      <c r="AF126" s="587"/>
      <c r="AG126" s="587"/>
      <c r="AH126" s="587"/>
    </row>
    <row r="127" spans="1:40" s="525" customFormat="1" ht="22.5">
      <c r="A127" s="1290"/>
      <c r="B127" s="1290"/>
      <c r="C127" s="1290">
        <v>1</v>
      </c>
      <c r="D127" s="942"/>
      <c r="E127" s="944"/>
      <c r="F127" s="944"/>
      <c r="G127" s="944"/>
      <c r="H127" s="944"/>
      <c r="I127" s="946"/>
      <c r="J127" s="938"/>
      <c r="K127" s="941"/>
      <c r="L127" s="595" t="str">
        <f>mergeValue(A127) &amp;"."&amp; mergeValue(B127)&amp;"."&amp; mergeValue(C127)</f>
        <v>1.1.1</v>
      </c>
      <c r="M127" s="549" t="s">
        <v>7</v>
      </c>
      <c r="N127" s="582"/>
      <c r="O127" s="1303"/>
      <c r="P127" s="1303"/>
      <c r="Q127" s="1303"/>
      <c r="R127" s="1303"/>
      <c r="S127" s="1303"/>
      <c r="T127" s="1303"/>
      <c r="U127" s="1303"/>
      <c r="V127" s="1303"/>
      <c r="W127" s="632" t="s">
        <v>635</v>
      </c>
      <c r="X127" s="587"/>
      <c r="Y127" s="587"/>
      <c r="Z127" s="587"/>
      <c r="AA127" s="587"/>
      <c r="AB127" s="587"/>
      <c r="AC127" s="587"/>
      <c r="AD127" s="587"/>
      <c r="AE127" s="587"/>
      <c r="AF127" s="587"/>
      <c r="AG127" s="587"/>
      <c r="AH127" s="587"/>
    </row>
    <row r="128" spans="1:40" s="525" customFormat="1" ht="22.5">
      <c r="A128" s="1290"/>
      <c r="B128" s="1290"/>
      <c r="C128" s="1290"/>
      <c r="D128" s="1290">
        <v>1</v>
      </c>
      <c r="E128" s="944"/>
      <c r="F128" s="944"/>
      <c r="G128" s="944"/>
      <c r="H128" s="944"/>
      <c r="I128" s="946"/>
      <c r="J128" s="938"/>
      <c r="K128" s="941"/>
      <c r="L128" s="595" t="str">
        <f>mergeValue(A128) &amp;"."&amp; mergeValue(B128)&amp;"."&amp; mergeValue(C128)&amp;"."&amp; mergeValue(D128)</f>
        <v>1.1.1.1</v>
      </c>
      <c r="M128" s="550" t="s">
        <v>22</v>
      </c>
      <c r="N128" s="582"/>
      <c r="O128" s="1303"/>
      <c r="P128" s="1303"/>
      <c r="Q128" s="1303"/>
      <c r="R128" s="1303"/>
      <c r="S128" s="1303"/>
      <c r="T128" s="1303"/>
      <c r="U128" s="1303"/>
      <c r="V128" s="1303"/>
      <c r="W128" s="632" t="s">
        <v>636</v>
      </c>
      <c r="X128" s="587"/>
      <c r="Y128" s="587"/>
      <c r="Z128" s="587"/>
      <c r="AA128" s="587"/>
      <c r="AB128" s="587"/>
      <c r="AC128" s="587"/>
      <c r="AD128" s="587"/>
      <c r="AE128" s="587"/>
      <c r="AF128" s="587"/>
      <c r="AG128" s="587"/>
      <c r="AH128" s="587"/>
    </row>
    <row r="129" spans="1:34" s="525" customFormat="1" ht="11.25" hidden="1" customHeight="1">
      <c r="A129" s="1290"/>
      <c r="B129" s="1290"/>
      <c r="C129" s="1290"/>
      <c r="D129" s="1290"/>
      <c r="E129" s="1290">
        <v>1</v>
      </c>
      <c r="F129" s="944"/>
      <c r="G129" s="944"/>
      <c r="H129" s="942">
        <v>1</v>
      </c>
      <c r="I129" s="1290">
        <v>1</v>
      </c>
      <c r="J129" s="944"/>
      <c r="K129" s="949"/>
      <c r="L129" s="595"/>
      <c r="M129" s="556"/>
      <c r="N129" s="583"/>
      <c r="O129" s="633"/>
      <c r="P129" s="633"/>
      <c r="Q129" s="633"/>
      <c r="R129" s="633"/>
      <c r="S129" s="633"/>
      <c r="T129" s="633"/>
      <c r="U129" s="633"/>
      <c r="V129" s="510"/>
      <c r="W129" s="561"/>
      <c r="X129" s="587"/>
      <c r="Y129" s="587"/>
      <c r="Z129" s="587"/>
      <c r="AA129" s="587"/>
      <c r="AB129" s="587"/>
      <c r="AC129" s="587"/>
      <c r="AD129" s="587"/>
      <c r="AE129" s="587"/>
      <c r="AF129" s="587"/>
      <c r="AG129" s="587"/>
      <c r="AH129" s="587"/>
    </row>
    <row r="130" spans="1:34" s="525" customFormat="1" ht="90">
      <c r="A130" s="1290"/>
      <c r="B130" s="1290"/>
      <c r="C130" s="1290"/>
      <c r="D130" s="1290"/>
      <c r="E130" s="1290"/>
      <c r="F130" s="1290">
        <v>1</v>
      </c>
      <c r="G130" s="942"/>
      <c r="H130" s="942"/>
      <c r="I130" s="1290"/>
      <c r="J130" s="1290">
        <v>1</v>
      </c>
      <c r="K130" s="950"/>
      <c r="L130" s="595" t="str">
        <f>mergeValue(A130) &amp;"."&amp; mergeValue(B130)&amp;"."&amp; mergeValue(C130)&amp;"."&amp; mergeValue(D130)&amp;"."&amp;  mergeValue(F130)</f>
        <v>1.1.1.1.1</v>
      </c>
      <c r="M130" s="557" t="s">
        <v>10</v>
      </c>
      <c r="N130" s="583"/>
      <c r="O130" s="1292"/>
      <c r="P130" s="1292"/>
      <c r="Q130" s="1292"/>
      <c r="R130" s="1292"/>
      <c r="S130" s="1292"/>
      <c r="T130" s="1292"/>
      <c r="U130" s="1292"/>
      <c r="V130" s="1292"/>
      <c r="W130" s="632" t="s">
        <v>637</v>
      </c>
      <c r="X130" s="587"/>
      <c r="Y130" s="591" t="str">
        <f>strCheckUnique(Z130:Z133)</f>
        <v/>
      </c>
      <c r="Z130" s="587"/>
      <c r="AA130" s="591"/>
      <c r="AB130" s="587"/>
      <c r="AC130" s="587"/>
      <c r="AD130" s="587"/>
      <c r="AE130" s="587"/>
      <c r="AF130" s="587"/>
      <c r="AG130" s="587"/>
      <c r="AH130" s="587"/>
    </row>
    <row r="131" spans="1:34" s="525" customFormat="1" ht="191.25" customHeight="1">
      <c r="A131" s="1290"/>
      <c r="B131" s="1290"/>
      <c r="C131" s="1290"/>
      <c r="D131" s="1290"/>
      <c r="E131" s="1290"/>
      <c r="F131" s="1290"/>
      <c r="G131" s="942">
        <v>1</v>
      </c>
      <c r="H131" s="942"/>
      <c r="I131" s="1290"/>
      <c r="J131" s="1290"/>
      <c r="K131" s="950">
        <v>1</v>
      </c>
      <c r="L131" s="595" t="str">
        <f>mergeValue(A131) &amp;"."&amp; mergeValue(B131)&amp;"."&amp; mergeValue(C131)&amp;"."&amp; mergeValue(D131)&amp;"."&amp; mergeValue(F131)&amp;"."&amp; mergeValue(G131)</f>
        <v>1.1.1.1.1.1</v>
      </c>
      <c r="M131" s="1071"/>
      <c r="N131" s="588"/>
      <c r="O131" s="564"/>
      <c r="P131" s="564"/>
      <c r="Q131" s="1096"/>
      <c r="R131" s="1301"/>
      <c r="S131" s="1286" t="s">
        <v>84</v>
      </c>
      <c r="T131" s="1301"/>
      <c r="U131" s="1286" t="s">
        <v>85</v>
      </c>
      <c r="V131" s="580"/>
      <c r="W131" s="1260" t="s">
        <v>661</v>
      </c>
      <c r="X131" s="587" t="str">
        <f>strCheckDate(O132:V132)</f>
        <v/>
      </c>
      <c r="Y131" s="591"/>
      <c r="Z131" s="591" t="str">
        <f>IF(M131="","",M131 )</f>
        <v/>
      </c>
      <c r="AA131" s="591"/>
      <c r="AB131" s="591"/>
      <c r="AC131" s="591"/>
      <c r="AD131" s="587"/>
      <c r="AE131" s="587"/>
      <c r="AF131" s="587"/>
      <c r="AG131" s="587"/>
      <c r="AH131" s="587"/>
    </row>
    <row r="132" spans="1:34" s="525" customFormat="1" ht="0.2" customHeight="1">
      <c r="A132" s="1290"/>
      <c r="B132" s="1290"/>
      <c r="C132" s="1290"/>
      <c r="D132" s="1290"/>
      <c r="E132" s="1290"/>
      <c r="F132" s="1290"/>
      <c r="G132" s="942"/>
      <c r="H132" s="942"/>
      <c r="I132" s="1290"/>
      <c r="J132" s="1290"/>
      <c r="K132" s="950"/>
      <c r="L132" s="602"/>
      <c r="M132" s="648"/>
      <c r="N132" s="588"/>
      <c r="O132" s="564"/>
      <c r="P132" s="564"/>
      <c r="Q132" s="586" t="str">
        <f>R131 &amp; "-" &amp; T131</f>
        <v>-</v>
      </c>
      <c r="R132" s="1285"/>
      <c r="S132" s="1286"/>
      <c r="T132" s="1285"/>
      <c r="U132" s="1286"/>
      <c r="V132" s="580"/>
      <c r="W132" s="1260"/>
      <c r="X132" s="587"/>
      <c r="Y132" s="587"/>
      <c r="Z132" s="587"/>
      <c r="AA132" s="587"/>
      <c r="AB132" s="587"/>
      <c r="AC132" s="587"/>
      <c r="AD132" s="587"/>
      <c r="AE132" s="587"/>
      <c r="AF132" s="587"/>
      <c r="AG132" s="587"/>
      <c r="AH132" s="587"/>
    </row>
    <row r="133" spans="1:34" s="524" customFormat="1" ht="15" customHeight="1">
      <c r="A133" s="1290"/>
      <c r="B133" s="1290"/>
      <c r="C133" s="1290"/>
      <c r="D133" s="1290"/>
      <c r="E133" s="1290"/>
      <c r="F133" s="1290"/>
      <c r="G133" s="944"/>
      <c r="H133" s="942"/>
      <c r="I133" s="1290"/>
      <c r="J133" s="1290"/>
      <c r="K133" s="949"/>
      <c r="L133" s="540"/>
      <c r="M133" s="558" t="s">
        <v>25</v>
      </c>
      <c r="N133" s="553"/>
      <c r="O133" s="547"/>
      <c r="P133" s="547"/>
      <c r="Q133" s="547"/>
      <c r="R133" s="575"/>
      <c r="S133" s="566"/>
      <c r="T133" s="565"/>
      <c r="U133" s="553"/>
      <c r="V133" s="562"/>
      <c r="W133" s="1260"/>
      <c r="X133" s="589"/>
      <c r="Y133" s="589"/>
      <c r="Z133" s="589"/>
      <c r="AA133" s="589"/>
      <c r="AB133" s="589"/>
      <c r="AC133" s="589"/>
      <c r="AD133" s="589"/>
      <c r="AE133" s="589"/>
      <c r="AF133" s="589"/>
      <c r="AG133" s="589"/>
      <c r="AH133" s="589"/>
    </row>
    <row r="134" spans="1:34" s="524" customFormat="1" ht="15" customHeight="1">
      <c r="A134" s="1290"/>
      <c r="B134" s="1290"/>
      <c r="C134" s="1290"/>
      <c r="D134" s="1290"/>
      <c r="E134" s="1290"/>
      <c r="F134" s="944"/>
      <c r="G134" s="944"/>
      <c r="H134" s="942"/>
      <c r="I134" s="1290"/>
      <c r="J134" s="944"/>
      <c r="K134" s="949"/>
      <c r="L134" s="540"/>
      <c r="M134" s="553" t="s">
        <v>11</v>
      </c>
      <c r="N134" s="552"/>
      <c r="O134" s="547"/>
      <c r="P134" s="547"/>
      <c r="Q134" s="547"/>
      <c r="R134" s="575"/>
      <c r="S134" s="566"/>
      <c r="T134" s="565"/>
      <c r="U134" s="552"/>
      <c r="V134" s="566"/>
      <c r="W134" s="562"/>
      <c r="X134" s="589"/>
      <c r="Y134" s="589"/>
      <c r="Z134" s="589"/>
      <c r="AA134" s="589"/>
      <c r="AB134" s="589"/>
      <c r="AC134" s="589"/>
      <c r="AD134" s="589"/>
      <c r="AE134" s="589"/>
      <c r="AF134" s="589"/>
      <c r="AG134" s="589"/>
      <c r="AH134" s="589"/>
    </row>
    <row r="135" spans="1:34" s="524" customFormat="1" ht="0.2" customHeight="1">
      <c r="A135" s="1290"/>
      <c r="B135" s="1290"/>
      <c r="C135" s="1290"/>
      <c r="D135" s="1290"/>
      <c r="E135" s="948"/>
      <c r="F135" s="944"/>
      <c r="G135" s="944"/>
      <c r="H135" s="944"/>
      <c r="I135" s="940"/>
      <c r="J135" s="937"/>
      <c r="K135" s="947"/>
      <c r="L135" s="540"/>
      <c r="M135" s="553"/>
      <c r="N135" s="551"/>
      <c r="O135" s="547"/>
      <c r="P135" s="547"/>
      <c r="Q135" s="547"/>
      <c r="R135" s="575"/>
      <c r="S135" s="566"/>
      <c r="T135" s="565"/>
      <c r="U135" s="551"/>
      <c r="V135" s="566"/>
      <c r="W135" s="562"/>
      <c r="X135" s="589"/>
      <c r="Y135" s="589"/>
      <c r="Z135" s="589"/>
      <c r="AA135" s="589"/>
      <c r="AB135" s="589"/>
      <c r="AC135" s="589"/>
      <c r="AD135" s="589"/>
      <c r="AE135" s="589"/>
      <c r="AF135" s="589"/>
      <c r="AG135" s="589"/>
      <c r="AH135" s="589"/>
    </row>
    <row r="136" spans="1:34" s="524" customFormat="1" ht="15" customHeight="1">
      <c r="A136" s="1290"/>
      <c r="B136" s="1290"/>
      <c r="C136" s="1290"/>
      <c r="D136" s="948"/>
      <c r="E136" s="948"/>
      <c r="F136" s="944"/>
      <c r="G136" s="944"/>
      <c r="H136" s="944"/>
      <c r="I136" s="940"/>
      <c r="J136" s="937"/>
      <c r="K136" s="947"/>
      <c r="L136" s="540"/>
      <c r="M136" s="552" t="s">
        <v>17</v>
      </c>
      <c r="N136" s="551"/>
      <c r="O136" s="547"/>
      <c r="P136" s="547"/>
      <c r="Q136" s="547"/>
      <c r="R136" s="575"/>
      <c r="S136" s="566"/>
      <c r="T136" s="565"/>
      <c r="U136" s="551"/>
      <c r="V136" s="566"/>
      <c r="W136" s="562"/>
      <c r="X136" s="589"/>
      <c r="Y136" s="589"/>
      <c r="Z136" s="589"/>
      <c r="AA136" s="589"/>
      <c r="AB136" s="589"/>
      <c r="AC136" s="589"/>
      <c r="AD136" s="589"/>
      <c r="AE136" s="589"/>
      <c r="AF136" s="589"/>
      <c r="AG136" s="589"/>
      <c r="AH136" s="589"/>
    </row>
    <row r="137" spans="1:34" s="524" customFormat="1" ht="15" customHeight="1">
      <c r="A137" s="1290"/>
      <c r="B137" s="1290"/>
      <c r="C137" s="948"/>
      <c r="D137" s="948"/>
      <c r="E137" s="948"/>
      <c r="F137" s="948"/>
      <c r="G137" s="953"/>
      <c r="H137" s="940"/>
      <c r="I137" s="951"/>
      <c r="J137" s="937"/>
      <c r="K137" s="952"/>
      <c r="L137" s="540"/>
      <c r="M137" s="551" t="s">
        <v>18</v>
      </c>
      <c r="N137" s="551"/>
      <c r="O137" s="547"/>
      <c r="P137" s="547"/>
      <c r="Q137" s="547"/>
      <c r="R137" s="575"/>
      <c r="S137" s="566"/>
      <c r="T137" s="565"/>
      <c r="U137" s="551"/>
      <c r="V137" s="566"/>
      <c r="W137" s="562"/>
      <c r="X137" s="589"/>
      <c r="Y137" s="589"/>
      <c r="Z137" s="589"/>
      <c r="AA137" s="589"/>
      <c r="AB137" s="589"/>
      <c r="AC137" s="589"/>
      <c r="AD137" s="589"/>
      <c r="AE137" s="589"/>
      <c r="AF137" s="589"/>
      <c r="AG137" s="589"/>
      <c r="AH137" s="589"/>
    </row>
    <row r="138" spans="1:34" s="524" customFormat="1" ht="15" customHeight="1">
      <c r="A138" s="1290"/>
      <c r="B138" s="948"/>
      <c r="C138" s="948"/>
      <c r="D138" s="948"/>
      <c r="E138" s="948"/>
      <c r="F138" s="948"/>
      <c r="G138" s="953"/>
      <c r="H138" s="940"/>
      <c r="I138" s="940"/>
      <c r="J138" s="937"/>
      <c r="K138" s="947"/>
      <c r="L138" s="540"/>
      <c r="M138" s="560" t="s">
        <v>19</v>
      </c>
      <c r="N138" s="551"/>
      <c r="O138" s="547"/>
      <c r="P138" s="547"/>
      <c r="Q138" s="547"/>
      <c r="R138" s="575"/>
      <c r="S138" s="566"/>
      <c r="T138" s="565"/>
      <c r="U138" s="551"/>
      <c r="V138" s="566"/>
      <c r="W138" s="562"/>
      <c r="X138" s="589"/>
      <c r="Y138" s="589"/>
      <c r="Z138" s="589"/>
      <c r="AA138" s="589"/>
      <c r="AB138" s="589"/>
      <c r="AC138" s="589"/>
      <c r="AD138" s="589"/>
      <c r="AE138" s="589"/>
      <c r="AF138" s="589"/>
      <c r="AG138" s="589"/>
      <c r="AH138" s="589"/>
    </row>
    <row r="139" spans="1:34" s="524" customFormat="1" ht="15" customHeight="1">
      <c r="A139" s="936"/>
      <c r="B139" s="936"/>
      <c r="C139" s="936"/>
      <c r="D139" s="936"/>
      <c r="E139" s="936"/>
      <c r="F139" s="936"/>
      <c r="G139" s="936"/>
      <c r="H139" s="936"/>
      <c r="I139" s="936"/>
      <c r="J139" s="936"/>
      <c r="K139" s="936"/>
      <c r="L139" s="494"/>
      <c r="M139" s="567" t="s">
        <v>309</v>
      </c>
      <c r="N139" s="551"/>
      <c r="O139" s="547"/>
      <c r="P139" s="547"/>
      <c r="Q139" s="547"/>
      <c r="R139" s="575"/>
      <c r="S139" s="566"/>
      <c r="T139" s="565"/>
      <c r="U139" s="551"/>
      <c r="V139" s="566"/>
      <c r="W139" s="562"/>
      <c r="X139" s="589"/>
      <c r="Y139" s="589"/>
      <c r="Z139" s="589"/>
      <c r="AA139" s="589"/>
      <c r="AB139" s="589"/>
      <c r="AC139" s="589"/>
      <c r="AD139" s="589"/>
      <c r="AE139" s="589"/>
      <c r="AF139" s="589"/>
      <c r="AG139" s="589"/>
      <c r="AH139" s="589"/>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5" customFormat="1" ht="22.5">
      <c r="A143" s="1290">
        <v>1</v>
      </c>
      <c r="B143" s="960"/>
      <c r="C143" s="960"/>
      <c r="D143" s="960"/>
      <c r="E143" s="961"/>
      <c r="F143" s="962"/>
      <c r="G143" s="962"/>
      <c r="H143" s="962"/>
      <c r="I143" s="963"/>
      <c r="J143" s="958"/>
      <c r="K143" s="965"/>
      <c r="L143" s="595">
        <f>mergeValue(A143)</f>
        <v>1</v>
      </c>
      <c r="M143" s="643" t="s">
        <v>20</v>
      </c>
      <c r="N143" s="582"/>
      <c r="O143" s="1303"/>
      <c r="P143" s="1303"/>
      <c r="Q143" s="1303"/>
      <c r="R143" s="1303"/>
      <c r="S143" s="1303"/>
      <c r="T143" s="1303"/>
      <c r="U143" s="1303"/>
      <c r="V143" s="1303"/>
      <c r="W143" s="632" t="s">
        <v>660</v>
      </c>
      <c r="X143" s="587"/>
      <c r="Y143" s="587"/>
      <c r="Z143" s="587"/>
      <c r="AA143" s="587"/>
      <c r="AB143" s="587"/>
      <c r="AC143" s="587"/>
      <c r="AD143" s="587"/>
      <c r="AE143" s="587"/>
      <c r="AF143" s="587"/>
      <c r="AG143" s="587"/>
      <c r="AH143" s="587"/>
    </row>
    <row r="144" spans="1:34" s="525" customFormat="1" ht="22.5">
      <c r="A144" s="1290"/>
      <c r="B144" s="1290">
        <v>1</v>
      </c>
      <c r="C144" s="960"/>
      <c r="D144" s="960"/>
      <c r="E144" s="962"/>
      <c r="F144" s="962"/>
      <c r="G144" s="962"/>
      <c r="H144" s="962"/>
      <c r="I144" s="957"/>
      <c r="J144" s="956"/>
      <c r="K144" s="959"/>
      <c r="L144" s="595" t="str">
        <f>mergeValue(A144) &amp;"."&amp; mergeValue(B144)</f>
        <v>1.1</v>
      </c>
      <c r="M144" s="548" t="s">
        <v>16</v>
      </c>
      <c r="N144" s="582"/>
      <c r="O144" s="1303"/>
      <c r="P144" s="1303"/>
      <c r="Q144" s="1303"/>
      <c r="R144" s="1303"/>
      <c r="S144" s="1303"/>
      <c r="T144" s="1303"/>
      <c r="U144" s="1303"/>
      <c r="V144" s="1303"/>
      <c r="W144" s="632" t="s">
        <v>478</v>
      </c>
      <c r="X144" s="587"/>
      <c r="Y144" s="587"/>
      <c r="Z144" s="587"/>
      <c r="AA144" s="587"/>
      <c r="AB144" s="587"/>
      <c r="AC144" s="587"/>
      <c r="AD144" s="587"/>
      <c r="AE144" s="587"/>
      <c r="AF144" s="587"/>
      <c r="AG144" s="587"/>
      <c r="AH144" s="587"/>
    </row>
    <row r="145" spans="1:35" s="525" customFormat="1" ht="22.5">
      <c r="A145" s="1290"/>
      <c r="B145" s="1290"/>
      <c r="C145" s="1290">
        <v>1</v>
      </c>
      <c r="D145" s="960"/>
      <c r="E145" s="962"/>
      <c r="F145" s="962"/>
      <c r="G145" s="962"/>
      <c r="H145" s="962"/>
      <c r="I145" s="964"/>
      <c r="J145" s="956"/>
      <c r="K145" s="959"/>
      <c r="L145" s="595" t="str">
        <f>mergeValue(A145) &amp;"."&amp; mergeValue(B145)&amp;"."&amp; mergeValue(C145)</f>
        <v>1.1.1</v>
      </c>
      <c r="M145" s="549" t="s">
        <v>7</v>
      </c>
      <c r="N145" s="582"/>
      <c r="O145" s="1303"/>
      <c r="P145" s="1303"/>
      <c r="Q145" s="1303"/>
      <c r="R145" s="1303"/>
      <c r="S145" s="1303"/>
      <c r="T145" s="1303"/>
      <c r="U145" s="1303"/>
      <c r="V145" s="1303"/>
      <c r="W145" s="632" t="s">
        <v>635</v>
      </c>
      <c r="X145" s="587"/>
      <c r="Y145" s="587"/>
      <c r="Z145" s="587"/>
      <c r="AA145" s="587"/>
      <c r="AB145" s="587"/>
      <c r="AC145" s="587"/>
      <c r="AD145" s="587"/>
      <c r="AE145" s="587"/>
      <c r="AF145" s="587"/>
      <c r="AG145" s="587"/>
      <c r="AH145" s="587"/>
    </row>
    <row r="146" spans="1:35" s="525" customFormat="1" ht="22.5">
      <c r="A146" s="1290"/>
      <c r="B146" s="1290"/>
      <c r="C146" s="1290"/>
      <c r="D146" s="1290">
        <v>1</v>
      </c>
      <c r="E146" s="962"/>
      <c r="F146" s="962"/>
      <c r="G146" s="962"/>
      <c r="H146" s="962"/>
      <c r="I146" s="964"/>
      <c r="J146" s="956"/>
      <c r="K146" s="959"/>
      <c r="L146" s="595" t="str">
        <f>mergeValue(A146) &amp;"."&amp; mergeValue(B146)&amp;"."&amp; mergeValue(C146)&amp;"."&amp; mergeValue(D146)</f>
        <v>1.1.1.1</v>
      </c>
      <c r="M146" s="550" t="s">
        <v>22</v>
      </c>
      <c r="N146" s="582"/>
      <c r="O146" s="1303"/>
      <c r="P146" s="1303"/>
      <c r="Q146" s="1303"/>
      <c r="R146" s="1303"/>
      <c r="S146" s="1303"/>
      <c r="T146" s="1303"/>
      <c r="U146" s="1303"/>
      <c r="V146" s="1303"/>
      <c r="W146" s="632" t="s">
        <v>636</v>
      </c>
      <c r="X146" s="587"/>
      <c r="Y146" s="587"/>
      <c r="Z146" s="587"/>
      <c r="AA146" s="587"/>
      <c r="AB146" s="587"/>
      <c r="AC146" s="587"/>
      <c r="AD146" s="587"/>
      <c r="AE146" s="587"/>
      <c r="AF146" s="587"/>
      <c r="AG146" s="587"/>
      <c r="AH146" s="587"/>
    </row>
    <row r="147" spans="1:35" s="525" customFormat="1" ht="11.25" hidden="1" customHeight="1">
      <c r="A147" s="1290"/>
      <c r="B147" s="1290"/>
      <c r="C147" s="1290"/>
      <c r="D147" s="1290"/>
      <c r="E147" s="1290">
        <v>1</v>
      </c>
      <c r="F147" s="962"/>
      <c r="G147" s="962"/>
      <c r="H147" s="960">
        <v>1</v>
      </c>
      <c r="I147" s="1290">
        <v>1</v>
      </c>
      <c r="J147" s="962"/>
      <c r="K147" s="967"/>
      <c r="L147" s="595"/>
      <c r="M147" s="556"/>
      <c r="N147" s="583"/>
      <c r="O147" s="633"/>
      <c r="P147" s="633"/>
      <c r="Q147" s="633"/>
      <c r="R147" s="633"/>
      <c r="S147" s="633"/>
      <c r="T147" s="633"/>
      <c r="U147" s="633"/>
      <c r="V147" s="510"/>
      <c r="W147" s="561"/>
      <c r="X147" s="587"/>
      <c r="Y147" s="587"/>
      <c r="Z147" s="587"/>
      <c r="AA147" s="587"/>
      <c r="AB147" s="587"/>
      <c r="AC147" s="587"/>
      <c r="AD147" s="587"/>
      <c r="AE147" s="587"/>
      <c r="AF147" s="587"/>
      <c r="AG147" s="587"/>
      <c r="AH147" s="587"/>
    </row>
    <row r="148" spans="1:35" s="525" customFormat="1" ht="90">
      <c r="A148" s="1290"/>
      <c r="B148" s="1290"/>
      <c r="C148" s="1290"/>
      <c r="D148" s="1290"/>
      <c r="E148" s="1290"/>
      <c r="F148" s="1290">
        <v>1</v>
      </c>
      <c r="G148" s="960"/>
      <c r="H148" s="960"/>
      <c r="I148" s="1290"/>
      <c r="J148" s="1290">
        <v>1</v>
      </c>
      <c r="K148" s="968"/>
      <c r="L148" s="595" t="str">
        <f>mergeValue(A148) &amp;"."&amp; mergeValue(B148)&amp;"."&amp; mergeValue(C148)&amp;"."&amp; mergeValue(D148)&amp;"."&amp;  mergeValue(F148)</f>
        <v>1.1.1.1.1</v>
      </c>
      <c r="M148" s="557" t="s">
        <v>10</v>
      </c>
      <c r="N148" s="583"/>
      <c r="O148" s="1292"/>
      <c r="P148" s="1292"/>
      <c r="Q148" s="1292"/>
      <c r="R148" s="1292"/>
      <c r="S148" s="1292"/>
      <c r="T148" s="1292"/>
      <c r="U148" s="1292"/>
      <c r="V148" s="1292"/>
      <c r="W148" s="632" t="s">
        <v>637</v>
      </c>
      <c r="X148" s="587"/>
      <c r="Y148" s="591" t="str">
        <f>strCheckUnique(Z148:Z151)</f>
        <v/>
      </c>
      <c r="Z148" s="587"/>
      <c r="AA148" s="591"/>
      <c r="AB148" s="587"/>
      <c r="AC148" s="587"/>
      <c r="AD148" s="587"/>
      <c r="AE148" s="587"/>
      <c r="AF148" s="587"/>
      <c r="AG148" s="587"/>
      <c r="AH148" s="587"/>
    </row>
    <row r="149" spans="1:35" s="525" customFormat="1" ht="188.25" customHeight="1">
      <c r="A149" s="1290"/>
      <c r="B149" s="1290"/>
      <c r="C149" s="1290"/>
      <c r="D149" s="1290"/>
      <c r="E149" s="1290"/>
      <c r="F149" s="1290"/>
      <c r="G149" s="960">
        <v>1</v>
      </c>
      <c r="H149" s="960"/>
      <c r="I149" s="1290"/>
      <c r="J149" s="1290"/>
      <c r="K149" s="968">
        <v>1</v>
      </c>
      <c r="L149" s="595" t="str">
        <f>mergeValue(A149) &amp;"."&amp; mergeValue(B149)&amp;"."&amp; mergeValue(C149)&amp;"."&amp; mergeValue(D149)&amp;"."&amp; mergeValue(F149)&amp;"."&amp; mergeValue(G149)</f>
        <v>1.1.1.1.1.1</v>
      </c>
      <c r="M149" s="1071"/>
      <c r="N149" s="588"/>
      <c r="O149" s="564"/>
      <c r="P149" s="564"/>
      <c r="Q149" s="1096"/>
      <c r="R149" s="1301"/>
      <c r="S149" s="1286" t="s">
        <v>84</v>
      </c>
      <c r="T149" s="1301"/>
      <c r="U149" s="1286" t="s">
        <v>85</v>
      </c>
      <c r="V149" s="580"/>
      <c r="W149" s="1260" t="s">
        <v>661</v>
      </c>
      <c r="X149" s="587" t="str">
        <f>strCheckDate(O150:V150)</f>
        <v/>
      </c>
      <c r="Y149" s="591"/>
      <c r="Z149" s="591" t="str">
        <f>IF(M149="","",M149 )</f>
        <v/>
      </c>
      <c r="AA149" s="591"/>
      <c r="AB149" s="591"/>
      <c r="AC149" s="591"/>
      <c r="AD149" s="587"/>
      <c r="AE149" s="587"/>
      <c r="AF149" s="587"/>
      <c r="AG149" s="587"/>
      <c r="AH149" s="587"/>
    </row>
    <row r="150" spans="1:35" s="525" customFormat="1" ht="0.2" customHeight="1">
      <c r="A150" s="1290"/>
      <c r="B150" s="1290"/>
      <c r="C150" s="1290"/>
      <c r="D150" s="1290"/>
      <c r="E150" s="1290"/>
      <c r="F150" s="1290"/>
      <c r="G150" s="960"/>
      <c r="H150" s="960"/>
      <c r="I150" s="1290"/>
      <c r="J150" s="1290"/>
      <c r="K150" s="968"/>
      <c r="L150" s="602"/>
      <c r="M150" s="648"/>
      <c r="N150" s="588"/>
      <c r="O150" s="564"/>
      <c r="P150" s="564"/>
      <c r="Q150" s="586" t="str">
        <f>R149 &amp; "-" &amp; T149</f>
        <v>-</v>
      </c>
      <c r="R150" s="1285"/>
      <c r="S150" s="1286"/>
      <c r="T150" s="1285"/>
      <c r="U150" s="1286"/>
      <c r="V150" s="580"/>
      <c r="W150" s="1260"/>
      <c r="X150" s="587"/>
      <c r="Y150" s="587"/>
      <c r="Z150" s="587"/>
      <c r="AA150" s="587"/>
      <c r="AB150" s="587"/>
      <c r="AC150" s="587"/>
      <c r="AD150" s="587"/>
      <c r="AE150" s="587"/>
      <c r="AF150" s="587"/>
      <c r="AG150" s="587"/>
      <c r="AH150" s="587"/>
    </row>
    <row r="151" spans="1:35" s="524" customFormat="1" ht="15" customHeight="1">
      <c r="A151" s="1290"/>
      <c r="B151" s="1290"/>
      <c r="C151" s="1290"/>
      <c r="D151" s="1290"/>
      <c r="E151" s="1290"/>
      <c r="F151" s="1290"/>
      <c r="G151" s="962"/>
      <c r="H151" s="960"/>
      <c r="I151" s="1290"/>
      <c r="J151" s="1290"/>
      <c r="K151" s="967"/>
      <c r="L151" s="540"/>
      <c r="M151" s="558" t="s">
        <v>25</v>
      </c>
      <c r="N151" s="553"/>
      <c r="O151" s="547"/>
      <c r="P151" s="547"/>
      <c r="Q151" s="547"/>
      <c r="R151" s="575"/>
      <c r="S151" s="566"/>
      <c r="T151" s="565"/>
      <c r="U151" s="553"/>
      <c r="V151" s="562"/>
      <c r="W151" s="1260"/>
      <c r="X151" s="589"/>
      <c r="Y151" s="589"/>
      <c r="Z151" s="589"/>
      <c r="AA151" s="589"/>
      <c r="AB151" s="589"/>
      <c r="AC151" s="589"/>
      <c r="AD151" s="589"/>
      <c r="AE151" s="589"/>
      <c r="AF151" s="589"/>
      <c r="AG151" s="589"/>
      <c r="AH151" s="589"/>
    </row>
    <row r="152" spans="1:35" s="524" customFormat="1" ht="15" customHeight="1">
      <c r="A152" s="1290"/>
      <c r="B152" s="1290"/>
      <c r="C152" s="1290"/>
      <c r="D152" s="1290"/>
      <c r="E152" s="1290"/>
      <c r="F152" s="962"/>
      <c r="G152" s="962"/>
      <c r="H152" s="960"/>
      <c r="I152" s="1290"/>
      <c r="J152" s="962"/>
      <c r="K152" s="967"/>
      <c r="L152" s="540"/>
      <c r="M152" s="553" t="s">
        <v>11</v>
      </c>
      <c r="N152" s="552"/>
      <c r="O152" s="547"/>
      <c r="P152" s="547"/>
      <c r="Q152" s="547"/>
      <c r="R152" s="575"/>
      <c r="S152" s="566"/>
      <c r="T152" s="565"/>
      <c r="U152" s="552"/>
      <c r="V152" s="566"/>
      <c r="W152" s="562"/>
      <c r="X152" s="589"/>
      <c r="Y152" s="589"/>
      <c r="Z152" s="589"/>
      <c r="AA152" s="589"/>
      <c r="AB152" s="589"/>
      <c r="AC152" s="589"/>
      <c r="AD152" s="589"/>
      <c r="AE152" s="589"/>
      <c r="AF152" s="589"/>
      <c r="AG152" s="589"/>
      <c r="AH152" s="589"/>
    </row>
    <row r="153" spans="1:35" s="524" customFormat="1" ht="15" hidden="1" customHeight="1">
      <c r="A153" s="1290"/>
      <c r="B153" s="1290"/>
      <c r="C153" s="1290"/>
      <c r="D153" s="1290"/>
      <c r="E153" s="966"/>
      <c r="F153" s="962"/>
      <c r="G153" s="962"/>
      <c r="H153" s="962"/>
      <c r="I153" s="958"/>
      <c r="J153" s="955"/>
      <c r="K153" s="965"/>
      <c r="L153" s="540"/>
      <c r="M153" s="553"/>
      <c r="N153" s="553"/>
      <c r="O153" s="553"/>
      <c r="P153" s="553"/>
      <c r="Q153" s="553"/>
      <c r="R153" s="553"/>
      <c r="S153" s="553"/>
      <c r="T153" s="553"/>
      <c r="U153" s="553"/>
      <c r="V153" s="566"/>
      <c r="W153" s="562"/>
      <c r="X153" s="589"/>
      <c r="Y153" s="589"/>
      <c r="Z153" s="589"/>
      <c r="AA153" s="589"/>
      <c r="AB153" s="589"/>
      <c r="AC153" s="589"/>
      <c r="AD153" s="589"/>
      <c r="AE153" s="589"/>
      <c r="AF153" s="589"/>
      <c r="AG153" s="589"/>
      <c r="AH153" s="589"/>
      <c r="AI153" s="589"/>
    </row>
    <row r="154" spans="1:35" s="524" customFormat="1" ht="15" customHeight="1">
      <c r="A154" s="1290"/>
      <c r="B154" s="1290"/>
      <c r="C154" s="1290"/>
      <c r="D154" s="966"/>
      <c r="E154" s="966"/>
      <c r="F154" s="962"/>
      <c r="G154" s="962"/>
      <c r="H154" s="962"/>
      <c r="I154" s="958"/>
      <c r="J154" s="955"/>
      <c r="K154" s="965"/>
      <c r="L154" s="540"/>
      <c r="M154" s="552" t="s">
        <v>17</v>
      </c>
      <c r="N154" s="551"/>
      <c r="O154" s="547"/>
      <c r="P154" s="547"/>
      <c r="Q154" s="547"/>
      <c r="R154" s="575"/>
      <c r="S154" s="566"/>
      <c r="T154" s="565"/>
      <c r="U154" s="551"/>
      <c r="V154" s="566"/>
      <c r="W154" s="562"/>
      <c r="X154" s="589"/>
      <c r="Y154" s="589"/>
      <c r="Z154" s="589"/>
      <c r="AA154" s="589"/>
      <c r="AB154" s="589"/>
      <c r="AC154" s="589"/>
      <c r="AD154" s="589"/>
      <c r="AE154" s="589"/>
      <c r="AF154" s="589"/>
      <c r="AG154" s="589"/>
      <c r="AH154" s="589"/>
    </row>
    <row r="155" spans="1:35" s="524" customFormat="1" ht="15" customHeight="1">
      <c r="A155" s="1290"/>
      <c r="B155" s="1290"/>
      <c r="C155" s="966"/>
      <c r="D155" s="966"/>
      <c r="E155" s="966"/>
      <c r="F155" s="966"/>
      <c r="G155" s="971"/>
      <c r="H155" s="958"/>
      <c r="I155" s="969"/>
      <c r="J155" s="955"/>
      <c r="K155" s="970"/>
      <c r="L155" s="540"/>
      <c r="M155" s="551" t="s">
        <v>18</v>
      </c>
      <c r="N155" s="551"/>
      <c r="O155" s="547"/>
      <c r="P155" s="547"/>
      <c r="Q155" s="547"/>
      <c r="R155" s="575"/>
      <c r="S155" s="566"/>
      <c r="T155" s="565"/>
      <c r="U155" s="551"/>
      <c r="V155" s="566"/>
      <c r="W155" s="562"/>
      <c r="X155" s="589"/>
      <c r="Y155" s="589"/>
      <c r="Z155" s="589"/>
      <c r="AA155" s="589"/>
      <c r="AB155" s="589"/>
      <c r="AC155" s="589"/>
      <c r="AD155" s="589"/>
      <c r="AE155" s="589"/>
      <c r="AF155" s="589"/>
      <c r="AG155" s="589"/>
      <c r="AH155" s="589"/>
    </row>
    <row r="156" spans="1:35" s="524" customFormat="1" ht="15" customHeight="1">
      <c r="A156" s="1290"/>
      <c r="B156" s="966"/>
      <c r="C156" s="966"/>
      <c r="D156" s="966"/>
      <c r="E156" s="966"/>
      <c r="F156" s="966"/>
      <c r="G156" s="971"/>
      <c r="H156" s="958"/>
      <c r="I156" s="958"/>
      <c r="J156" s="955"/>
      <c r="K156" s="965"/>
      <c r="L156" s="540"/>
      <c r="M156" s="560" t="s">
        <v>19</v>
      </c>
      <c r="N156" s="551"/>
      <c r="O156" s="547"/>
      <c r="P156" s="547"/>
      <c r="Q156" s="547"/>
      <c r="R156" s="575"/>
      <c r="S156" s="566"/>
      <c r="T156" s="565"/>
      <c r="U156" s="551"/>
      <c r="V156" s="566"/>
      <c r="W156" s="562"/>
      <c r="X156" s="589"/>
      <c r="Y156" s="589"/>
      <c r="Z156" s="589"/>
      <c r="AA156" s="589"/>
      <c r="AB156" s="589"/>
      <c r="AC156" s="589"/>
      <c r="AD156" s="589"/>
      <c r="AE156" s="589"/>
      <c r="AF156" s="589"/>
      <c r="AG156" s="589"/>
      <c r="AH156" s="589"/>
    </row>
    <row r="157" spans="1:35" s="524" customFormat="1" ht="15" customHeight="1">
      <c r="A157" s="954"/>
      <c r="B157" s="954"/>
      <c r="C157" s="954"/>
      <c r="D157" s="954"/>
      <c r="E157" s="954"/>
      <c r="F157" s="954"/>
      <c r="G157" s="954"/>
      <c r="H157" s="954"/>
      <c r="I157" s="954"/>
      <c r="J157" s="954"/>
      <c r="K157" s="954"/>
      <c r="L157" s="540"/>
      <c r="M157" s="567" t="s">
        <v>309</v>
      </c>
      <c r="N157" s="551"/>
      <c r="O157" s="547"/>
      <c r="P157" s="547"/>
      <c r="Q157" s="547"/>
      <c r="R157" s="575"/>
      <c r="S157" s="566"/>
      <c r="T157" s="565"/>
      <c r="U157" s="551"/>
      <c r="V157" s="566"/>
      <c r="W157" s="562"/>
      <c r="X157" s="589"/>
      <c r="Y157" s="589"/>
      <c r="Z157" s="589"/>
      <c r="AA157" s="589"/>
      <c r="AB157" s="589"/>
      <c r="AC157" s="589"/>
      <c r="AD157" s="589"/>
      <c r="AE157" s="589"/>
      <c r="AF157" s="589"/>
      <c r="AG157" s="589"/>
      <c r="AH157" s="589"/>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5" customFormat="1" ht="22.5">
      <c r="A161" s="1290">
        <v>1</v>
      </c>
      <c r="B161" s="903"/>
      <c r="C161" s="903"/>
      <c r="D161" s="903"/>
      <c r="E161" s="904"/>
      <c r="F161" s="905"/>
      <c r="G161" s="905"/>
      <c r="H161" s="905"/>
      <c r="I161" s="906"/>
      <c r="J161" s="901"/>
      <c r="K161" s="908"/>
      <c r="L161" s="595">
        <f>mergeValue(A161)</f>
        <v>1</v>
      </c>
      <c r="M161" s="643" t="s">
        <v>20</v>
      </c>
      <c r="N161" s="582"/>
      <c r="O161" s="1343"/>
      <c r="P161" s="1344"/>
      <c r="Q161" s="1344"/>
      <c r="R161" s="1344"/>
      <c r="S161" s="1344"/>
      <c r="T161" s="1344"/>
      <c r="U161" s="1344"/>
      <c r="V161" s="1345"/>
      <c r="W161" s="632" t="s">
        <v>477</v>
      </c>
      <c r="X161" s="587"/>
      <c r="Y161" s="587"/>
      <c r="Z161" s="587"/>
      <c r="AA161" s="587"/>
      <c r="AB161" s="587"/>
      <c r="AC161" s="587"/>
      <c r="AD161" s="587"/>
      <c r="AE161" s="587"/>
      <c r="AF161" s="587"/>
      <c r="AG161" s="587"/>
    </row>
    <row r="162" spans="1:33" s="525" customFormat="1" ht="22.5">
      <c r="A162" s="1290"/>
      <c r="B162" s="1290">
        <v>1</v>
      </c>
      <c r="C162" s="903"/>
      <c r="D162" s="903"/>
      <c r="E162" s="905"/>
      <c r="F162" s="905"/>
      <c r="G162" s="905"/>
      <c r="H162" s="905"/>
      <c r="I162" s="900"/>
      <c r="J162" s="899"/>
      <c r="K162" s="902"/>
      <c r="L162" s="595" t="str">
        <f>mergeValue(A162) &amp;"."&amp; mergeValue(B162)</f>
        <v>1.1</v>
      </c>
      <c r="M162" s="548" t="s">
        <v>16</v>
      </c>
      <c r="N162" s="582"/>
      <c r="O162" s="1343"/>
      <c r="P162" s="1344"/>
      <c r="Q162" s="1344"/>
      <c r="R162" s="1344"/>
      <c r="S162" s="1344"/>
      <c r="T162" s="1344"/>
      <c r="U162" s="1344"/>
      <c r="V162" s="1345"/>
      <c r="W162" s="632" t="s">
        <v>478</v>
      </c>
      <c r="X162" s="587"/>
      <c r="Y162" s="587"/>
      <c r="Z162" s="587"/>
      <c r="AA162" s="587"/>
      <c r="AB162" s="587"/>
      <c r="AC162" s="587"/>
      <c r="AD162" s="587"/>
      <c r="AE162" s="587"/>
      <c r="AF162" s="587"/>
      <c r="AG162" s="587"/>
    </row>
    <row r="163" spans="1:33" s="525" customFormat="1" ht="22.5">
      <c r="A163" s="1290"/>
      <c r="B163" s="1290"/>
      <c r="C163" s="1290">
        <v>1</v>
      </c>
      <c r="D163" s="903"/>
      <c r="E163" s="905"/>
      <c r="F163" s="905"/>
      <c r="G163" s="905"/>
      <c r="H163" s="905"/>
      <c r="I163" s="907"/>
      <c r="J163" s="899"/>
      <c r="K163" s="902"/>
      <c r="L163" s="595" t="str">
        <f>mergeValue(A163) &amp;"."&amp; mergeValue(B163)&amp;"."&amp; mergeValue(C163)</f>
        <v>1.1.1</v>
      </c>
      <c r="M163" s="549" t="s">
        <v>7</v>
      </c>
      <c r="N163" s="582"/>
      <c r="O163" s="1343"/>
      <c r="P163" s="1344"/>
      <c r="Q163" s="1344"/>
      <c r="R163" s="1344"/>
      <c r="S163" s="1344"/>
      <c r="T163" s="1344"/>
      <c r="U163" s="1344"/>
      <c r="V163" s="1345"/>
      <c r="W163" s="632" t="s">
        <v>635</v>
      </c>
      <c r="X163" s="587"/>
      <c r="Y163" s="587"/>
      <c r="Z163" s="587"/>
      <c r="AA163" s="587"/>
      <c r="AB163" s="587"/>
      <c r="AC163" s="587"/>
      <c r="AD163" s="587"/>
      <c r="AE163" s="587"/>
      <c r="AF163" s="587"/>
      <c r="AG163" s="587"/>
    </row>
    <row r="164" spans="1:33" s="525" customFormat="1" ht="22.5">
      <c r="A164" s="1290"/>
      <c r="B164" s="1290"/>
      <c r="C164" s="1290"/>
      <c r="D164" s="1290">
        <v>1</v>
      </c>
      <c r="E164" s="905"/>
      <c r="F164" s="905"/>
      <c r="G164" s="905"/>
      <c r="H164" s="905"/>
      <c r="I164" s="907"/>
      <c r="J164" s="899"/>
      <c r="K164" s="902"/>
      <c r="L164" s="595" t="str">
        <f>mergeValue(A164) &amp;"."&amp; mergeValue(B164)&amp;"."&amp; mergeValue(C164)&amp;"."&amp; mergeValue(D164)</f>
        <v>1.1.1.1</v>
      </c>
      <c r="M164" s="550" t="s">
        <v>22</v>
      </c>
      <c r="N164" s="582"/>
      <c r="O164" s="1343"/>
      <c r="P164" s="1344"/>
      <c r="Q164" s="1344"/>
      <c r="R164" s="1344"/>
      <c r="S164" s="1344"/>
      <c r="T164" s="1344"/>
      <c r="U164" s="1344"/>
      <c r="V164" s="1345"/>
      <c r="W164" s="632" t="s">
        <v>636</v>
      </c>
      <c r="X164" s="587"/>
      <c r="Y164" s="587"/>
      <c r="Z164" s="587"/>
      <c r="AA164" s="587"/>
      <c r="AB164" s="587"/>
      <c r="AC164" s="587"/>
      <c r="AD164" s="587"/>
      <c r="AE164" s="587"/>
      <c r="AF164" s="587"/>
      <c r="AG164" s="587"/>
    </row>
    <row r="165" spans="1:33" s="525" customFormat="1" ht="101.25">
      <c r="A165" s="1290"/>
      <c r="B165" s="1290"/>
      <c r="C165" s="1290"/>
      <c r="D165" s="1290"/>
      <c r="E165" s="1290">
        <v>1</v>
      </c>
      <c r="F165" s="905"/>
      <c r="G165" s="905"/>
      <c r="H165" s="903">
        <v>1</v>
      </c>
      <c r="I165" s="1290">
        <v>1</v>
      </c>
      <c r="J165" s="905"/>
      <c r="K165" s="910"/>
      <c r="L165" s="595" t="str">
        <f>mergeValue(A165) &amp;"."&amp; mergeValue(B165)&amp;"."&amp; mergeValue(C165)&amp;"."&amp; mergeValue(D165)&amp;"."&amp; mergeValue(E165)</f>
        <v>1.1.1.1.1</v>
      </c>
      <c r="M165" s="556" t="s">
        <v>9</v>
      </c>
      <c r="N165" s="583"/>
      <c r="O165" s="1293"/>
      <c r="P165" s="1294"/>
      <c r="Q165" s="1294"/>
      <c r="R165" s="1294"/>
      <c r="S165" s="1294"/>
      <c r="T165" s="1294"/>
      <c r="U165" s="1294"/>
      <c r="V165" s="1295"/>
      <c r="W165" s="632" t="s">
        <v>640</v>
      </c>
      <c r="X165" s="587"/>
      <c r="Y165" s="587"/>
      <c r="Z165" s="587"/>
      <c r="AA165" s="587"/>
      <c r="AB165" s="587"/>
      <c r="AC165" s="587"/>
      <c r="AD165" s="587"/>
      <c r="AE165" s="587"/>
      <c r="AF165" s="587"/>
      <c r="AG165" s="587"/>
    </row>
    <row r="166" spans="1:33" s="525" customFormat="1" ht="90">
      <c r="A166" s="1290"/>
      <c r="B166" s="1290"/>
      <c r="C166" s="1290"/>
      <c r="D166" s="1290"/>
      <c r="E166" s="1290"/>
      <c r="F166" s="1290">
        <v>1</v>
      </c>
      <c r="G166" s="903"/>
      <c r="H166" s="903"/>
      <c r="I166" s="1290"/>
      <c r="J166" s="1290">
        <v>1</v>
      </c>
      <c r="K166" s="911"/>
      <c r="L166" s="595" t="str">
        <f>mergeValue(A166) &amp;"."&amp; mergeValue(B166)&amp;"."&amp; mergeValue(C166)&amp;"."&amp; mergeValue(D166)&amp;"."&amp; mergeValue(E166)&amp;"."&amp; mergeValue(F166)</f>
        <v>1.1.1.1.1.1</v>
      </c>
      <c r="M166" s="557" t="s">
        <v>10</v>
      </c>
      <c r="N166" s="583"/>
      <c r="O166" s="1293"/>
      <c r="P166" s="1294"/>
      <c r="Q166" s="1294"/>
      <c r="R166" s="1294"/>
      <c r="S166" s="1294"/>
      <c r="T166" s="1294"/>
      <c r="U166" s="1294"/>
      <c r="V166" s="1295"/>
      <c r="W166" s="632" t="s">
        <v>638</v>
      </c>
      <c r="X166" s="587"/>
      <c r="Y166" s="591" t="str">
        <f>strCheckUnique(Z166:Z169)</f>
        <v/>
      </c>
      <c r="Z166" s="587"/>
      <c r="AA166" s="591" t="str">
        <f>IF(O166="","",O166 &amp; ":_")</f>
        <v/>
      </c>
      <c r="AB166" s="587"/>
      <c r="AC166" s="587"/>
      <c r="AD166" s="587"/>
      <c r="AE166" s="587"/>
      <c r="AF166" s="587"/>
      <c r="AG166" s="587"/>
    </row>
    <row r="167" spans="1:33" s="525" customFormat="1" ht="188.25" customHeight="1">
      <c r="A167" s="1290"/>
      <c r="B167" s="1290"/>
      <c r="C167" s="1290"/>
      <c r="D167" s="1290"/>
      <c r="E167" s="1290"/>
      <c r="F167" s="1290"/>
      <c r="G167" s="903">
        <v>1</v>
      </c>
      <c r="H167" s="903"/>
      <c r="I167" s="1290"/>
      <c r="J167" s="1290"/>
      <c r="K167" s="911">
        <v>1</v>
      </c>
      <c r="L167" s="595" t="str">
        <f>mergeValue(A167) &amp;"."&amp; mergeValue(B167)&amp;"."&amp; mergeValue(C167)&amp;"."&amp; mergeValue(D167)&amp;"."&amp; mergeValue(E167)&amp;"."&amp; mergeValue(F167)&amp;"."&amp; mergeValue(G167)</f>
        <v>1.1.1.1.1.1.1</v>
      </c>
      <c r="M167" s="1071"/>
      <c r="N167" s="588"/>
      <c r="O167" s="1080"/>
      <c r="P167" s="564"/>
      <c r="Q167" s="564"/>
      <c r="R167" s="1301"/>
      <c r="S167" s="1286" t="s">
        <v>84</v>
      </c>
      <c r="T167" s="1301"/>
      <c r="U167" s="1286" t="s">
        <v>84</v>
      </c>
      <c r="V167" s="580"/>
      <c r="W167" s="1260" t="s">
        <v>658</v>
      </c>
      <c r="X167" s="587" t="str">
        <f>strCheckDate(O168:V168)</f>
        <v/>
      </c>
      <c r="Y167" s="591"/>
      <c r="Z167" s="591" t="str">
        <f>IF(M167="","",M167 )</f>
        <v/>
      </c>
      <c r="AA167" s="591"/>
      <c r="AB167" s="591"/>
      <c r="AC167" s="591"/>
      <c r="AD167" s="587"/>
      <c r="AE167" s="587"/>
      <c r="AF167" s="587"/>
      <c r="AG167" s="587"/>
    </row>
    <row r="168" spans="1:33" s="525" customFormat="1" ht="11.25" hidden="1" customHeight="1">
      <c r="A168" s="1290"/>
      <c r="B168" s="1290"/>
      <c r="C168" s="1290"/>
      <c r="D168" s="1290"/>
      <c r="E168" s="1290"/>
      <c r="F168" s="1290"/>
      <c r="G168" s="903"/>
      <c r="H168" s="903"/>
      <c r="I168" s="1290"/>
      <c r="J168" s="1290"/>
      <c r="K168" s="911"/>
      <c r="L168" s="602"/>
      <c r="M168" s="648"/>
      <c r="N168" s="588"/>
      <c r="O168" s="586"/>
      <c r="P168" s="564"/>
      <c r="Q168" s="586" t="str">
        <f>R167 &amp; "-" &amp; T167</f>
        <v>-</v>
      </c>
      <c r="R168" s="1285"/>
      <c r="S168" s="1286"/>
      <c r="T168" s="1285"/>
      <c r="U168" s="1286"/>
      <c r="V168" s="580"/>
      <c r="W168" s="1260"/>
      <c r="X168" s="587"/>
      <c r="Y168" s="587"/>
      <c r="Z168" s="587"/>
      <c r="AA168" s="587"/>
      <c r="AB168" s="587"/>
      <c r="AC168" s="587"/>
      <c r="AD168" s="587"/>
      <c r="AE168" s="587"/>
      <c r="AF168" s="587"/>
      <c r="AG168" s="587"/>
    </row>
    <row r="169" spans="1:33" s="524" customFormat="1" ht="15" customHeight="1">
      <c r="A169" s="1290"/>
      <c r="B169" s="1290"/>
      <c r="C169" s="1290"/>
      <c r="D169" s="1290"/>
      <c r="E169" s="1290"/>
      <c r="F169" s="1290"/>
      <c r="G169" s="905"/>
      <c r="H169" s="903"/>
      <c r="I169" s="1290"/>
      <c r="J169" s="1290"/>
      <c r="K169" s="910"/>
      <c r="L169" s="540"/>
      <c r="M169" s="559" t="s">
        <v>25</v>
      </c>
      <c r="N169" s="553"/>
      <c r="O169" s="547"/>
      <c r="P169" s="547"/>
      <c r="Q169" s="547"/>
      <c r="R169" s="575"/>
      <c r="S169" s="566"/>
      <c r="T169" s="565"/>
      <c r="U169" s="553"/>
      <c r="V169" s="562"/>
      <c r="W169" s="1260"/>
      <c r="X169" s="589"/>
      <c r="Y169" s="589"/>
      <c r="Z169" s="589"/>
      <c r="AA169" s="589"/>
      <c r="AB169" s="589"/>
      <c r="AC169" s="589"/>
      <c r="AD169" s="589"/>
      <c r="AE169" s="589"/>
      <c r="AF169" s="589"/>
      <c r="AG169" s="589"/>
    </row>
    <row r="170" spans="1:33" s="524" customFormat="1" ht="15" customHeight="1">
      <c r="A170" s="1290"/>
      <c r="B170" s="1290"/>
      <c r="C170" s="1290"/>
      <c r="D170" s="1290"/>
      <c r="E170" s="1290"/>
      <c r="F170" s="905"/>
      <c r="G170" s="905"/>
      <c r="H170" s="903"/>
      <c r="I170" s="1290"/>
      <c r="J170" s="905"/>
      <c r="K170" s="910"/>
      <c r="L170" s="540"/>
      <c r="M170" s="558" t="s">
        <v>11</v>
      </c>
      <c r="N170" s="552"/>
      <c r="O170" s="547"/>
      <c r="P170" s="547"/>
      <c r="Q170" s="547"/>
      <c r="R170" s="575"/>
      <c r="S170" s="566"/>
      <c r="T170" s="565"/>
      <c r="U170" s="552"/>
      <c r="V170" s="566"/>
      <c r="W170" s="562"/>
      <c r="X170" s="589"/>
      <c r="Y170" s="589"/>
      <c r="Z170" s="589"/>
      <c r="AA170" s="589"/>
      <c r="AB170" s="589"/>
      <c r="AC170" s="589"/>
      <c r="AD170" s="589"/>
      <c r="AE170" s="589"/>
      <c r="AF170" s="589"/>
      <c r="AG170" s="589"/>
    </row>
    <row r="171" spans="1:33" s="524" customFormat="1" ht="15" customHeight="1">
      <c r="A171" s="1290"/>
      <c r="B171" s="1290"/>
      <c r="C171" s="1290"/>
      <c r="D171" s="1290"/>
      <c r="E171" s="909"/>
      <c r="F171" s="905"/>
      <c r="G171" s="905"/>
      <c r="H171" s="905"/>
      <c r="I171" s="901"/>
      <c r="J171" s="898"/>
      <c r="K171" s="908"/>
      <c r="L171" s="540"/>
      <c r="M171" s="553" t="s">
        <v>12</v>
      </c>
      <c r="N171" s="551"/>
      <c r="O171" s="547"/>
      <c r="P171" s="547"/>
      <c r="Q171" s="547"/>
      <c r="R171" s="575"/>
      <c r="S171" s="566"/>
      <c r="T171" s="565"/>
      <c r="U171" s="551"/>
      <c r="V171" s="566"/>
      <c r="W171" s="562"/>
      <c r="X171" s="589"/>
      <c r="Y171" s="589"/>
      <c r="Z171" s="589"/>
      <c r="AA171" s="589"/>
      <c r="AB171" s="589"/>
      <c r="AC171" s="589"/>
      <c r="AD171" s="589"/>
      <c r="AE171" s="589"/>
      <c r="AF171" s="589"/>
      <c r="AG171" s="589"/>
    </row>
    <row r="172" spans="1:33" s="524" customFormat="1" ht="15" customHeight="1">
      <c r="A172" s="1290"/>
      <c r="B172" s="1290"/>
      <c r="C172" s="1290"/>
      <c r="D172" s="909"/>
      <c r="E172" s="909"/>
      <c r="F172" s="905"/>
      <c r="G172" s="905"/>
      <c r="H172" s="905"/>
      <c r="I172" s="901"/>
      <c r="J172" s="898"/>
      <c r="K172" s="908"/>
      <c r="L172" s="540"/>
      <c r="M172" s="552" t="s">
        <v>17</v>
      </c>
      <c r="N172" s="551"/>
      <c r="O172" s="547"/>
      <c r="P172" s="547"/>
      <c r="Q172" s="547"/>
      <c r="R172" s="575"/>
      <c r="S172" s="566"/>
      <c r="T172" s="565"/>
      <c r="U172" s="551"/>
      <c r="V172" s="566"/>
      <c r="W172" s="562"/>
      <c r="X172" s="589"/>
      <c r="Y172" s="589"/>
      <c r="Z172" s="589"/>
      <c r="AA172" s="589"/>
      <c r="AB172" s="589"/>
      <c r="AC172" s="589"/>
      <c r="AD172" s="589"/>
      <c r="AE172" s="589"/>
      <c r="AF172" s="589"/>
      <c r="AG172" s="589"/>
    </row>
    <row r="173" spans="1:33" s="524" customFormat="1" ht="15" customHeight="1">
      <c r="A173" s="1290"/>
      <c r="B173" s="1290"/>
      <c r="C173" s="909"/>
      <c r="D173" s="909"/>
      <c r="E173" s="909"/>
      <c r="F173" s="909"/>
      <c r="G173" s="914"/>
      <c r="H173" s="901"/>
      <c r="I173" s="912"/>
      <c r="J173" s="898"/>
      <c r="K173" s="913"/>
      <c r="L173" s="540"/>
      <c r="M173" s="551" t="s">
        <v>18</v>
      </c>
      <c r="N173" s="551"/>
      <c r="O173" s="547"/>
      <c r="P173" s="547"/>
      <c r="Q173" s="547"/>
      <c r="R173" s="575"/>
      <c r="S173" s="566"/>
      <c r="T173" s="565"/>
      <c r="U173" s="551"/>
      <c r="V173" s="566"/>
      <c r="W173" s="562"/>
      <c r="X173" s="589"/>
      <c r="Y173" s="589"/>
      <c r="Z173" s="589"/>
      <c r="AA173" s="589"/>
      <c r="AB173" s="589"/>
      <c r="AC173" s="589"/>
      <c r="AD173" s="589"/>
      <c r="AE173" s="589"/>
      <c r="AF173" s="589"/>
      <c r="AG173" s="589"/>
    </row>
    <row r="174" spans="1:33" s="524" customFormat="1" ht="15" customHeight="1">
      <c r="A174" s="1290"/>
      <c r="B174" s="909"/>
      <c r="C174" s="909"/>
      <c r="D174" s="909"/>
      <c r="E174" s="909"/>
      <c r="F174" s="909"/>
      <c r="G174" s="914"/>
      <c r="H174" s="901"/>
      <c r="I174" s="901"/>
      <c r="J174" s="898"/>
      <c r="K174" s="908"/>
      <c r="L174" s="540"/>
      <c r="M174" s="560" t="s">
        <v>19</v>
      </c>
      <c r="N174" s="551"/>
      <c r="O174" s="547"/>
      <c r="P174" s="547"/>
      <c r="Q174" s="547"/>
      <c r="R174" s="575"/>
      <c r="S174" s="566"/>
      <c r="T174" s="565"/>
      <c r="U174" s="551"/>
      <c r="V174" s="566"/>
      <c r="W174" s="562"/>
      <c r="X174" s="589"/>
      <c r="Y174" s="589"/>
      <c r="Z174" s="589"/>
      <c r="AA174" s="589"/>
      <c r="AB174" s="589"/>
      <c r="AC174" s="589"/>
      <c r="AD174" s="589"/>
      <c r="AE174" s="589"/>
      <c r="AF174" s="589"/>
      <c r="AG174" s="589"/>
    </row>
    <row r="175" spans="1:33" s="524" customFormat="1" ht="15" customHeight="1">
      <c r="A175" s="897"/>
      <c r="B175" s="897"/>
      <c r="C175" s="897"/>
      <c r="D175" s="897"/>
      <c r="E175" s="897"/>
      <c r="F175" s="897"/>
      <c r="G175" s="897"/>
      <c r="H175" s="897"/>
      <c r="I175" s="897"/>
      <c r="J175" s="897"/>
      <c r="K175" s="897"/>
      <c r="L175" s="540"/>
      <c r="M175" s="567" t="s">
        <v>309</v>
      </c>
      <c r="N175" s="551"/>
      <c r="O175" s="547"/>
      <c r="P175" s="547"/>
      <c r="Q175" s="547"/>
      <c r="R175" s="575"/>
      <c r="S175" s="566"/>
      <c r="T175" s="565"/>
      <c r="U175" s="551"/>
      <c r="V175" s="759"/>
      <c r="W175" s="759"/>
      <c r="X175" s="759"/>
      <c r="Y175" s="768"/>
      <c r="Z175" s="767"/>
      <c r="AA175" s="766"/>
      <c r="AB175" s="760"/>
      <c r="AC175" s="767"/>
      <c r="AD175" s="764"/>
      <c r="AE175" s="589"/>
      <c r="AF175" s="589"/>
      <c r="AG175" s="589"/>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7" customFormat="1" ht="22.5">
      <c r="A179" s="1290">
        <v>1</v>
      </c>
      <c r="B179" s="982"/>
      <c r="C179" s="982"/>
      <c r="D179" s="982"/>
      <c r="E179" s="982"/>
      <c r="F179" s="982"/>
      <c r="G179" s="983"/>
      <c r="H179" s="983"/>
      <c r="I179" s="985"/>
      <c r="J179" s="977"/>
      <c r="K179" s="977"/>
      <c r="L179" s="726">
        <f>mergeValue(A179)</f>
        <v>1</v>
      </c>
      <c r="M179" s="643" t="s">
        <v>20</v>
      </c>
      <c r="N179" s="718"/>
      <c r="O179" s="1343"/>
      <c r="P179" s="1344"/>
      <c r="Q179" s="1344"/>
      <c r="R179" s="1344"/>
      <c r="S179" s="1344"/>
      <c r="T179" s="1344"/>
      <c r="U179" s="1344"/>
      <c r="V179" s="1344"/>
      <c r="W179" s="1345"/>
      <c r="X179" s="719" t="s">
        <v>477</v>
      </c>
      <c r="Y179" s="721"/>
      <c r="Z179" s="721"/>
      <c r="AA179" s="721"/>
      <c r="AB179" s="721"/>
      <c r="AC179" s="721"/>
      <c r="AD179" s="721"/>
      <c r="AE179" s="721"/>
      <c r="AF179" s="721"/>
      <c r="AG179" s="721"/>
    </row>
    <row r="180" spans="1:47" s="687" customFormat="1" ht="22.5">
      <c r="A180" s="1290"/>
      <c r="B180" s="1290">
        <v>1</v>
      </c>
      <c r="C180" s="982"/>
      <c r="D180" s="982"/>
      <c r="E180" s="982"/>
      <c r="F180" s="982"/>
      <c r="G180" s="987"/>
      <c r="H180" s="984"/>
      <c r="I180" s="989"/>
      <c r="J180" s="974"/>
      <c r="K180" s="973"/>
      <c r="L180" s="726" t="str">
        <f>mergeValue(A180) &amp;"."&amp; mergeValue(B180)</f>
        <v>1.1</v>
      </c>
      <c r="M180" s="694" t="s">
        <v>16</v>
      </c>
      <c r="N180" s="718"/>
      <c r="O180" s="1343"/>
      <c r="P180" s="1344"/>
      <c r="Q180" s="1344"/>
      <c r="R180" s="1344"/>
      <c r="S180" s="1344"/>
      <c r="T180" s="1344"/>
      <c r="U180" s="1344"/>
      <c r="V180" s="1344"/>
      <c r="W180" s="1345"/>
      <c r="X180" s="719" t="s">
        <v>478</v>
      </c>
      <c r="Y180" s="721"/>
      <c r="Z180" s="721"/>
      <c r="AA180" s="721"/>
      <c r="AB180" s="721"/>
      <c r="AC180" s="721"/>
      <c r="AD180" s="721"/>
      <c r="AE180" s="721"/>
      <c r="AF180" s="721"/>
      <c r="AG180" s="721"/>
    </row>
    <row r="181" spans="1:47" s="687" customFormat="1" ht="22.5">
      <c r="A181" s="1290"/>
      <c r="B181" s="1290"/>
      <c r="C181" s="1290">
        <v>1</v>
      </c>
      <c r="D181" s="982"/>
      <c r="E181" s="982"/>
      <c r="F181" s="982"/>
      <c r="G181" s="987"/>
      <c r="H181" s="984"/>
      <c r="I181" s="990"/>
      <c r="J181" s="974"/>
      <c r="K181" s="973"/>
      <c r="L181" s="726" t="str">
        <f>mergeValue(A181) &amp;"."&amp; mergeValue(B181)&amp;"."&amp; mergeValue(C181)</f>
        <v>1.1.1</v>
      </c>
      <c r="M181" s="695" t="s">
        <v>7</v>
      </c>
      <c r="N181" s="718"/>
      <c r="O181" s="1343"/>
      <c r="P181" s="1344"/>
      <c r="Q181" s="1344"/>
      <c r="R181" s="1344"/>
      <c r="S181" s="1344"/>
      <c r="T181" s="1344"/>
      <c r="U181" s="1344"/>
      <c r="V181" s="1344"/>
      <c r="W181" s="1345"/>
      <c r="X181" s="719" t="s">
        <v>635</v>
      </c>
      <c r="Y181" s="721"/>
      <c r="Z181" s="721"/>
      <c r="AA181" s="721"/>
      <c r="AB181" s="721"/>
      <c r="AC181" s="721"/>
      <c r="AD181" s="721"/>
      <c r="AE181" s="721"/>
      <c r="AF181" s="721"/>
      <c r="AG181" s="721"/>
    </row>
    <row r="182" spans="1:47" s="687" customFormat="1" ht="22.5">
      <c r="A182" s="1290"/>
      <c r="B182" s="1290"/>
      <c r="C182" s="1290"/>
      <c r="D182" s="1290">
        <v>1</v>
      </c>
      <c r="E182" s="982"/>
      <c r="F182" s="982"/>
      <c r="G182" s="987"/>
      <c r="H182" s="984"/>
      <c r="I182" s="990"/>
      <c r="J182" s="988"/>
      <c r="K182" s="973"/>
      <c r="L182" s="726" t="str">
        <f>mergeValue(A182) &amp;"."&amp; mergeValue(B182)&amp;"."&amp; mergeValue(C182)&amp;"."&amp; mergeValue(D182)</f>
        <v>1.1.1.1</v>
      </c>
      <c r="M182" s="696" t="s">
        <v>22</v>
      </c>
      <c r="N182" s="718"/>
      <c r="O182" s="1343"/>
      <c r="P182" s="1344"/>
      <c r="Q182" s="1344"/>
      <c r="R182" s="1344"/>
      <c r="S182" s="1344"/>
      <c r="T182" s="1344"/>
      <c r="U182" s="1344"/>
      <c r="V182" s="1344"/>
      <c r="W182" s="1345"/>
      <c r="X182" s="719" t="s">
        <v>689</v>
      </c>
      <c r="Y182" s="721"/>
      <c r="Z182" s="721"/>
      <c r="AA182" s="721"/>
      <c r="AB182" s="721"/>
      <c r="AC182" s="721"/>
      <c r="AD182" s="721"/>
      <c r="AE182" s="721"/>
      <c r="AF182" s="721"/>
      <c r="AG182" s="721"/>
    </row>
    <row r="183" spans="1:47" s="687" customFormat="1" ht="56.25" customHeight="1">
      <c r="A183" s="1290"/>
      <c r="B183" s="1290"/>
      <c r="C183" s="1290"/>
      <c r="D183" s="1290"/>
      <c r="E183" s="982">
        <v>1</v>
      </c>
      <c r="F183" s="982"/>
      <c r="G183" s="987"/>
      <c r="H183" s="984"/>
      <c r="I183" s="990"/>
      <c r="J183" s="988"/>
      <c r="K183" s="978"/>
      <c r="L183" s="726" t="str">
        <f>mergeValue(A183) &amp;"."&amp; mergeValue(B183)&amp;"."&amp; mergeValue(C183)&amp;"."&amp; mergeValue(D183)&amp;"."&amp; mergeValue(E183)</f>
        <v>1.1.1.1.1</v>
      </c>
      <c r="M183" s="1074"/>
      <c r="N183" s="692"/>
      <c r="O183" s="1076"/>
      <c r="P183" s="1077"/>
      <c r="Q183" s="673"/>
      <c r="R183" s="673"/>
      <c r="S183" s="1093"/>
      <c r="T183" s="652" t="s">
        <v>84</v>
      </c>
      <c r="U183" s="1093"/>
      <c r="V183" s="652" t="s">
        <v>84</v>
      </c>
      <c r="W183" s="729"/>
      <c r="X183" s="719" t="s">
        <v>690</v>
      </c>
      <c r="Y183" s="721" t="str">
        <f>strCheckDateTwo(N183:W183)</f>
        <v/>
      </c>
      <c r="Z183" s="721"/>
      <c r="AA183" s="721"/>
      <c r="AB183" s="721"/>
      <c r="AC183" s="721"/>
      <c r="AD183" s="721"/>
      <c r="AE183" s="721"/>
      <c r="AF183" s="721"/>
      <c r="AG183" s="721"/>
    </row>
    <row r="184" spans="1:47" s="687" customFormat="1" ht="14.25" hidden="1" customHeight="1">
      <c r="A184" s="1290"/>
      <c r="B184" s="1290"/>
      <c r="C184" s="1290"/>
      <c r="D184" s="1290"/>
      <c r="E184" s="982"/>
      <c r="F184" s="982"/>
      <c r="G184" s="987"/>
      <c r="H184" s="984"/>
      <c r="I184" s="990"/>
      <c r="J184" s="988"/>
      <c r="K184" s="978"/>
      <c r="L184" s="716"/>
      <c r="M184" s="703"/>
      <c r="N184" s="648"/>
      <c r="O184" s="648"/>
      <c r="P184" s="648"/>
      <c r="Q184" s="648"/>
      <c r="R184" s="720" t="str">
        <f>S183 &amp; "-" &amp; U183</f>
        <v>-</v>
      </c>
      <c r="S184" s="730"/>
      <c r="T184" s="722"/>
      <c r="U184" s="730"/>
      <c r="V184" s="648"/>
      <c r="W184" s="648"/>
      <c r="X184" s="702"/>
      <c r="Y184" s="721"/>
      <c r="Z184" s="721"/>
      <c r="AA184" s="721"/>
      <c r="AB184" s="721"/>
      <c r="AC184" s="721"/>
      <c r="AD184" s="721"/>
      <c r="AE184" s="721"/>
      <c r="AF184" s="721"/>
      <c r="AG184" s="721"/>
    </row>
    <row r="185" spans="1:47" s="687" customFormat="1" ht="15" customHeight="1">
      <c r="A185" s="1290"/>
      <c r="B185" s="1290"/>
      <c r="C185" s="1290"/>
      <c r="D185" s="1290"/>
      <c r="E185" s="982"/>
      <c r="F185" s="982"/>
      <c r="G185" s="987"/>
      <c r="H185" s="984"/>
      <c r="I185" s="990"/>
      <c r="J185" s="988"/>
      <c r="K185" s="978"/>
      <c r="L185" s="690"/>
      <c r="M185" s="699" t="s">
        <v>5</v>
      </c>
      <c r="N185" s="697"/>
      <c r="O185" s="693"/>
      <c r="P185" s="693"/>
      <c r="Q185" s="693"/>
      <c r="R185" s="693"/>
      <c r="S185" s="710"/>
      <c r="T185" s="706"/>
      <c r="U185" s="705"/>
      <c r="V185" s="697"/>
      <c r="W185" s="697"/>
      <c r="X185" s="701"/>
      <c r="Y185" s="721"/>
      <c r="Z185" s="721"/>
      <c r="AA185" s="721"/>
      <c r="AB185" s="721"/>
      <c r="AC185" s="721"/>
      <c r="AD185" s="721"/>
      <c r="AE185" s="721"/>
      <c r="AF185" s="721"/>
      <c r="AG185" s="721"/>
    </row>
    <row r="186" spans="1:47" s="686" customFormat="1" ht="15" customHeight="1">
      <c r="A186" s="1290"/>
      <c r="B186" s="1290"/>
      <c r="C186" s="1290"/>
      <c r="D186" s="986"/>
      <c r="E186" s="986"/>
      <c r="F186" s="986"/>
      <c r="G186" s="987"/>
      <c r="H186" s="986"/>
      <c r="I186" s="990"/>
      <c r="J186" s="976"/>
      <c r="K186" s="980"/>
      <c r="L186" s="690"/>
      <c r="M186" s="698" t="s">
        <v>17</v>
      </c>
      <c r="N186" s="697"/>
      <c r="O186" s="693"/>
      <c r="P186" s="693"/>
      <c r="Q186" s="693"/>
      <c r="R186" s="693"/>
      <c r="S186" s="710"/>
      <c r="T186" s="706"/>
      <c r="U186" s="705"/>
      <c r="V186" s="697"/>
      <c r="W186" s="706"/>
      <c r="X186" s="701"/>
      <c r="Y186" s="723"/>
      <c r="Z186" s="723"/>
      <c r="AA186" s="723"/>
      <c r="AB186" s="723"/>
      <c r="AC186" s="723"/>
      <c r="AD186" s="723"/>
      <c r="AE186" s="723"/>
      <c r="AF186" s="723"/>
      <c r="AG186" s="723"/>
    </row>
    <row r="187" spans="1:47" s="686" customFormat="1" ht="15" customHeight="1">
      <c r="A187" s="1290"/>
      <c r="B187" s="1290"/>
      <c r="C187" s="986"/>
      <c r="D187" s="986"/>
      <c r="E187" s="986"/>
      <c r="F187" s="986"/>
      <c r="G187" s="987"/>
      <c r="H187" s="986"/>
      <c r="I187" s="981"/>
      <c r="J187" s="976"/>
      <c r="K187" s="980"/>
      <c r="L187" s="690"/>
      <c r="M187" s="697" t="s">
        <v>18</v>
      </c>
      <c r="N187" s="697"/>
      <c r="O187" s="693"/>
      <c r="P187" s="693"/>
      <c r="Q187" s="693"/>
      <c r="R187" s="693"/>
      <c r="S187" s="710"/>
      <c r="T187" s="706"/>
      <c r="U187" s="705"/>
      <c r="V187" s="697"/>
      <c r="W187" s="706"/>
      <c r="X187" s="701"/>
      <c r="Y187" s="723"/>
      <c r="Z187" s="723"/>
      <c r="AA187" s="723"/>
      <c r="AB187" s="723"/>
      <c r="AC187" s="723"/>
      <c r="AD187" s="723"/>
      <c r="AE187" s="723"/>
      <c r="AF187" s="723"/>
      <c r="AG187" s="723"/>
    </row>
    <row r="188" spans="1:47" s="686" customFormat="1" ht="15" customHeight="1">
      <c r="A188" s="1290"/>
      <c r="B188" s="986"/>
      <c r="C188" s="986"/>
      <c r="D188" s="986"/>
      <c r="E188" s="986"/>
      <c r="F188" s="986"/>
      <c r="G188" s="987"/>
      <c r="H188" s="986"/>
      <c r="I188" s="981"/>
      <c r="J188" s="976"/>
      <c r="K188" s="980"/>
      <c r="L188" s="690"/>
      <c r="M188" s="700" t="s">
        <v>19</v>
      </c>
      <c r="N188" s="697"/>
      <c r="O188" s="693"/>
      <c r="P188" s="693"/>
      <c r="Q188" s="693"/>
      <c r="R188" s="693"/>
      <c r="S188" s="710"/>
      <c r="T188" s="706"/>
      <c r="U188" s="705"/>
      <c r="V188" s="697"/>
      <c r="W188" s="706"/>
      <c r="X188" s="701"/>
      <c r="Y188" s="723"/>
      <c r="Z188" s="723"/>
      <c r="AA188" s="723"/>
      <c r="AB188" s="723"/>
      <c r="AC188" s="723"/>
      <c r="AD188" s="723"/>
      <c r="AE188" s="723"/>
      <c r="AF188" s="723"/>
      <c r="AG188" s="723"/>
    </row>
    <row r="189" spans="1:47" s="686" customFormat="1" ht="15" customHeight="1">
      <c r="A189" s="972"/>
      <c r="B189" s="972"/>
      <c r="C189" s="972"/>
      <c r="D189" s="972"/>
      <c r="E189" s="972"/>
      <c r="F189" s="972"/>
      <c r="G189" s="979"/>
      <c r="H189" s="980"/>
      <c r="I189" s="975"/>
      <c r="J189" s="976"/>
      <c r="K189" s="972"/>
      <c r="L189" s="690"/>
      <c r="M189" s="707" t="s">
        <v>309</v>
      </c>
      <c r="N189" s="697"/>
      <c r="O189" s="693"/>
      <c r="P189" s="693"/>
      <c r="Q189" s="693"/>
      <c r="R189" s="693"/>
      <c r="S189" s="710"/>
      <c r="T189" s="706"/>
      <c r="U189" s="705"/>
      <c r="V189" s="697"/>
      <c r="W189" s="706"/>
      <c r="X189" s="701"/>
      <c r="Y189" s="723"/>
      <c r="Z189" s="723"/>
      <c r="AA189" s="723"/>
      <c r="AB189" s="723"/>
      <c r="AC189" s="723"/>
      <c r="AD189" s="723"/>
      <c r="AE189" s="723"/>
      <c r="AF189" s="723"/>
      <c r="AG189" s="723"/>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7" customFormat="1" ht="22.5">
      <c r="A193" s="1290">
        <v>1</v>
      </c>
      <c r="B193" s="1017"/>
      <c r="C193" s="1017"/>
      <c r="D193" s="1017"/>
      <c r="E193" s="1017"/>
      <c r="F193" s="1010"/>
      <c r="G193" s="1016"/>
      <c r="H193" s="1016"/>
      <c r="I193" s="998"/>
      <c r="J193" s="997"/>
      <c r="K193" s="997"/>
      <c r="L193" s="726">
        <f>mergeValue(A193)</f>
        <v>1</v>
      </c>
      <c r="M193" s="643" t="s">
        <v>20</v>
      </c>
      <c r="N193" s="1371"/>
      <c r="O193" s="1372"/>
      <c r="P193" s="1372"/>
      <c r="Q193" s="1372"/>
      <c r="R193" s="1372"/>
      <c r="S193" s="1372"/>
      <c r="T193" s="1372"/>
      <c r="U193" s="1372"/>
      <c r="V193" s="1372"/>
      <c r="W193" s="1372"/>
      <c r="X193" s="1372"/>
      <c r="Y193" s="1372"/>
      <c r="Z193" s="1372"/>
      <c r="AA193" s="1372"/>
      <c r="AB193" s="1372"/>
      <c r="AC193" s="1372"/>
      <c r="AD193" s="1372"/>
      <c r="AE193" s="1372"/>
      <c r="AF193" s="1373"/>
      <c r="AG193" s="719" t="s">
        <v>477</v>
      </c>
      <c r="AH193" s="721"/>
      <c r="AI193" s="721"/>
      <c r="AJ193" s="721"/>
      <c r="AK193" s="721"/>
      <c r="AL193" s="721"/>
      <c r="AM193" s="721"/>
      <c r="AN193" s="721"/>
      <c r="AO193" s="721"/>
      <c r="AP193" s="721"/>
      <c r="AQ193" s="721"/>
      <c r="AR193" s="721"/>
    </row>
    <row r="194" spans="1:46" s="687" customFormat="1" ht="22.5">
      <c r="A194" s="1290"/>
      <c r="B194" s="1290">
        <v>1</v>
      </c>
      <c r="C194" s="1017"/>
      <c r="D194" s="1017"/>
      <c r="E194" s="1017"/>
      <c r="F194" s="1010"/>
      <c r="G194" s="1019"/>
      <c r="H194" s="1020"/>
      <c r="I194" s="999"/>
      <c r="J194" s="994"/>
      <c r="K194" s="992"/>
      <c r="L194" s="726" t="str">
        <f>mergeValue(A194) &amp;"."&amp; mergeValue(B194)</f>
        <v>1.1</v>
      </c>
      <c r="M194" s="694" t="s">
        <v>16</v>
      </c>
      <c r="N194" s="1368"/>
      <c r="O194" s="1369"/>
      <c r="P194" s="1369"/>
      <c r="Q194" s="1369"/>
      <c r="R194" s="1369"/>
      <c r="S194" s="1369"/>
      <c r="T194" s="1369"/>
      <c r="U194" s="1369"/>
      <c r="V194" s="1369"/>
      <c r="W194" s="1369"/>
      <c r="X194" s="1369"/>
      <c r="Y194" s="1369"/>
      <c r="Z194" s="1369"/>
      <c r="AA194" s="1369"/>
      <c r="AB194" s="1369"/>
      <c r="AC194" s="1369"/>
      <c r="AD194" s="1369"/>
      <c r="AE194" s="1369"/>
      <c r="AF194" s="1370"/>
      <c r="AG194" s="719" t="s">
        <v>478</v>
      </c>
      <c r="AH194" s="721"/>
      <c r="AI194" s="721"/>
      <c r="AJ194" s="721"/>
      <c r="AK194" s="721"/>
      <c r="AL194" s="721"/>
      <c r="AM194" s="721"/>
      <c r="AN194" s="721"/>
      <c r="AO194" s="721"/>
      <c r="AP194" s="721"/>
      <c r="AQ194" s="721"/>
      <c r="AR194" s="721"/>
    </row>
    <row r="195" spans="1:46" s="687" customFormat="1" ht="22.5">
      <c r="A195" s="1290"/>
      <c r="B195" s="1290"/>
      <c r="C195" s="1290">
        <v>1</v>
      </c>
      <c r="D195" s="1017"/>
      <c r="E195" s="1017"/>
      <c r="F195" s="1010"/>
      <c r="G195" s="1019"/>
      <c r="H195" s="1020"/>
      <c r="I195" s="999"/>
      <c r="J195" s="994"/>
      <c r="K195" s="992"/>
      <c r="L195" s="726" t="str">
        <f>mergeValue(A195) &amp;"."&amp; mergeValue(B195)&amp;"."&amp; mergeValue(C195)</f>
        <v>1.1.1</v>
      </c>
      <c r="M195" s="695" t="s">
        <v>7</v>
      </c>
      <c r="N195" s="1368"/>
      <c r="O195" s="1369"/>
      <c r="P195" s="1369"/>
      <c r="Q195" s="1369"/>
      <c r="R195" s="1369"/>
      <c r="S195" s="1369"/>
      <c r="T195" s="1369"/>
      <c r="U195" s="1369"/>
      <c r="V195" s="1369"/>
      <c r="W195" s="1369"/>
      <c r="X195" s="1369"/>
      <c r="Y195" s="1369"/>
      <c r="Z195" s="1369"/>
      <c r="AA195" s="1369"/>
      <c r="AB195" s="1369"/>
      <c r="AC195" s="1369"/>
      <c r="AD195" s="1369"/>
      <c r="AE195" s="1369"/>
      <c r="AF195" s="1370"/>
      <c r="AG195" s="719" t="s">
        <v>635</v>
      </c>
      <c r="AH195" s="721"/>
      <c r="AI195" s="721"/>
      <c r="AJ195" s="721"/>
      <c r="AK195" s="721"/>
      <c r="AL195" s="721"/>
      <c r="AM195" s="721"/>
      <c r="AN195" s="721"/>
      <c r="AO195" s="721"/>
      <c r="AP195" s="721"/>
      <c r="AQ195" s="721"/>
      <c r="AR195" s="721"/>
    </row>
    <row r="196" spans="1:46" s="687" customFormat="1" ht="15" customHeight="1">
      <c r="A196" s="1290"/>
      <c r="B196" s="1290"/>
      <c r="C196" s="1290"/>
      <c r="D196" s="1290">
        <v>1</v>
      </c>
      <c r="E196" s="1017"/>
      <c r="F196" s="1010"/>
      <c r="G196" s="1019"/>
      <c r="H196" s="1020"/>
      <c r="I196" s="999"/>
      <c r="J196" s="994"/>
      <c r="K196" s="992"/>
      <c r="L196" s="726" t="str">
        <f>mergeValue(A196) &amp;"."&amp; mergeValue(B196)&amp;"."&amp; mergeValue(C196)&amp;"."&amp; mergeValue(D196)</f>
        <v>1.1.1.1</v>
      </c>
      <c r="M196" s="696" t="s">
        <v>22</v>
      </c>
      <c r="N196" s="1368"/>
      <c r="O196" s="1369"/>
      <c r="P196" s="1369"/>
      <c r="Q196" s="1369"/>
      <c r="R196" s="1369"/>
      <c r="S196" s="1369"/>
      <c r="T196" s="1369"/>
      <c r="U196" s="1369"/>
      <c r="V196" s="1369"/>
      <c r="W196" s="1369"/>
      <c r="X196" s="1369"/>
      <c r="Y196" s="1369"/>
      <c r="Z196" s="1369"/>
      <c r="AA196" s="1369"/>
      <c r="AB196" s="1369"/>
      <c r="AC196" s="1369"/>
      <c r="AD196" s="1369"/>
      <c r="AE196" s="1369"/>
      <c r="AF196" s="1370"/>
      <c r="AG196" s="719" t="s">
        <v>682</v>
      </c>
      <c r="AH196" s="721"/>
      <c r="AI196" s="721"/>
      <c r="AJ196" s="721"/>
      <c r="AK196" s="721"/>
      <c r="AL196" s="721"/>
      <c r="AM196" s="721"/>
      <c r="AN196" s="721"/>
      <c r="AO196" s="721"/>
      <c r="AP196" s="721"/>
      <c r="AQ196" s="721"/>
      <c r="AR196" s="721"/>
    </row>
    <row r="197" spans="1:46" s="687" customFormat="1" ht="17.100000000000001" customHeight="1">
      <c r="A197" s="1290"/>
      <c r="B197" s="1290"/>
      <c r="C197" s="1290"/>
      <c r="D197" s="1290"/>
      <c r="E197" s="1290">
        <v>1</v>
      </c>
      <c r="F197" s="1010"/>
      <c r="G197" s="1019"/>
      <c r="H197" s="1020"/>
      <c r="I197" s="1021"/>
      <c r="J197" s="1011"/>
      <c r="K197" s="1208"/>
      <c r="L197" s="1329" t="str">
        <f>mergeValue(A197) &amp;"."&amp; mergeValue(B197)&amp;"."&amp; mergeValue(C197)&amp;"."&amp; mergeValue(D197)&amp;"."&amp; mergeValue(E197)</f>
        <v>1.1.1.1.1</v>
      </c>
      <c r="M197" s="1330"/>
      <c r="N197" s="1286" t="s">
        <v>85</v>
      </c>
      <c r="O197" s="1324"/>
      <c r="P197" s="1320">
        <v>1</v>
      </c>
      <c r="Q197" s="1349"/>
      <c r="R197" s="1286" t="s">
        <v>85</v>
      </c>
      <c r="S197" s="1324"/>
      <c r="T197" s="1320">
        <v>1</v>
      </c>
      <c r="U197" s="1349"/>
      <c r="V197" s="1286" t="s">
        <v>85</v>
      </c>
      <c r="W197" s="703"/>
      <c r="X197" s="691">
        <v>1</v>
      </c>
      <c r="Y197" s="1098"/>
      <c r="Z197" s="673"/>
      <c r="AA197" s="673"/>
      <c r="AB197" s="1301"/>
      <c r="AC197" s="1286" t="s">
        <v>84</v>
      </c>
      <c r="AD197" s="1301"/>
      <c r="AE197" s="1286" t="s">
        <v>84</v>
      </c>
      <c r="AF197" s="717"/>
      <c r="AG197" s="1317" t="s">
        <v>683</v>
      </c>
      <c r="AH197" s="721" t="str">
        <f>strCheckDate(Z198:AF198)</f>
        <v/>
      </c>
      <c r="AI197" s="724" t="str">
        <f>IF(AND(COUNTIF(AJ192:AJ192,AJ197)&gt;1,AJ197&lt;&gt;""),"ErrUnique:HasDoubleConn","")</f>
        <v/>
      </c>
      <c r="AJ197" s="724"/>
      <c r="AK197" s="724"/>
      <c r="AL197" s="724"/>
      <c r="AM197" s="724"/>
      <c r="AN197" s="724"/>
      <c r="AO197" s="721"/>
      <c r="AP197" s="721"/>
      <c r="AQ197" s="721"/>
      <c r="AR197" s="721"/>
    </row>
    <row r="198" spans="1:46" s="687" customFormat="1" ht="17.100000000000001" customHeight="1">
      <c r="A198" s="1290"/>
      <c r="B198" s="1290"/>
      <c r="C198" s="1290"/>
      <c r="D198" s="1290"/>
      <c r="E198" s="1290"/>
      <c r="F198" s="1010"/>
      <c r="G198" s="1019"/>
      <c r="H198" s="1020"/>
      <c r="I198" s="1021"/>
      <c r="J198" s="1011"/>
      <c r="K198" s="1208"/>
      <c r="L198" s="1329"/>
      <c r="M198" s="1330"/>
      <c r="N198" s="1286"/>
      <c r="O198" s="1324"/>
      <c r="P198" s="1320"/>
      <c r="Q198" s="1349"/>
      <c r="R198" s="1286"/>
      <c r="S198" s="1324"/>
      <c r="T198" s="1320"/>
      <c r="U198" s="1349"/>
      <c r="V198" s="1286"/>
      <c r="W198" s="728"/>
      <c r="X198" s="707"/>
      <c r="Y198" s="707"/>
      <c r="Z198" s="709"/>
      <c r="AA198" s="605" t="str">
        <f>AB197 &amp; "-" &amp; AD197</f>
        <v>-</v>
      </c>
      <c r="AB198" s="1285"/>
      <c r="AC198" s="1286"/>
      <c r="AD198" s="1285"/>
      <c r="AE198" s="1286"/>
      <c r="AF198" s="675"/>
      <c r="AG198" s="1318"/>
      <c r="AH198" s="721"/>
      <c r="AI198" s="724"/>
      <c r="AJ198" s="724"/>
      <c r="AK198" s="724"/>
      <c r="AL198" s="724"/>
      <c r="AM198" s="724"/>
      <c r="AN198" s="724"/>
      <c r="AO198" s="721"/>
      <c r="AP198" s="721"/>
      <c r="AQ198" s="721"/>
      <c r="AR198" s="721"/>
    </row>
    <row r="199" spans="1:46" s="687" customFormat="1" ht="17.100000000000001" customHeight="1">
      <c r="A199" s="1290"/>
      <c r="B199" s="1290"/>
      <c r="C199" s="1290"/>
      <c r="D199" s="1290"/>
      <c r="E199" s="1290"/>
      <c r="F199" s="1010"/>
      <c r="G199" s="1019"/>
      <c r="H199" s="1020"/>
      <c r="I199" s="1021"/>
      <c r="J199" s="1011"/>
      <c r="K199" s="1208"/>
      <c r="L199" s="1329"/>
      <c r="M199" s="1330"/>
      <c r="N199" s="1286"/>
      <c r="O199" s="1324"/>
      <c r="P199" s="1320"/>
      <c r="Q199" s="1349"/>
      <c r="R199" s="1286"/>
      <c r="S199" s="604"/>
      <c r="T199" s="700"/>
      <c r="U199" s="707"/>
      <c r="V199" s="708"/>
      <c r="W199" s="708"/>
      <c r="X199" s="708"/>
      <c r="Y199" s="708"/>
      <c r="Z199" s="709"/>
      <c r="AA199" s="709"/>
      <c r="AB199" s="710"/>
      <c r="AC199" s="706"/>
      <c r="AD199" s="706"/>
      <c r="AE199" s="710"/>
      <c r="AF199" s="706"/>
      <c r="AG199" s="1318"/>
      <c r="AH199" s="721"/>
      <c r="AI199" s="724"/>
      <c r="AJ199" s="724"/>
      <c r="AK199" s="724"/>
      <c r="AL199" s="724"/>
      <c r="AM199" s="724"/>
      <c r="AN199" s="724"/>
      <c r="AO199" s="721"/>
      <c r="AP199" s="721"/>
      <c r="AQ199" s="721"/>
      <c r="AR199" s="721"/>
    </row>
    <row r="200" spans="1:46" s="687" customFormat="1" ht="17.100000000000001" customHeight="1">
      <c r="A200" s="1290"/>
      <c r="B200" s="1290"/>
      <c r="C200" s="1290"/>
      <c r="D200" s="1290"/>
      <c r="E200" s="1290"/>
      <c r="F200" s="1010"/>
      <c r="G200" s="1019"/>
      <c r="H200" s="1020"/>
      <c r="I200" s="1021"/>
      <c r="J200" s="1011"/>
      <c r="K200" s="1208"/>
      <c r="L200" s="1329"/>
      <c r="M200" s="1330"/>
      <c r="N200" s="1286"/>
      <c r="O200" s="711"/>
      <c r="P200" s="713"/>
      <c r="Q200" s="712"/>
      <c r="R200" s="708"/>
      <c r="S200" s="708"/>
      <c r="T200" s="708"/>
      <c r="U200" s="708"/>
      <c r="V200" s="708"/>
      <c r="W200" s="708"/>
      <c r="X200" s="708"/>
      <c r="Y200" s="708"/>
      <c r="Z200" s="709"/>
      <c r="AA200" s="709"/>
      <c r="AB200" s="710"/>
      <c r="AC200" s="706"/>
      <c r="AD200" s="706"/>
      <c r="AE200" s="710"/>
      <c r="AF200" s="706"/>
      <c r="AG200" s="1318"/>
      <c r="AH200" s="721"/>
      <c r="AI200" s="724"/>
      <c r="AJ200" s="724"/>
      <c r="AK200" s="724"/>
      <c r="AL200" s="724"/>
      <c r="AM200" s="724"/>
      <c r="AN200" s="724"/>
      <c r="AO200" s="721"/>
      <c r="AP200" s="721"/>
      <c r="AQ200" s="721"/>
      <c r="AR200" s="721"/>
    </row>
    <row r="201" spans="1:46" s="686" customFormat="1" ht="15" customHeight="1">
      <c r="A201" s="1290"/>
      <c r="B201" s="1290"/>
      <c r="C201" s="1290"/>
      <c r="D201" s="1290"/>
      <c r="E201" s="1018"/>
      <c r="F201" s="1012"/>
      <c r="G201" s="1014"/>
      <c r="H201" s="1012"/>
      <c r="I201" s="1021"/>
      <c r="J201" s="1011"/>
      <c r="K201" s="1005"/>
      <c r="L201" s="690"/>
      <c r="M201" s="699" t="s">
        <v>5</v>
      </c>
      <c r="N201" s="699"/>
      <c r="O201" s="699"/>
      <c r="P201" s="699"/>
      <c r="Q201" s="699"/>
      <c r="R201" s="699"/>
      <c r="S201" s="699"/>
      <c r="T201" s="699"/>
      <c r="U201" s="699"/>
      <c r="V201" s="699"/>
      <c r="W201" s="699"/>
      <c r="X201" s="699"/>
      <c r="Y201" s="699"/>
      <c r="Z201" s="699"/>
      <c r="AA201" s="699"/>
      <c r="AB201" s="699"/>
      <c r="AC201" s="699"/>
      <c r="AD201" s="699"/>
      <c r="AE201" s="699"/>
      <c r="AF201" s="699"/>
      <c r="AG201" s="1319"/>
      <c r="AH201" s="723"/>
      <c r="AI201" s="723"/>
      <c r="AJ201" s="725"/>
      <c r="AK201" s="725"/>
      <c r="AL201" s="725"/>
      <c r="AM201" s="725"/>
      <c r="AN201" s="725"/>
      <c r="AO201" s="723"/>
      <c r="AP201" s="723"/>
      <c r="AQ201" s="723"/>
      <c r="AR201" s="723"/>
    </row>
    <row r="202" spans="1:46" s="686" customFormat="1" ht="15" customHeight="1">
      <c r="A202" s="1290"/>
      <c r="B202" s="1290"/>
      <c r="C202" s="1290"/>
      <c r="D202" s="1018"/>
      <c r="E202" s="1018"/>
      <c r="F202" s="1012"/>
      <c r="G202" s="1019"/>
      <c r="H202" s="1012"/>
      <c r="I202" s="1005"/>
      <c r="J202" s="996"/>
      <c r="K202" s="1005"/>
      <c r="L202" s="690"/>
      <c r="M202" s="698" t="s">
        <v>17</v>
      </c>
      <c r="N202" s="698"/>
      <c r="O202" s="698"/>
      <c r="P202" s="698"/>
      <c r="Q202" s="698"/>
      <c r="R202" s="698"/>
      <c r="S202" s="698"/>
      <c r="T202" s="698"/>
      <c r="U202" s="698"/>
      <c r="V202" s="698"/>
      <c r="W202" s="698"/>
      <c r="X202" s="698"/>
      <c r="Y202" s="698"/>
      <c r="Z202" s="698"/>
      <c r="AA202" s="698"/>
      <c r="AB202" s="698"/>
      <c r="AC202" s="698"/>
      <c r="AD202" s="698"/>
      <c r="AE202" s="698"/>
      <c r="AF202" s="706"/>
      <c r="AG202" s="701"/>
      <c r="AH202" s="723"/>
      <c r="AI202" s="723"/>
      <c r="AJ202" s="725"/>
      <c r="AK202" s="725"/>
      <c r="AL202" s="725"/>
      <c r="AM202" s="725"/>
      <c r="AN202" s="725"/>
      <c r="AO202" s="723"/>
      <c r="AP202" s="723"/>
      <c r="AQ202" s="723"/>
      <c r="AR202" s="723"/>
    </row>
    <row r="203" spans="1:46" s="686" customFormat="1" ht="15" customHeight="1">
      <c r="A203" s="1290"/>
      <c r="B203" s="1290"/>
      <c r="C203" s="1018"/>
      <c r="D203" s="1018"/>
      <c r="E203" s="1018"/>
      <c r="F203" s="1012"/>
      <c r="G203" s="1019"/>
      <c r="H203" s="1012"/>
      <c r="I203" s="1005"/>
      <c r="J203" s="996"/>
      <c r="K203" s="1005"/>
      <c r="L203" s="690"/>
      <c r="M203" s="697" t="s">
        <v>18</v>
      </c>
      <c r="N203" s="697"/>
      <c r="O203" s="697"/>
      <c r="P203" s="697"/>
      <c r="Q203" s="697"/>
      <c r="R203" s="697"/>
      <c r="S203" s="697"/>
      <c r="T203" s="697"/>
      <c r="U203" s="697"/>
      <c r="V203" s="697"/>
      <c r="W203" s="697"/>
      <c r="X203" s="697"/>
      <c r="Y203" s="697"/>
      <c r="Z203" s="693"/>
      <c r="AA203" s="693"/>
      <c r="AB203" s="710"/>
      <c r="AC203" s="706"/>
      <c r="AD203" s="705"/>
      <c r="AE203" s="697"/>
      <c r="AF203" s="706"/>
      <c r="AG203" s="701"/>
      <c r="AH203" s="723"/>
      <c r="AI203" s="723"/>
      <c r="AJ203" s="723"/>
      <c r="AK203" s="723"/>
      <c r="AL203" s="723"/>
      <c r="AM203" s="723"/>
      <c r="AN203" s="723"/>
      <c r="AO203" s="723"/>
      <c r="AP203" s="723"/>
      <c r="AQ203" s="723"/>
      <c r="AR203" s="723"/>
    </row>
    <row r="204" spans="1:46" s="686" customFormat="1" ht="15" customHeight="1">
      <c r="A204" s="1290"/>
      <c r="B204" s="1018"/>
      <c r="C204" s="1018"/>
      <c r="D204" s="1018"/>
      <c r="E204" s="1018"/>
      <c r="F204" s="1012"/>
      <c r="G204" s="1019"/>
      <c r="H204" s="1012"/>
      <c r="I204" s="1005"/>
      <c r="J204" s="996"/>
      <c r="K204" s="1005"/>
      <c r="L204" s="690"/>
      <c r="M204" s="700" t="s">
        <v>19</v>
      </c>
      <c r="N204" s="700"/>
      <c r="O204" s="700"/>
      <c r="P204" s="700"/>
      <c r="Q204" s="700"/>
      <c r="R204" s="700"/>
      <c r="S204" s="700"/>
      <c r="T204" s="700"/>
      <c r="U204" s="700"/>
      <c r="V204" s="700"/>
      <c r="W204" s="700"/>
      <c r="X204" s="700"/>
      <c r="Y204" s="700"/>
      <c r="Z204" s="693"/>
      <c r="AA204" s="693"/>
      <c r="AB204" s="710"/>
      <c r="AC204" s="706"/>
      <c r="AD204" s="705"/>
      <c r="AE204" s="697"/>
      <c r="AF204" s="706"/>
      <c r="AG204" s="701"/>
      <c r="AH204" s="723"/>
      <c r="AI204" s="723"/>
      <c r="AJ204" s="723"/>
      <c r="AK204" s="723"/>
      <c r="AL204" s="723"/>
      <c r="AM204" s="723"/>
      <c r="AN204" s="723"/>
      <c r="AO204" s="723"/>
      <c r="AP204" s="723"/>
      <c r="AQ204" s="723"/>
      <c r="AR204" s="723"/>
    </row>
    <row r="205" spans="1:46" s="686" customFormat="1" ht="15" customHeight="1">
      <c r="A205" s="991"/>
      <c r="B205" s="991"/>
      <c r="C205" s="991"/>
      <c r="D205" s="991"/>
      <c r="E205" s="991"/>
      <c r="F205" s="991"/>
      <c r="G205" s="1004"/>
      <c r="H205" s="1005"/>
      <c r="I205" s="995"/>
      <c r="J205" s="996"/>
      <c r="K205" s="991"/>
      <c r="L205" s="690"/>
      <c r="M205" s="707" t="s">
        <v>309</v>
      </c>
      <c r="N205" s="707"/>
      <c r="O205" s="707"/>
      <c r="P205" s="707"/>
      <c r="Q205" s="707"/>
      <c r="R205" s="707"/>
      <c r="S205" s="707"/>
      <c r="T205" s="707"/>
      <c r="U205" s="707"/>
      <c r="V205" s="707"/>
      <c r="W205" s="707"/>
      <c r="X205" s="707"/>
      <c r="Y205" s="707"/>
      <c r="Z205" s="693"/>
      <c r="AA205" s="693"/>
      <c r="AB205" s="710"/>
      <c r="AC205" s="706"/>
      <c r="AD205" s="705"/>
      <c r="AE205" s="697"/>
      <c r="AF205" s="706"/>
      <c r="AG205" s="701"/>
      <c r="AH205" s="723"/>
      <c r="AI205" s="723"/>
      <c r="AJ205" s="723"/>
      <c r="AK205" s="723"/>
      <c r="AL205" s="723"/>
      <c r="AM205" s="723"/>
      <c r="AN205" s="723"/>
      <c r="AO205" s="723"/>
      <c r="AP205" s="723"/>
      <c r="AQ205" s="723"/>
      <c r="AR205" s="723"/>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92"/>
      <c r="R207" s="157"/>
      <c r="S207" s="157"/>
      <c r="T207" s="157"/>
      <c r="U207" s="1292"/>
      <c r="V207" s="157"/>
      <c r="W207" s="157"/>
      <c r="X207" s="157"/>
      <c r="Y207" s="1095"/>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92"/>
      <c r="R208" s="157"/>
      <c r="S208" s="157"/>
      <c r="T208" s="157"/>
      <c r="U208" s="1292"/>
      <c r="V208" s="157"/>
      <c r="W208" s="157"/>
      <c r="X208" s="157"/>
      <c r="Y208" s="157"/>
      <c r="Z208" s="157"/>
      <c r="AA208" s="157"/>
      <c r="AB208" s="157"/>
      <c r="AC208" s="157"/>
    </row>
    <row r="209" spans="1:83" ht="15" customHeight="1">
      <c r="G209" s="156"/>
      <c r="H209" s="157"/>
      <c r="I209" s="157"/>
      <c r="J209" s="85"/>
      <c r="K209" s="157"/>
      <c r="L209" s="157"/>
      <c r="M209" s="157"/>
      <c r="N209" s="157"/>
      <c r="O209" s="157"/>
      <c r="Q209" s="1292"/>
      <c r="V209" s="157"/>
      <c r="W209" s="157"/>
      <c r="X209" s="157"/>
      <c r="Z209" s="157"/>
      <c r="AA209" s="157"/>
      <c r="AB209" s="157"/>
      <c r="AC209" s="732"/>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3"/>
      <c r="B211" s="733"/>
      <c r="C211" s="733"/>
      <c r="D211" s="733"/>
      <c r="E211" s="733"/>
      <c r="F211" s="733"/>
      <c r="G211" s="736"/>
      <c r="H211" s="737"/>
      <c r="I211" s="737"/>
      <c r="J211" s="734"/>
      <c r="K211" s="737"/>
      <c r="L211" s="737"/>
      <c r="M211" s="737"/>
      <c r="N211" s="1374" t="s">
        <v>85</v>
      </c>
      <c r="O211" s="1324"/>
      <c r="P211" s="1320">
        <v>1</v>
      </c>
      <c r="Q211" s="1346"/>
      <c r="R211" s="1286" t="s">
        <v>84</v>
      </c>
      <c r="S211" s="1375"/>
      <c r="T211" s="1366">
        <v>1</v>
      </c>
      <c r="U211" s="1293"/>
      <c r="V211" s="1286" t="s">
        <v>84</v>
      </c>
      <c r="W211" s="839"/>
      <c r="X211" s="740">
        <v>1</v>
      </c>
      <c r="Y211" s="1095"/>
      <c r="Z211" s="737"/>
      <c r="AA211" s="737"/>
      <c r="AB211" s="737"/>
      <c r="AC211" s="737"/>
      <c r="AD211" s="737"/>
      <c r="AE211" s="733"/>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row>
    <row r="212" spans="1:83" ht="15" customHeight="1">
      <c r="A212" s="733"/>
      <c r="B212" s="733"/>
      <c r="C212" s="733"/>
      <c r="D212" s="733"/>
      <c r="E212" s="733"/>
      <c r="F212" s="733"/>
      <c r="G212" s="736"/>
      <c r="H212" s="737"/>
      <c r="I212" s="737"/>
      <c r="J212" s="734"/>
      <c r="K212" s="737"/>
      <c r="L212" s="737"/>
      <c r="M212" s="737"/>
      <c r="N212" s="1374"/>
      <c r="O212" s="1324"/>
      <c r="P212" s="1320"/>
      <c r="Q212" s="1346"/>
      <c r="R212" s="1286"/>
      <c r="S212" s="1376"/>
      <c r="T212" s="1367"/>
      <c r="U212" s="1293"/>
      <c r="V212" s="1286"/>
      <c r="W212" s="738"/>
      <c r="X212" s="738"/>
      <c r="Y212" s="738" t="s">
        <v>715</v>
      </c>
      <c r="Z212" s="737"/>
      <c r="AA212" s="737"/>
      <c r="AB212" s="737"/>
      <c r="AC212" s="737"/>
      <c r="AD212" s="737"/>
      <c r="AE212" s="737"/>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row>
    <row r="213" spans="1:83" ht="15" customHeight="1">
      <c r="A213" s="733"/>
      <c r="B213" s="733"/>
      <c r="C213" s="733"/>
      <c r="D213" s="733"/>
      <c r="E213" s="733"/>
      <c r="F213" s="733"/>
      <c r="G213" s="736"/>
      <c r="H213" s="737"/>
      <c r="I213" s="737"/>
      <c r="J213" s="734"/>
      <c r="K213" s="737"/>
      <c r="L213" s="737"/>
      <c r="M213" s="737"/>
      <c r="N213" s="1374"/>
      <c r="O213" s="1324"/>
      <c r="P213" s="1320"/>
      <c r="Q213" s="1346"/>
      <c r="R213" s="1286"/>
      <c r="S213" s="735"/>
      <c r="T213" s="735"/>
      <c r="U213" s="738" t="s">
        <v>716</v>
      </c>
      <c r="V213" s="838"/>
      <c r="W213" s="739"/>
      <c r="X213" s="739"/>
      <c r="Y213" s="739"/>
      <c r="Z213" s="737"/>
      <c r="AA213" s="737"/>
      <c r="AB213" s="737"/>
      <c r="AC213" s="737"/>
      <c r="AD213" s="737"/>
      <c r="AE213" s="737"/>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row>
    <row r="214" spans="1:83" ht="15" customHeight="1">
      <c r="A214" s="733"/>
      <c r="B214" s="733"/>
      <c r="C214" s="733"/>
      <c r="D214" s="733"/>
      <c r="E214" s="733"/>
      <c r="F214" s="733"/>
      <c r="G214" s="736"/>
      <c r="H214" s="737"/>
      <c r="I214" s="737"/>
      <c r="J214" s="734"/>
      <c r="K214" s="737"/>
      <c r="L214" s="737"/>
      <c r="M214" s="737"/>
      <c r="N214" s="1286"/>
      <c r="O214" s="836"/>
      <c r="P214" s="836"/>
      <c r="Q214" s="837"/>
      <c r="R214" s="838"/>
      <c r="S214" s="739"/>
      <c r="T214" s="739"/>
      <c r="U214" s="739"/>
      <c r="V214" s="739"/>
      <c r="W214" s="739"/>
      <c r="X214" s="739"/>
      <c r="Y214" s="739"/>
      <c r="Z214" s="737"/>
      <c r="AA214" s="737"/>
      <c r="AB214" s="737"/>
      <c r="AC214" s="737"/>
      <c r="AD214" s="737"/>
      <c r="AE214" s="737"/>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4" customFormat="1" ht="18.75" customHeight="1">
      <c r="X217" s="723"/>
      <c r="Y217" s="723"/>
      <c r="Z217" s="723"/>
      <c r="AA217" s="723"/>
      <c r="AB217" s="723"/>
      <c r="AC217" s="723"/>
      <c r="AD217" s="723"/>
      <c r="AE217" s="723"/>
      <c r="AF217" s="723"/>
      <c r="AG217" s="723"/>
      <c r="AH217" s="723"/>
      <c r="AI217" s="723"/>
      <c r="AJ217" s="723"/>
    </row>
    <row r="218" spans="1:83" s="35" customFormat="1" ht="17.100000000000001" customHeight="1">
      <c r="G218" s="35" t="s">
        <v>13</v>
      </c>
      <c r="I218" s="35" t="s">
        <v>748</v>
      </c>
      <c r="V218" s="158"/>
      <c r="X218" s="217"/>
      <c r="Y218" s="217"/>
      <c r="Z218" s="217"/>
      <c r="AA218" s="217"/>
      <c r="AB218" s="217"/>
      <c r="AC218" s="217"/>
      <c r="AD218" s="217"/>
      <c r="AE218" s="217"/>
      <c r="AF218" s="217"/>
      <c r="AG218" s="217"/>
      <c r="AH218" s="217"/>
      <c r="AI218" s="217"/>
      <c r="AJ218" s="217"/>
    </row>
    <row r="219" spans="1:83" s="744" customFormat="1" ht="17.100000000000001" customHeight="1">
      <c r="L219" s="122"/>
      <c r="M219" s="122"/>
      <c r="N219" s="122"/>
      <c r="O219" s="122"/>
      <c r="P219" s="122"/>
      <c r="Q219" s="122"/>
      <c r="R219" s="122"/>
      <c r="S219" s="122"/>
      <c r="T219" s="122"/>
      <c r="U219" s="122"/>
      <c r="V219" s="122"/>
      <c r="W219" s="122"/>
      <c r="X219" s="723"/>
      <c r="Y219" s="723"/>
      <c r="Z219" s="723"/>
      <c r="AA219" s="723"/>
      <c r="AB219" s="723"/>
      <c r="AC219" s="723"/>
      <c r="AD219" s="723"/>
      <c r="AE219" s="723"/>
      <c r="AF219" s="723"/>
      <c r="AG219" s="723"/>
      <c r="AH219" s="723"/>
      <c r="AI219" s="723"/>
      <c r="AJ219" s="723"/>
    </row>
    <row r="220" spans="1:83" s="801" customFormat="1" ht="22.5">
      <c r="A220" s="1290">
        <v>1</v>
      </c>
      <c r="B220" s="885"/>
      <c r="C220" s="885"/>
      <c r="D220" s="885"/>
      <c r="E220" s="886"/>
      <c r="F220" s="887"/>
      <c r="G220" s="887"/>
      <c r="H220" s="887"/>
      <c r="I220" s="888"/>
      <c r="J220" s="883"/>
      <c r="K220" s="890"/>
      <c r="L220" s="783">
        <f>mergeValue(A220)</f>
        <v>1</v>
      </c>
      <c r="M220" s="643" t="s">
        <v>20</v>
      </c>
      <c r="N220" s="648"/>
      <c r="O220" s="1340"/>
      <c r="P220" s="1341"/>
      <c r="Q220" s="1341"/>
      <c r="R220" s="1341"/>
      <c r="S220" s="1341"/>
      <c r="T220" s="1341"/>
      <c r="U220" s="1341"/>
      <c r="V220" s="1342"/>
      <c r="W220" s="632" t="s">
        <v>477</v>
      </c>
      <c r="X220" s="810"/>
      <c r="Y220" s="831"/>
      <c r="Z220" s="831" t="str">
        <f t="shared" ref="Z220:Z233" si="3">IF(M220="","",M220 )</f>
        <v>Наименование тарифа</v>
      </c>
      <c r="AA220" s="831"/>
      <c r="AB220" s="831"/>
      <c r="AC220" s="831"/>
      <c r="AD220" s="810"/>
      <c r="AE220" s="810"/>
      <c r="AF220" s="810"/>
      <c r="AG220" s="810"/>
      <c r="AH220" s="810"/>
      <c r="AI220" s="810"/>
      <c r="AJ220" s="810"/>
    </row>
    <row r="221" spans="1:83" s="801" customFormat="1" ht="22.5">
      <c r="A221" s="1290"/>
      <c r="B221" s="1290">
        <v>1</v>
      </c>
      <c r="C221" s="885"/>
      <c r="D221" s="885"/>
      <c r="E221" s="887"/>
      <c r="F221" s="887"/>
      <c r="G221" s="887"/>
      <c r="H221" s="887"/>
      <c r="I221" s="882"/>
      <c r="J221" s="881"/>
      <c r="K221" s="884"/>
      <c r="L221" s="783" t="str">
        <f>mergeValue(A221) &amp;"."&amp; mergeValue(B221)</f>
        <v>1.1</v>
      </c>
      <c r="M221" s="694" t="s">
        <v>16</v>
      </c>
      <c r="N221" s="648"/>
      <c r="O221" s="1340"/>
      <c r="P221" s="1341"/>
      <c r="Q221" s="1341"/>
      <c r="R221" s="1341"/>
      <c r="S221" s="1341"/>
      <c r="T221" s="1341"/>
      <c r="U221" s="1341"/>
      <c r="V221" s="1342"/>
      <c r="W221" s="632" t="s">
        <v>478</v>
      </c>
      <c r="X221" s="810"/>
      <c r="Y221" s="831"/>
      <c r="Z221" s="831" t="str">
        <f t="shared" si="3"/>
        <v>Территория действия тарифа</v>
      </c>
      <c r="AA221" s="831"/>
      <c r="AB221" s="831"/>
      <c r="AC221" s="831"/>
      <c r="AD221" s="810"/>
      <c r="AE221" s="810"/>
      <c r="AF221" s="810"/>
      <c r="AG221" s="810"/>
      <c r="AH221" s="810"/>
      <c r="AI221" s="810"/>
      <c r="AJ221" s="810"/>
    </row>
    <row r="222" spans="1:83" s="801" customFormat="1" ht="22.5">
      <c r="A222" s="1290"/>
      <c r="B222" s="1290"/>
      <c r="C222" s="1290">
        <v>1</v>
      </c>
      <c r="D222" s="885"/>
      <c r="E222" s="887"/>
      <c r="F222" s="887"/>
      <c r="G222" s="887"/>
      <c r="H222" s="887"/>
      <c r="I222" s="889"/>
      <c r="J222" s="881"/>
      <c r="K222" s="884"/>
      <c r="L222" s="783" t="str">
        <f>mergeValue(A222) &amp;"."&amp; mergeValue(B222)&amp;"."&amp; mergeValue(C222)</f>
        <v>1.1.1</v>
      </c>
      <c r="M222" s="695" t="s">
        <v>7</v>
      </c>
      <c r="N222" s="648"/>
      <c r="O222" s="1340"/>
      <c r="P222" s="1341"/>
      <c r="Q222" s="1341"/>
      <c r="R222" s="1341"/>
      <c r="S222" s="1341"/>
      <c r="T222" s="1341"/>
      <c r="U222" s="1341"/>
      <c r="V222" s="1342"/>
      <c r="W222" s="632" t="s">
        <v>635</v>
      </c>
      <c r="X222" s="810"/>
      <c r="Y222" s="831"/>
      <c r="Z222" s="831" t="str">
        <f t="shared" si="3"/>
        <v xml:space="preserve">Наименование системы теплоснабжения </v>
      </c>
      <c r="AA222" s="831"/>
      <c r="AB222" s="831"/>
      <c r="AC222" s="831"/>
      <c r="AD222" s="810"/>
      <c r="AE222" s="810"/>
      <c r="AF222" s="810"/>
      <c r="AG222" s="810"/>
      <c r="AH222" s="810"/>
      <c r="AI222" s="810"/>
      <c r="AJ222" s="810"/>
    </row>
    <row r="223" spans="1:83" s="801" customFormat="1" ht="22.5">
      <c r="A223" s="1290"/>
      <c r="B223" s="1290"/>
      <c r="C223" s="1290"/>
      <c r="D223" s="1290">
        <v>1</v>
      </c>
      <c r="E223" s="887"/>
      <c r="F223" s="887"/>
      <c r="G223" s="887"/>
      <c r="H223" s="887"/>
      <c r="I223" s="889"/>
      <c r="J223" s="881"/>
      <c r="K223" s="884"/>
      <c r="L223" s="783" t="str">
        <f>mergeValue(A223) &amp;"."&amp; mergeValue(B223)&amp;"."&amp; mergeValue(C223)&amp;"."&amp; mergeValue(D223)</f>
        <v>1.1.1.1</v>
      </c>
      <c r="M223" s="696" t="s">
        <v>22</v>
      </c>
      <c r="N223" s="648"/>
      <c r="O223" s="1340"/>
      <c r="P223" s="1341"/>
      <c r="Q223" s="1341"/>
      <c r="R223" s="1341"/>
      <c r="S223" s="1341"/>
      <c r="T223" s="1341"/>
      <c r="U223" s="1341"/>
      <c r="V223" s="1342"/>
      <c r="W223" s="632" t="s">
        <v>636</v>
      </c>
      <c r="X223" s="810"/>
      <c r="Y223" s="831"/>
      <c r="Z223" s="831" t="str">
        <f t="shared" si="3"/>
        <v xml:space="preserve">Источник тепловой энергии  </v>
      </c>
      <c r="AA223" s="831"/>
      <c r="AB223" s="831"/>
      <c r="AC223" s="831"/>
      <c r="AD223" s="810"/>
      <c r="AE223" s="810"/>
      <c r="AF223" s="810"/>
      <c r="AG223" s="810"/>
      <c r="AH223" s="810"/>
      <c r="AI223" s="810"/>
      <c r="AJ223" s="810"/>
    </row>
    <row r="224" spans="1:83" s="801" customFormat="1" ht="101.25">
      <c r="A224" s="1290"/>
      <c r="B224" s="1290"/>
      <c r="C224" s="1290"/>
      <c r="D224" s="1290"/>
      <c r="E224" s="1290">
        <v>1</v>
      </c>
      <c r="F224" s="887"/>
      <c r="G224" s="887"/>
      <c r="H224" s="885">
        <v>1</v>
      </c>
      <c r="I224" s="1290">
        <v>1</v>
      </c>
      <c r="J224" s="887"/>
      <c r="K224" s="892"/>
      <c r="L224" s="783" t="str">
        <f>mergeValue(A224) &amp;"."&amp; mergeValue(B224)&amp;"."&amp; mergeValue(C224)&amp;"."&amp; mergeValue(D224)&amp;"."&amp; mergeValue(E224)</f>
        <v>1.1.1.1.1</v>
      </c>
      <c r="M224" s="556" t="s">
        <v>9</v>
      </c>
      <c r="N224" s="648"/>
      <c r="O224" s="1293"/>
      <c r="P224" s="1294"/>
      <c r="Q224" s="1294"/>
      <c r="R224" s="1294"/>
      <c r="S224" s="1294"/>
      <c r="T224" s="1294"/>
      <c r="U224" s="1294"/>
      <c r="V224" s="1295"/>
      <c r="W224" s="632" t="s">
        <v>640</v>
      </c>
      <c r="X224" s="810"/>
      <c r="Y224" s="831"/>
      <c r="Z224" s="831" t="str">
        <f t="shared" si="3"/>
        <v>Схема подключения теплопотребляющей установки к коллектору источника тепловой энергии</v>
      </c>
      <c r="AA224" s="831"/>
      <c r="AB224" s="831"/>
      <c r="AC224" s="831"/>
      <c r="AD224" s="810"/>
      <c r="AE224" s="810"/>
      <c r="AF224" s="810"/>
      <c r="AG224" s="810"/>
      <c r="AH224" s="810"/>
      <c r="AI224" s="810"/>
      <c r="AJ224" s="810"/>
    </row>
    <row r="225" spans="1:43" s="801" customFormat="1" ht="90">
      <c r="A225" s="1290"/>
      <c r="B225" s="1290"/>
      <c r="C225" s="1290"/>
      <c r="D225" s="1290"/>
      <c r="E225" s="1290"/>
      <c r="F225" s="1290">
        <v>1</v>
      </c>
      <c r="G225" s="885"/>
      <c r="H225" s="885"/>
      <c r="I225" s="1290"/>
      <c r="J225" s="1290">
        <v>1</v>
      </c>
      <c r="K225" s="893"/>
      <c r="L225" s="783" t="str">
        <f>mergeValue(A225) &amp;"."&amp; mergeValue(B225)&amp;"."&amp; mergeValue(C225)&amp;"."&amp; mergeValue(D225)&amp;"."&amp; mergeValue(E225)&amp;"."&amp; mergeValue(F225)</f>
        <v>1.1.1.1.1.1</v>
      </c>
      <c r="M225" s="557" t="s">
        <v>10</v>
      </c>
      <c r="N225" s="648"/>
      <c r="O225" s="1293"/>
      <c r="P225" s="1294"/>
      <c r="Q225" s="1294"/>
      <c r="R225" s="1294"/>
      <c r="S225" s="1294"/>
      <c r="T225" s="1294"/>
      <c r="U225" s="1294"/>
      <c r="V225" s="1295"/>
      <c r="W225" s="632" t="s">
        <v>638</v>
      </c>
      <c r="X225" s="810"/>
      <c r="Y225" s="831"/>
      <c r="Z225" s="831" t="str">
        <f t="shared" si="3"/>
        <v>Группа потребителей</v>
      </c>
      <c r="AA225" s="831"/>
      <c r="AB225" s="831"/>
      <c r="AC225" s="831"/>
      <c r="AD225" s="810"/>
      <c r="AE225" s="810"/>
      <c r="AF225" s="810"/>
      <c r="AG225" s="810"/>
      <c r="AH225" s="810"/>
      <c r="AI225" s="810"/>
      <c r="AJ225" s="810"/>
    </row>
    <row r="226" spans="1:43" s="801" customFormat="1" ht="195.75" customHeight="1">
      <c r="A226" s="1290"/>
      <c r="B226" s="1290"/>
      <c r="C226" s="1290"/>
      <c r="D226" s="1290"/>
      <c r="E226" s="1290"/>
      <c r="F226" s="1290"/>
      <c r="G226" s="885">
        <v>1</v>
      </c>
      <c r="H226" s="885"/>
      <c r="I226" s="1290"/>
      <c r="J226" s="1290"/>
      <c r="K226" s="893">
        <v>1</v>
      </c>
      <c r="L226" s="783" t="str">
        <f>mergeValue(A226) &amp;"."&amp; mergeValue(B226)&amp;"."&amp; mergeValue(C226)&amp;"."&amp; mergeValue(D226)&amp;"."&amp; mergeValue(E226)&amp;"."&amp; mergeValue(F226)&amp;"."&amp; mergeValue(G226)</f>
        <v>1.1.1.1.1.1.1</v>
      </c>
      <c r="M226" s="1071"/>
      <c r="N226" s="648"/>
      <c r="O226" s="765"/>
      <c r="P226" s="765"/>
      <c r="Q226" s="765"/>
      <c r="R226" s="1285"/>
      <c r="S226" s="1286" t="s">
        <v>84</v>
      </c>
      <c r="T226" s="1285"/>
      <c r="U226" s="1286" t="s">
        <v>84</v>
      </c>
      <c r="V226" s="765"/>
      <c r="W226" s="1260" t="s">
        <v>657</v>
      </c>
      <c r="X226" s="810" t="str">
        <f>strCheckDate(O227:V227)</f>
        <v/>
      </c>
      <c r="Y226" s="831"/>
      <c r="Z226" s="831" t="str">
        <f t="shared" si="3"/>
        <v/>
      </c>
      <c r="AA226" s="831"/>
      <c r="AB226" s="831"/>
      <c r="AC226" s="831"/>
      <c r="AD226" s="810"/>
      <c r="AE226" s="810"/>
      <c r="AF226" s="810"/>
      <c r="AG226" s="810"/>
      <c r="AH226" s="810"/>
      <c r="AI226" s="810"/>
      <c r="AJ226" s="810"/>
    </row>
    <row r="227" spans="1:43" s="801" customFormat="1" ht="14.25" hidden="1" customHeight="1">
      <c r="A227" s="1290"/>
      <c r="B227" s="1290"/>
      <c r="C227" s="1290"/>
      <c r="D227" s="1290"/>
      <c r="E227" s="1290"/>
      <c r="F227" s="1290"/>
      <c r="G227" s="885"/>
      <c r="H227" s="885"/>
      <c r="I227" s="1290"/>
      <c r="J227" s="1290"/>
      <c r="K227" s="893"/>
      <c r="L227" s="802"/>
      <c r="M227" s="648"/>
      <c r="N227" s="648"/>
      <c r="O227" s="765"/>
      <c r="P227" s="765"/>
      <c r="Q227" s="771" t="str">
        <f>R226 &amp; "-" &amp; T226</f>
        <v>-</v>
      </c>
      <c r="R227" s="1285"/>
      <c r="S227" s="1286"/>
      <c r="T227" s="1285"/>
      <c r="U227" s="1286"/>
      <c r="V227" s="765"/>
      <c r="W227" s="1260"/>
      <c r="X227" s="810"/>
      <c r="Y227" s="831"/>
      <c r="Z227" s="831" t="str">
        <f t="shared" si="3"/>
        <v/>
      </c>
      <c r="AA227" s="831"/>
      <c r="AB227" s="831"/>
      <c r="AC227" s="831"/>
      <c r="AD227" s="810"/>
      <c r="AE227" s="810"/>
      <c r="AF227" s="810"/>
      <c r="AG227" s="810"/>
      <c r="AH227" s="810"/>
      <c r="AI227" s="810"/>
      <c r="AJ227" s="810"/>
    </row>
    <row r="228" spans="1:43" s="801" customFormat="1" ht="15" customHeight="1">
      <c r="A228" s="1290"/>
      <c r="B228" s="1290"/>
      <c r="C228" s="1290"/>
      <c r="D228" s="1290"/>
      <c r="E228" s="1290"/>
      <c r="F228" s="1290"/>
      <c r="G228" s="887"/>
      <c r="H228" s="885"/>
      <c r="I228" s="1290"/>
      <c r="J228" s="1290"/>
      <c r="K228" s="892"/>
      <c r="L228" s="690"/>
      <c r="M228" s="559" t="s">
        <v>25</v>
      </c>
      <c r="N228" s="767"/>
      <c r="O228" s="767"/>
      <c r="P228" s="767"/>
      <c r="Q228" s="767"/>
      <c r="R228" s="767"/>
      <c r="S228" s="767"/>
      <c r="T228" s="767"/>
      <c r="U228" s="767"/>
      <c r="V228" s="764"/>
      <c r="W228" s="1260"/>
      <c r="X228" s="810"/>
      <c r="Y228" s="831"/>
      <c r="Z228" s="831" t="str">
        <f t="shared" si="3"/>
        <v>Добавить вид теплоносителя (параметры теплоносителя)</v>
      </c>
      <c r="AA228" s="831"/>
      <c r="AB228" s="831"/>
      <c r="AC228" s="831"/>
      <c r="AD228" s="810"/>
      <c r="AE228" s="810"/>
      <c r="AF228" s="810"/>
      <c r="AG228" s="810"/>
      <c r="AH228" s="810"/>
      <c r="AI228" s="810"/>
      <c r="AJ228" s="810"/>
    </row>
    <row r="229" spans="1:43" s="801" customFormat="1" ht="15" customHeight="1">
      <c r="A229" s="1290"/>
      <c r="B229" s="1290"/>
      <c r="C229" s="1290"/>
      <c r="D229" s="1290"/>
      <c r="E229" s="1290"/>
      <c r="F229" s="887"/>
      <c r="G229" s="887"/>
      <c r="H229" s="885"/>
      <c r="I229" s="1290"/>
      <c r="J229" s="887"/>
      <c r="K229" s="892"/>
      <c r="L229" s="690"/>
      <c r="M229" s="558" t="s">
        <v>11</v>
      </c>
      <c r="N229" s="767"/>
      <c r="O229" s="767"/>
      <c r="P229" s="767"/>
      <c r="Q229" s="767"/>
      <c r="R229" s="767"/>
      <c r="S229" s="767"/>
      <c r="T229" s="767"/>
      <c r="U229" s="766"/>
      <c r="V229" s="767"/>
      <c r="W229" s="667"/>
      <c r="X229" s="810"/>
      <c r="Y229" s="831"/>
      <c r="Z229" s="831" t="str">
        <f t="shared" si="3"/>
        <v>Добавить группу потребителей</v>
      </c>
      <c r="AA229" s="831"/>
      <c r="AB229" s="831"/>
      <c r="AC229" s="831"/>
      <c r="AD229" s="810"/>
      <c r="AE229" s="810"/>
      <c r="AF229" s="810"/>
      <c r="AG229" s="810"/>
      <c r="AH229" s="810"/>
      <c r="AI229" s="810"/>
      <c r="AJ229" s="810"/>
    </row>
    <row r="230" spans="1:43" s="801" customFormat="1" ht="15" customHeight="1">
      <c r="A230" s="1290"/>
      <c r="B230" s="1290"/>
      <c r="C230" s="1290"/>
      <c r="D230" s="1290"/>
      <c r="E230" s="891"/>
      <c r="F230" s="887"/>
      <c r="G230" s="887"/>
      <c r="H230" s="887"/>
      <c r="I230" s="883"/>
      <c r="J230" s="880"/>
      <c r="K230" s="890"/>
      <c r="L230" s="690"/>
      <c r="M230" s="762" t="s">
        <v>12</v>
      </c>
      <c r="N230" s="767"/>
      <c r="O230" s="767"/>
      <c r="P230" s="767"/>
      <c r="Q230" s="767"/>
      <c r="R230" s="767"/>
      <c r="S230" s="767"/>
      <c r="T230" s="767"/>
      <c r="U230" s="766"/>
      <c r="V230" s="767"/>
      <c r="W230" s="667"/>
      <c r="X230" s="810"/>
      <c r="Y230" s="831"/>
      <c r="Z230" s="831" t="str">
        <f t="shared" si="3"/>
        <v>Добавить схему подключения</v>
      </c>
      <c r="AA230" s="831"/>
      <c r="AB230" s="831"/>
      <c r="AC230" s="831"/>
      <c r="AD230" s="810"/>
      <c r="AE230" s="810"/>
      <c r="AF230" s="810"/>
      <c r="AG230" s="810"/>
      <c r="AH230" s="810"/>
      <c r="AI230" s="810"/>
      <c r="AJ230" s="810"/>
    </row>
    <row r="231" spans="1:43" s="801" customFormat="1" ht="15" customHeight="1">
      <c r="A231" s="1290"/>
      <c r="B231" s="1290"/>
      <c r="C231" s="1290"/>
      <c r="D231" s="891"/>
      <c r="E231" s="891"/>
      <c r="F231" s="887"/>
      <c r="G231" s="887"/>
      <c r="H231" s="887"/>
      <c r="I231" s="883"/>
      <c r="J231" s="880"/>
      <c r="K231" s="890"/>
      <c r="L231" s="690"/>
      <c r="M231" s="761" t="s">
        <v>17</v>
      </c>
      <c r="N231" s="767"/>
      <c r="O231" s="767"/>
      <c r="P231" s="767"/>
      <c r="Q231" s="767"/>
      <c r="R231" s="767"/>
      <c r="S231" s="767"/>
      <c r="T231" s="767"/>
      <c r="U231" s="766"/>
      <c r="V231" s="767"/>
      <c r="W231" s="667"/>
      <c r="X231" s="810"/>
      <c r="Y231" s="831"/>
      <c r="Z231" s="831" t="str">
        <f t="shared" si="3"/>
        <v>Добавить источник тепловой энергии</v>
      </c>
      <c r="AA231" s="831"/>
      <c r="AB231" s="831"/>
      <c r="AC231" s="831"/>
      <c r="AD231" s="810"/>
      <c r="AE231" s="810"/>
      <c r="AF231" s="810"/>
      <c r="AG231" s="810"/>
      <c r="AH231" s="810"/>
      <c r="AI231" s="810"/>
      <c r="AJ231" s="810"/>
    </row>
    <row r="232" spans="1:43" s="801" customFormat="1" ht="15" customHeight="1">
      <c r="A232" s="1290"/>
      <c r="B232" s="1290"/>
      <c r="C232" s="891"/>
      <c r="D232" s="891"/>
      <c r="E232" s="891"/>
      <c r="F232" s="891"/>
      <c r="G232" s="896"/>
      <c r="H232" s="883"/>
      <c r="I232" s="894"/>
      <c r="J232" s="880"/>
      <c r="K232" s="895"/>
      <c r="L232" s="690"/>
      <c r="M232" s="760" t="s">
        <v>18</v>
      </c>
      <c r="N232" s="767"/>
      <c r="O232" s="767"/>
      <c r="P232" s="767"/>
      <c r="Q232" s="767"/>
      <c r="R232" s="767"/>
      <c r="S232" s="767"/>
      <c r="T232" s="767"/>
      <c r="U232" s="766"/>
      <c r="V232" s="767"/>
      <c r="W232" s="667"/>
      <c r="X232" s="810"/>
      <c r="Y232" s="831"/>
      <c r="Z232" s="831" t="str">
        <f t="shared" si="3"/>
        <v>Добавить наименование системы теплоснабжения</v>
      </c>
      <c r="AA232" s="831"/>
      <c r="AB232" s="831"/>
      <c r="AC232" s="831"/>
      <c r="AD232" s="810"/>
      <c r="AE232" s="810"/>
      <c r="AF232" s="810"/>
      <c r="AG232" s="810"/>
      <c r="AH232" s="810"/>
      <c r="AI232" s="810"/>
      <c r="AJ232" s="810"/>
    </row>
    <row r="233" spans="1:43" s="801" customFormat="1" ht="15" customHeight="1">
      <c r="A233" s="1290"/>
      <c r="B233" s="891"/>
      <c r="C233" s="891"/>
      <c r="D233" s="891"/>
      <c r="E233" s="891"/>
      <c r="F233" s="891"/>
      <c r="G233" s="896"/>
      <c r="H233" s="883"/>
      <c r="I233" s="883"/>
      <c r="J233" s="880"/>
      <c r="K233" s="890"/>
      <c r="L233" s="690"/>
      <c r="M233" s="735" t="s">
        <v>19</v>
      </c>
      <c r="N233" s="767"/>
      <c r="O233" s="767"/>
      <c r="P233" s="767"/>
      <c r="Q233" s="767"/>
      <c r="R233" s="767"/>
      <c r="S233" s="767"/>
      <c r="T233" s="767"/>
      <c r="U233" s="766"/>
      <c r="V233" s="767"/>
      <c r="W233" s="667"/>
      <c r="X233" s="810"/>
      <c r="Y233" s="831"/>
      <c r="Z233" s="831" t="str">
        <f t="shared" si="3"/>
        <v>Добавить территорию действия тарифа</v>
      </c>
      <c r="AA233" s="831"/>
      <c r="AB233" s="831"/>
      <c r="AC233" s="831"/>
      <c r="AD233" s="810"/>
      <c r="AE233" s="810"/>
      <c r="AF233" s="810"/>
      <c r="AG233" s="810"/>
      <c r="AH233" s="810"/>
      <c r="AI233" s="810"/>
      <c r="AJ233" s="810"/>
    </row>
    <row r="234" spans="1:43" s="744" customFormat="1" ht="15" customHeight="1">
      <c r="A234" s="879"/>
      <c r="B234" s="879"/>
      <c r="C234" s="879"/>
      <c r="D234" s="879"/>
      <c r="E234" s="879"/>
      <c r="F234" s="879"/>
      <c r="G234" s="879"/>
      <c r="H234" s="879"/>
      <c r="I234" s="879"/>
      <c r="J234" s="879"/>
      <c r="K234" s="879"/>
      <c r="L234" s="494"/>
      <c r="M234" s="738" t="s">
        <v>309</v>
      </c>
      <c r="N234" s="767"/>
      <c r="O234" s="767"/>
      <c r="P234" s="767"/>
      <c r="Q234" s="767"/>
      <c r="R234" s="767"/>
      <c r="S234" s="767"/>
      <c r="T234" s="767"/>
      <c r="U234" s="766"/>
      <c r="V234" s="767"/>
      <c r="W234" s="767"/>
      <c r="X234" s="767"/>
      <c r="Y234" s="767"/>
      <c r="Z234" s="767"/>
      <c r="AA234" s="767"/>
      <c r="AB234" s="766"/>
      <c r="AC234" s="767"/>
      <c r="AD234" s="667"/>
      <c r="AE234" s="723"/>
      <c r="AF234" s="723"/>
      <c r="AG234" s="723"/>
      <c r="AH234" s="723"/>
    </row>
    <row r="235" spans="1:43" s="991" customFormat="1" ht="18.75" customHeight="1">
      <c r="X235" s="1012"/>
      <c r="Y235" s="1012"/>
      <c r="Z235" s="1012"/>
      <c r="AA235" s="1012"/>
      <c r="AB235" s="1012"/>
      <c r="AC235" s="1012"/>
      <c r="AD235" s="1012"/>
      <c r="AE235" s="1012"/>
      <c r="AF235" s="1012"/>
      <c r="AG235" s="1012"/>
      <c r="AH235" s="1012"/>
      <c r="AI235" s="1012"/>
      <c r="AJ235" s="1012"/>
    </row>
    <row r="236" spans="1:43"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43" s="991" customFormat="1" ht="17.100000000000001" customHeight="1">
      <c r="L237" s="122"/>
      <c r="M237" s="122"/>
      <c r="N237" s="122"/>
      <c r="O237" s="122"/>
      <c r="P237" s="122"/>
      <c r="Q237" s="122"/>
      <c r="R237" s="122"/>
      <c r="S237" s="122"/>
      <c r="T237" s="122"/>
      <c r="U237" s="122"/>
      <c r="V237" s="122"/>
      <c r="W237" s="122"/>
      <c r="X237" s="1012"/>
      <c r="Y237" s="1012"/>
      <c r="Z237" s="1012"/>
      <c r="AA237" s="1012"/>
      <c r="AB237" s="1012"/>
      <c r="AC237" s="1012"/>
      <c r="AD237" s="1012"/>
      <c r="AE237" s="1012"/>
      <c r="AF237" s="1012"/>
      <c r="AG237" s="1012"/>
      <c r="AH237" s="1012"/>
      <c r="AI237" s="1012"/>
      <c r="AJ237" s="1012"/>
    </row>
    <row r="238" spans="1:43" s="992" customFormat="1" ht="22.5">
      <c r="A238" s="1290">
        <v>1</v>
      </c>
      <c r="B238" s="1017"/>
      <c r="C238" s="1017"/>
      <c r="D238" s="1017"/>
      <c r="E238" s="983"/>
      <c r="F238" s="1028"/>
      <c r="G238" s="1028"/>
      <c r="H238" s="1028"/>
      <c r="I238" s="985"/>
      <c r="J238" s="981"/>
      <c r="K238" s="965"/>
      <c r="L238" s="1032">
        <f>mergeValue(A238)</f>
        <v>1</v>
      </c>
      <c r="M238" s="643" t="s">
        <v>20</v>
      </c>
      <c r="N238" s="648"/>
      <c r="O238" s="1340"/>
      <c r="P238" s="1341"/>
      <c r="Q238" s="1341"/>
      <c r="R238" s="1341"/>
      <c r="S238" s="1341"/>
      <c r="T238" s="1341"/>
      <c r="U238" s="1341"/>
      <c r="V238" s="1341"/>
      <c r="W238" s="1341"/>
      <c r="X238" s="1341"/>
      <c r="Y238" s="1341"/>
      <c r="Z238" s="1341"/>
      <c r="AA238" s="1341"/>
      <c r="AB238" s="1341"/>
      <c r="AC238" s="1342"/>
      <c r="AD238" s="632" t="s">
        <v>477</v>
      </c>
      <c r="AE238" s="1010"/>
      <c r="AF238" s="831"/>
      <c r="AG238" s="831" t="str">
        <f t="shared" ref="AG238:AG251" si="4">IF(M238="","",M238 )</f>
        <v>Наименование тарифа</v>
      </c>
      <c r="AH238" s="831"/>
      <c r="AI238" s="831"/>
      <c r="AJ238" s="831"/>
      <c r="AK238" s="1010"/>
      <c r="AL238" s="1010"/>
      <c r="AM238" s="1010"/>
      <c r="AN238" s="1010"/>
      <c r="AO238" s="1010"/>
      <c r="AP238" s="1010"/>
      <c r="AQ238" s="1010"/>
    </row>
    <row r="239" spans="1:43" s="992" customFormat="1" ht="22.5">
      <c r="A239" s="1290"/>
      <c r="B239" s="1290">
        <v>1</v>
      </c>
      <c r="C239" s="1017"/>
      <c r="D239" s="1017"/>
      <c r="E239" s="1028"/>
      <c r="F239" s="1028"/>
      <c r="G239" s="1028"/>
      <c r="H239" s="1028"/>
      <c r="I239" s="1023"/>
      <c r="J239" s="956"/>
      <c r="K239" s="959"/>
      <c r="L239" s="1032" t="str">
        <f>mergeValue(A239) &amp;"."&amp; mergeValue(B239)</f>
        <v>1.1</v>
      </c>
      <c r="M239" s="694" t="s">
        <v>16</v>
      </c>
      <c r="N239" s="648"/>
      <c r="O239" s="1340"/>
      <c r="P239" s="1341"/>
      <c r="Q239" s="1341"/>
      <c r="R239" s="1341"/>
      <c r="S239" s="1341"/>
      <c r="T239" s="1341"/>
      <c r="U239" s="1341"/>
      <c r="V239" s="1341"/>
      <c r="W239" s="1341"/>
      <c r="X239" s="1341"/>
      <c r="Y239" s="1341"/>
      <c r="Z239" s="1341"/>
      <c r="AA239" s="1341"/>
      <c r="AB239" s="1341"/>
      <c r="AC239" s="1342"/>
      <c r="AD239" s="632" t="s">
        <v>478</v>
      </c>
      <c r="AE239" s="1010"/>
      <c r="AF239" s="831"/>
      <c r="AG239" s="831" t="str">
        <f t="shared" si="4"/>
        <v>Территория действия тарифа</v>
      </c>
      <c r="AH239" s="831"/>
      <c r="AI239" s="831"/>
      <c r="AJ239" s="831"/>
      <c r="AK239" s="1010"/>
      <c r="AL239" s="1010"/>
      <c r="AM239" s="1010"/>
      <c r="AN239" s="1010"/>
      <c r="AO239" s="1010"/>
      <c r="AP239" s="1010"/>
      <c r="AQ239" s="1010"/>
    </row>
    <row r="240" spans="1:43" s="992" customFormat="1" ht="22.5">
      <c r="A240" s="1290"/>
      <c r="B240" s="1290"/>
      <c r="C240" s="1290">
        <v>1</v>
      </c>
      <c r="D240" s="1017"/>
      <c r="E240" s="1028"/>
      <c r="F240" s="1028"/>
      <c r="G240" s="1028"/>
      <c r="H240" s="1028"/>
      <c r="I240" s="964"/>
      <c r="J240" s="956"/>
      <c r="K240" s="959"/>
      <c r="L240" s="1032" t="str">
        <f>mergeValue(A240) &amp;"."&amp; mergeValue(B240)&amp;"."&amp; mergeValue(C240)</f>
        <v>1.1.1</v>
      </c>
      <c r="M240" s="695" t="s">
        <v>7</v>
      </c>
      <c r="N240" s="648"/>
      <c r="O240" s="1340"/>
      <c r="P240" s="1341"/>
      <c r="Q240" s="1341"/>
      <c r="R240" s="1341"/>
      <c r="S240" s="1341"/>
      <c r="T240" s="1341"/>
      <c r="U240" s="1341"/>
      <c r="V240" s="1341"/>
      <c r="W240" s="1341"/>
      <c r="X240" s="1341"/>
      <c r="Y240" s="1341"/>
      <c r="Z240" s="1341"/>
      <c r="AA240" s="1341"/>
      <c r="AB240" s="1341"/>
      <c r="AC240" s="1342"/>
      <c r="AD240" s="632" t="s">
        <v>635</v>
      </c>
      <c r="AE240" s="1010"/>
      <c r="AF240" s="831"/>
      <c r="AG240" s="831" t="str">
        <f t="shared" si="4"/>
        <v xml:space="preserve">Наименование системы теплоснабжения </v>
      </c>
      <c r="AH240" s="831"/>
      <c r="AI240" s="831"/>
      <c r="AJ240" s="831"/>
      <c r="AK240" s="1010"/>
      <c r="AL240" s="1010"/>
      <c r="AM240" s="1010"/>
      <c r="AN240" s="1010"/>
      <c r="AO240" s="1010"/>
      <c r="AP240" s="1010"/>
      <c r="AQ240" s="1010"/>
    </row>
    <row r="241" spans="1:43" s="992" customFormat="1" ht="22.5">
      <c r="A241" s="1290"/>
      <c r="B241" s="1290"/>
      <c r="C241" s="1290"/>
      <c r="D241" s="1290">
        <v>1</v>
      </c>
      <c r="E241" s="1028"/>
      <c r="F241" s="1028"/>
      <c r="G241" s="1028"/>
      <c r="H241" s="1028"/>
      <c r="I241" s="964"/>
      <c r="J241" s="956"/>
      <c r="K241" s="959"/>
      <c r="L241" s="1032" t="str">
        <f>mergeValue(A241) &amp;"."&amp; mergeValue(B241)&amp;"."&amp; mergeValue(C241)&amp;"."&amp; mergeValue(D241)</f>
        <v>1.1.1.1</v>
      </c>
      <c r="M241" s="696" t="s">
        <v>22</v>
      </c>
      <c r="N241" s="648"/>
      <c r="O241" s="1340"/>
      <c r="P241" s="1341"/>
      <c r="Q241" s="1341"/>
      <c r="R241" s="1341"/>
      <c r="S241" s="1341"/>
      <c r="T241" s="1341"/>
      <c r="U241" s="1341"/>
      <c r="V241" s="1341"/>
      <c r="W241" s="1341"/>
      <c r="X241" s="1341"/>
      <c r="Y241" s="1341"/>
      <c r="Z241" s="1341"/>
      <c r="AA241" s="1341"/>
      <c r="AB241" s="1341"/>
      <c r="AC241" s="1342"/>
      <c r="AD241" s="632" t="s">
        <v>636</v>
      </c>
      <c r="AE241" s="1010"/>
      <c r="AF241" s="831"/>
      <c r="AG241" s="831" t="str">
        <f t="shared" si="4"/>
        <v xml:space="preserve">Источник тепловой энергии  </v>
      </c>
      <c r="AH241" s="831"/>
      <c r="AI241" s="831"/>
      <c r="AJ241" s="831"/>
      <c r="AK241" s="1010"/>
      <c r="AL241" s="1010"/>
      <c r="AM241" s="1010"/>
      <c r="AN241" s="1010"/>
      <c r="AO241" s="1010"/>
      <c r="AP241" s="1010"/>
      <c r="AQ241" s="1010"/>
    </row>
    <row r="242" spans="1:43" s="992" customFormat="1" ht="101.25">
      <c r="A242" s="1290"/>
      <c r="B242" s="1290"/>
      <c r="C242" s="1290"/>
      <c r="D242" s="1290"/>
      <c r="E242" s="1290">
        <v>1</v>
      </c>
      <c r="F242" s="1028"/>
      <c r="G242" s="1028"/>
      <c r="H242" s="1017">
        <v>1</v>
      </c>
      <c r="I242" s="1290">
        <v>1</v>
      </c>
      <c r="J242" s="1028"/>
      <c r="K242" s="967"/>
      <c r="L242" s="1032" t="str">
        <f>mergeValue(A242) &amp;"."&amp; mergeValue(B242)&amp;"."&amp; mergeValue(C242)&amp;"."&amp; mergeValue(D242)&amp;"."&amp; mergeValue(E242)</f>
        <v>1.1.1.1.1</v>
      </c>
      <c r="M242" s="556" t="s">
        <v>9</v>
      </c>
      <c r="N242" s="648"/>
      <c r="O242" s="1293"/>
      <c r="P242" s="1294"/>
      <c r="Q242" s="1294"/>
      <c r="R242" s="1294"/>
      <c r="S242" s="1294"/>
      <c r="T242" s="1294"/>
      <c r="U242" s="1294"/>
      <c r="V242" s="1294"/>
      <c r="W242" s="1294"/>
      <c r="X242" s="1294"/>
      <c r="Y242" s="1294"/>
      <c r="Z242" s="1294"/>
      <c r="AA242" s="1294"/>
      <c r="AB242" s="1294"/>
      <c r="AC242" s="1295"/>
      <c r="AD242" s="632" t="s">
        <v>640</v>
      </c>
      <c r="AE242" s="1010"/>
      <c r="AF242" s="831"/>
      <c r="AG242" s="831" t="str">
        <f t="shared" si="4"/>
        <v>Схема подключения теплопотребляющей установки к коллектору источника тепловой энергии</v>
      </c>
      <c r="AH242" s="831"/>
      <c r="AI242" s="831"/>
      <c r="AJ242" s="831"/>
      <c r="AK242" s="1010"/>
      <c r="AL242" s="1010"/>
      <c r="AM242" s="1010"/>
      <c r="AN242" s="1010"/>
      <c r="AO242" s="1010"/>
      <c r="AP242" s="1010"/>
      <c r="AQ242" s="1010"/>
    </row>
    <row r="243" spans="1:43" s="992" customFormat="1" ht="90">
      <c r="A243" s="1290"/>
      <c r="B243" s="1290"/>
      <c r="C243" s="1290"/>
      <c r="D243" s="1290"/>
      <c r="E243" s="1290"/>
      <c r="F243" s="1290">
        <v>1</v>
      </c>
      <c r="G243" s="1017"/>
      <c r="H243" s="1017"/>
      <c r="I243" s="1290"/>
      <c r="J243" s="1290">
        <v>1</v>
      </c>
      <c r="K243" s="968"/>
      <c r="L243" s="1032" t="str">
        <f>mergeValue(A243) &amp;"."&amp; mergeValue(B243)&amp;"."&amp; mergeValue(C243)&amp;"."&amp; mergeValue(D243)&amp;"."&amp; mergeValue(E243)&amp;"."&amp; mergeValue(F243)</f>
        <v>1.1.1.1.1.1</v>
      </c>
      <c r="M243" s="557" t="s">
        <v>10</v>
      </c>
      <c r="N243" s="648"/>
      <c r="O243" s="1293"/>
      <c r="P243" s="1294"/>
      <c r="Q243" s="1294"/>
      <c r="R243" s="1294"/>
      <c r="S243" s="1294"/>
      <c r="T243" s="1294"/>
      <c r="U243" s="1294"/>
      <c r="V243" s="1294"/>
      <c r="W243" s="1294"/>
      <c r="X243" s="1294"/>
      <c r="Y243" s="1294"/>
      <c r="Z243" s="1294"/>
      <c r="AA243" s="1294"/>
      <c r="AB243" s="1294"/>
      <c r="AC243" s="1295"/>
      <c r="AD243" s="632" t="s">
        <v>638</v>
      </c>
      <c r="AE243" s="1010"/>
      <c r="AF243" s="831"/>
      <c r="AG243" s="831" t="str">
        <f t="shared" si="4"/>
        <v>Группа потребителей</v>
      </c>
      <c r="AH243" s="831"/>
      <c r="AI243" s="831"/>
      <c r="AJ243" s="831"/>
      <c r="AK243" s="1010"/>
      <c r="AL243" s="1010"/>
      <c r="AM243" s="1010"/>
      <c r="AN243" s="1010"/>
      <c r="AO243" s="1010"/>
      <c r="AP243" s="1010"/>
      <c r="AQ243" s="1010"/>
    </row>
    <row r="244" spans="1:43" s="992" customFormat="1" ht="189" customHeight="1">
      <c r="A244" s="1290"/>
      <c r="B244" s="1290"/>
      <c r="C244" s="1290"/>
      <c r="D244" s="1290"/>
      <c r="E244" s="1290"/>
      <c r="F244" s="1290"/>
      <c r="G244" s="1017">
        <v>1</v>
      </c>
      <c r="H244" s="1017"/>
      <c r="I244" s="1290"/>
      <c r="J244" s="1290"/>
      <c r="K244" s="968">
        <v>1</v>
      </c>
      <c r="L244" s="1032" t="str">
        <f>mergeValue(A244) &amp;"."&amp; mergeValue(B244)&amp;"."&amp; mergeValue(C244)&amp;"."&amp; mergeValue(D244)&amp;"."&amp; mergeValue(E244)&amp;"."&amp; mergeValue(F244)&amp;"."&amp; mergeValue(G244)</f>
        <v>1.1.1.1.1.1.1</v>
      </c>
      <c r="M244" s="1071"/>
      <c r="N244" s="648"/>
      <c r="O244" s="1123"/>
      <c r="P244" s="765"/>
      <c r="Q244" s="1096"/>
      <c r="R244" s="1285"/>
      <c r="S244" s="1286" t="s">
        <v>84</v>
      </c>
      <c r="T244" s="1285"/>
      <c r="U244" s="1286" t="s">
        <v>84</v>
      </c>
      <c r="V244" s="1123"/>
      <c r="W244" s="1133"/>
      <c r="X244" s="1096"/>
      <c r="Y244" s="1285"/>
      <c r="Z244" s="1286" t="s">
        <v>84</v>
      </c>
      <c r="AA244" s="1285"/>
      <c r="AB244" s="1286" t="s">
        <v>85</v>
      </c>
      <c r="AC244" s="765"/>
      <c r="AD244" s="1261" t="s">
        <v>657</v>
      </c>
      <c r="AE244" s="1010" t="str">
        <f>strCheckDate(O245:AC245)</f>
        <v/>
      </c>
      <c r="AF244" s="831"/>
      <c r="AG244" s="831" t="str">
        <f t="shared" si="4"/>
        <v/>
      </c>
      <c r="AH244" s="831"/>
      <c r="AI244" s="831"/>
      <c r="AJ244" s="831"/>
      <c r="AK244" s="1010"/>
      <c r="AL244" s="1010"/>
      <c r="AM244" s="1010"/>
      <c r="AN244" s="1010"/>
      <c r="AO244" s="1010"/>
      <c r="AP244" s="1010"/>
      <c r="AQ244" s="1010"/>
    </row>
    <row r="245" spans="1:43" s="992" customFormat="1" ht="11.25" hidden="1" customHeight="1">
      <c r="A245" s="1290"/>
      <c r="B245" s="1290"/>
      <c r="C245" s="1290"/>
      <c r="D245" s="1290"/>
      <c r="E245" s="1290"/>
      <c r="F245" s="1290"/>
      <c r="G245" s="1017"/>
      <c r="H245" s="1017"/>
      <c r="I245" s="1290"/>
      <c r="J245" s="1290"/>
      <c r="K245" s="968"/>
      <c r="L245" s="802"/>
      <c r="M245" s="648"/>
      <c r="N245" s="648"/>
      <c r="O245" s="765"/>
      <c r="P245" s="765"/>
      <c r="Q245" s="771" t="str">
        <f>R244 &amp; "-" &amp; T244</f>
        <v>-</v>
      </c>
      <c r="R245" s="1285"/>
      <c r="S245" s="1286"/>
      <c r="T245" s="1285"/>
      <c r="U245" s="1286"/>
      <c r="V245" s="1133"/>
      <c r="W245" s="1133"/>
      <c r="X245" s="1139" t="str">
        <f>Y244 &amp; "-" &amp; AA244</f>
        <v>-</v>
      </c>
      <c r="Y245" s="1285"/>
      <c r="Z245" s="1286"/>
      <c r="AA245" s="1285"/>
      <c r="AB245" s="1286"/>
      <c r="AC245" s="765"/>
      <c r="AD245" s="1262"/>
      <c r="AE245" s="1010"/>
      <c r="AF245" s="831"/>
      <c r="AG245" s="831" t="str">
        <f t="shared" si="4"/>
        <v/>
      </c>
      <c r="AH245" s="831"/>
      <c r="AI245" s="831"/>
      <c r="AJ245" s="831"/>
      <c r="AK245" s="1010"/>
      <c r="AL245" s="1010"/>
      <c r="AM245" s="1010"/>
      <c r="AN245" s="1010"/>
      <c r="AO245" s="1010"/>
      <c r="AP245" s="1010"/>
      <c r="AQ245" s="1010"/>
    </row>
    <row r="246" spans="1:43" s="992" customFormat="1" ht="15" customHeight="1">
      <c r="A246" s="1290"/>
      <c r="B246" s="1290"/>
      <c r="C246" s="1290"/>
      <c r="D246" s="1290"/>
      <c r="E246" s="1290"/>
      <c r="F246" s="1290"/>
      <c r="G246" s="1028"/>
      <c r="H246" s="1017"/>
      <c r="I246" s="1290"/>
      <c r="J246" s="1290"/>
      <c r="K246" s="967"/>
      <c r="L246" s="690"/>
      <c r="M246" s="559" t="s">
        <v>25</v>
      </c>
      <c r="N246" s="1008"/>
      <c r="O246" s="1008"/>
      <c r="P246" s="1008"/>
      <c r="Q246" s="1008"/>
      <c r="R246" s="1008"/>
      <c r="S246" s="1008"/>
      <c r="T246" s="1008"/>
      <c r="U246" s="1008"/>
      <c r="V246" s="1135"/>
      <c r="W246" s="1135"/>
      <c r="X246" s="1135"/>
      <c r="Y246" s="1135"/>
      <c r="Z246" s="1135"/>
      <c r="AA246" s="1135"/>
      <c r="AB246" s="1135"/>
      <c r="AC246" s="764"/>
      <c r="AD246" s="1263"/>
      <c r="AE246" s="1010"/>
      <c r="AF246" s="831"/>
      <c r="AG246" s="831" t="str">
        <f t="shared" si="4"/>
        <v>Добавить вид теплоносителя (параметры теплоносителя)</v>
      </c>
      <c r="AH246" s="831"/>
      <c r="AI246" s="831"/>
      <c r="AJ246" s="831"/>
      <c r="AK246" s="1010"/>
      <c r="AL246" s="1010"/>
      <c r="AM246" s="1010"/>
      <c r="AN246" s="1010"/>
      <c r="AO246" s="1010"/>
      <c r="AP246" s="1010"/>
      <c r="AQ246" s="1010"/>
    </row>
    <row r="247" spans="1:43" s="992" customFormat="1" ht="15" customHeight="1">
      <c r="A247" s="1290"/>
      <c r="B247" s="1290"/>
      <c r="C247" s="1290"/>
      <c r="D247" s="1290"/>
      <c r="E247" s="1290"/>
      <c r="F247" s="1028"/>
      <c r="G247" s="1028"/>
      <c r="H247" s="1017"/>
      <c r="I247" s="1290"/>
      <c r="J247" s="1028"/>
      <c r="K247" s="967"/>
      <c r="L247" s="690"/>
      <c r="M247" s="558" t="s">
        <v>11</v>
      </c>
      <c r="N247" s="1008"/>
      <c r="O247" s="1008"/>
      <c r="P247" s="1008"/>
      <c r="Q247" s="1008"/>
      <c r="R247" s="1008"/>
      <c r="S247" s="1008"/>
      <c r="T247" s="1008"/>
      <c r="U247" s="1007"/>
      <c r="V247" s="1135"/>
      <c r="W247" s="1135"/>
      <c r="X247" s="1135"/>
      <c r="Y247" s="1135"/>
      <c r="Z247" s="1135"/>
      <c r="AA247" s="1135"/>
      <c r="AB247" s="1134"/>
      <c r="AC247" s="1008"/>
      <c r="AD247" s="667"/>
      <c r="AE247" s="1010"/>
      <c r="AF247" s="831"/>
      <c r="AG247" s="831" t="str">
        <f t="shared" si="4"/>
        <v>Добавить группу потребителей</v>
      </c>
      <c r="AH247" s="831"/>
      <c r="AI247" s="831"/>
      <c r="AJ247" s="831"/>
      <c r="AK247" s="1010"/>
      <c r="AL247" s="1010"/>
      <c r="AM247" s="1010"/>
      <c r="AN247" s="1010"/>
      <c r="AO247" s="1010"/>
      <c r="AP247" s="1010"/>
      <c r="AQ247" s="1010"/>
    </row>
    <row r="248" spans="1:43" s="992" customFormat="1" ht="15" customHeight="1">
      <c r="A248" s="1290"/>
      <c r="B248" s="1290"/>
      <c r="C248" s="1290"/>
      <c r="D248" s="1290"/>
      <c r="E248" s="966"/>
      <c r="F248" s="1028"/>
      <c r="G248" s="1028"/>
      <c r="H248" s="1028"/>
      <c r="I248" s="981"/>
      <c r="J248" s="996"/>
      <c r="K248" s="965"/>
      <c r="L248" s="690"/>
      <c r="M248" s="1003" t="s">
        <v>12</v>
      </c>
      <c r="N248" s="1008"/>
      <c r="O248" s="1008"/>
      <c r="P248" s="1008"/>
      <c r="Q248" s="1008"/>
      <c r="R248" s="1008"/>
      <c r="S248" s="1008"/>
      <c r="T248" s="1008"/>
      <c r="U248" s="1007"/>
      <c r="V248" s="1135"/>
      <c r="W248" s="1135"/>
      <c r="X248" s="1135"/>
      <c r="Y248" s="1135"/>
      <c r="Z248" s="1135"/>
      <c r="AA248" s="1135"/>
      <c r="AB248" s="1134"/>
      <c r="AC248" s="1008"/>
      <c r="AD248" s="667"/>
      <c r="AE248" s="1010"/>
      <c r="AF248" s="831"/>
      <c r="AG248" s="831" t="str">
        <f t="shared" si="4"/>
        <v>Добавить схему подключения</v>
      </c>
      <c r="AH248" s="831"/>
      <c r="AI248" s="831"/>
      <c r="AJ248" s="831"/>
      <c r="AK248" s="1010"/>
      <c r="AL248" s="1010"/>
      <c r="AM248" s="1010"/>
      <c r="AN248" s="1010"/>
      <c r="AO248" s="1010"/>
      <c r="AP248" s="1010"/>
      <c r="AQ248" s="1010"/>
    </row>
    <row r="249" spans="1:43" s="992" customFormat="1" ht="15" customHeight="1">
      <c r="A249" s="1290"/>
      <c r="B249" s="1290"/>
      <c r="C249" s="1290"/>
      <c r="D249" s="966"/>
      <c r="E249" s="966"/>
      <c r="F249" s="1028"/>
      <c r="G249" s="1028"/>
      <c r="H249" s="1028"/>
      <c r="I249" s="981"/>
      <c r="J249" s="996"/>
      <c r="K249" s="965"/>
      <c r="L249" s="690"/>
      <c r="M249" s="1002" t="s">
        <v>17</v>
      </c>
      <c r="N249" s="1008"/>
      <c r="O249" s="1008"/>
      <c r="P249" s="1008"/>
      <c r="Q249" s="1008"/>
      <c r="R249" s="1008"/>
      <c r="S249" s="1008"/>
      <c r="T249" s="1008"/>
      <c r="U249" s="1007"/>
      <c r="V249" s="1135"/>
      <c r="W249" s="1135"/>
      <c r="X249" s="1135"/>
      <c r="Y249" s="1135"/>
      <c r="Z249" s="1135"/>
      <c r="AA249" s="1135"/>
      <c r="AB249" s="1134"/>
      <c r="AC249" s="1008"/>
      <c r="AD249" s="667"/>
      <c r="AE249" s="1010"/>
      <c r="AF249" s="831"/>
      <c r="AG249" s="831" t="str">
        <f t="shared" si="4"/>
        <v>Добавить источник тепловой энергии</v>
      </c>
      <c r="AH249" s="831"/>
      <c r="AI249" s="831"/>
      <c r="AJ249" s="831"/>
      <c r="AK249" s="1010"/>
      <c r="AL249" s="1010"/>
      <c r="AM249" s="1010"/>
      <c r="AN249" s="1010"/>
      <c r="AO249" s="1010"/>
      <c r="AP249" s="1010"/>
      <c r="AQ249" s="1010"/>
    </row>
    <row r="250" spans="1:43" s="992" customFormat="1" ht="15" customHeight="1">
      <c r="A250" s="1290"/>
      <c r="B250" s="1290"/>
      <c r="C250" s="966"/>
      <c r="D250" s="966"/>
      <c r="E250" s="966"/>
      <c r="F250" s="966"/>
      <c r="G250" s="971"/>
      <c r="H250" s="981"/>
      <c r="I250" s="969"/>
      <c r="J250" s="996"/>
      <c r="K250" s="970"/>
      <c r="L250" s="690"/>
      <c r="M250" s="1001" t="s">
        <v>18</v>
      </c>
      <c r="N250" s="1008"/>
      <c r="O250" s="1008"/>
      <c r="P250" s="1008"/>
      <c r="Q250" s="1008"/>
      <c r="R250" s="1008"/>
      <c r="S250" s="1008"/>
      <c r="T250" s="1008"/>
      <c r="U250" s="1007"/>
      <c r="V250" s="1135"/>
      <c r="W250" s="1135"/>
      <c r="X250" s="1135"/>
      <c r="Y250" s="1135"/>
      <c r="Z250" s="1135"/>
      <c r="AA250" s="1135"/>
      <c r="AB250" s="1134"/>
      <c r="AC250" s="1008"/>
      <c r="AD250" s="667"/>
      <c r="AE250" s="1010"/>
      <c r="AF250" s="831"/>
      <c r="AG250" s="831" t="str">
        <f t="shared" si="4"/>
        <v>Добавить наименование системы теплоснабжения</v>
      </c>
      <c r="AH250" s="831"/>
      <c r="AI250" s="831"/>
      <c r="AJ250" s="831"/>
      <c r="AK250" s="1010"/>
      <c r="AL250" s="1010"/>
      <c r="AM250" s="1010"/>
      <c r="AN250" s="1010"/>
      <c r="AO250" s="1010"/>
      <c r="AP250" s="1010"/>
      <c r="AQ250" s="1010"/>
    </row>
    <row r="251" spans="1:43" s="992" customFormat="1" ht="15" customHeight="1">
      <c r="A251" s="1290"/>
      <c r="B251" s="966"/>
      <c r="C251" s="966"/>
      <c r="D251" s="966"/>
      <c r="E251" s="966"/>
      <c r="F251" s="966"/>
      <c r="G251" s="971"/>
      <c r="H251" s="981"/>
      <c r="I251" s="981"/>
      <c r="J251" s="996"/>
      <c r="K251" s="965"/>
      <c r="L251" s="690"/>
      <c r="M251" s="735" t="s">
        <v>19</v>
      </c>
      <c r="N251" s="1008"/>
      <c r="O251" s="1008"/>
      <c r="P251" s="1008"/>
      <c r="Q251" s="1008"/>
      <c r="R251" s="1008"/>
      <c r="S251" s="1008"/>
      <c r="T251" s="1008"/>
      <c r="U251" s="1007"/>
      <c r="V251" s="1135"/>
      <c r="W251" s="1135"/>
      <c r="X251" s="1135"/>
      <c r="Y251" s="1135"/>
      <c r="Z251" s="1135"/>
      <c r="AA251" s="1135"/>
      <c r="AB251" s="1134"/>
      <c r="AC251" s="1008"/>
      <c r="AD251" s="667"/>
      <c r="AE251" s="1010"/>
      <c r="AF251" s="831"/>
      <c r="AG251" s="831" t="str">
        <f t="shared" si="4"/>
        <v>Добавить территорию действия тарифа</v>
      </c>
      <c r="AH251" s="831"/>
      <c r="AI251" s="831"/>
      <c r="AJ251" s="831"/>
      <c r="AK251" s="1010"/>
      <c r="AL251" s="1010"/>
      <c r="AM251" s="1010"/>
      <c r="AN251" s="1010"/>
      <c r="AO251" s="1010"/>
      <c r="AP251" s="1010"/>
      <c r="AQ251" s="1010"/>
    </row>
    <row r="252" spans="1:43" s="991" customFormat="1" ht="15" customHeight="1">
      <c r="L252" s="494"/>
      <c r="M252" s="738" t="s">
        <v>309</v>
      </c>
      <c r="N252" s="1008"/>
      <c r="O252" s="1008"/>
      <c r="P252" s="1008"/>
      <c r="Q252" s="1008"/>
      <c r="R252" s="1008"/>
      <c r="S252" s="1008"/>
      <c r="T252" s="1008"/>
      <c r="U252" s="1007"/>
      <c r="V252" s="1008"/>
      <c r="W252" s="667"/>
      <c r="X252" s="1012"/>
      <c r="Y252" s="1012"/>
      <c r="Z252" s="1012"/>
      <c r="AA252" s="1012"/>
      <c r="AB252" s="1012"/>
      <c r="AC252" s="1012"/>
      <c r="AD252" s="1012"/>
      <c r="AE252" s="1012"/>
      <c r="AF252" s="1012"/>
      <c r="AG252" s="1012"/>
      <c r="AH252" s="1012"/>
    </row>
    <row r="253" spans="1:43" s="599" customFormat="1" ht="15" customHeight="1">
      <c r="A253" s="598"/>
      <c r="B253" s="598"/>
      <c r="C253" s="598"/>
      <c r="D253" s="598"/>
      <c r="E253" s="598"/>
      <c r="F253" s="598"/>
      <c r="G253" s="597"/>
      <c r="H253" s="598"/>
      <c r="I253" s="408"/>
      <c r="J253" s="684"/>
      <c r="K253" s="408"/>
      <c r="L253" s="600"/>
      <c r="M253" s="678"/>
      <c r="N253" s="777"/>
      <c r="O253" s="777"/>
      <c r="P253" s="777"/>
      <c r="Q253" s="777"/>
      <c r="R253" s="777"/>
      <c r="S253" s="777"/>
      <c r="T253" s="777"/>
      <c r="U253" s="682"/>
      <c r="V253" s="777"/>
      <c r="W253" s="777"/>
      <c r="X253" s="777"/>
      <c r="Y253" s="777"/>
      <c r="Z253" s="777"/>
      <c r="AA253" s="777"/>
      <c r="AB253" s="682"/>
      <c r="AC253" s="777"/>
      <c r="AD253" s="682"/>
      <c r="AE253" s="598"/>
      <c r="AF253" s="598"/>
      <c r="AG253" s="598"/>
      <c r="AH253" s="598"/>
    </row>
    <row r="254" spans="1:43" s="35" customFormat="1" ht="11.25">
      <c r="A254" s="35" t="s">
        <v>277</v>
      </c>
    </row>
    <row r="255" spans="1:43" ht="11.25"/>
    <row r="256" spans="1:43" s="13" customFormat="1" ht="15" customHeight="1">
      <c r="C256" s="167"/>
      <c r="D256" s="123"/>
      <c r="E256" s="1075"/>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8"/>
      <c r="F292" s="1088"/>
      <c r="G292" s="1088"/>
      <c r="H292" s="1088"/>
      <c r="I292" s="1093"/>
      <c r="J292" s="314"/>
      <c r="K292" s="315"/>
      <c r="M292" s="454"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9"/>
      <c r="E296" s="359"/>
      <c r="F296" s="359"/>
      <c r="G296" s="359"/>
      <c r="H296" s="359"/>
      <c r="I296" s="359"/>
      <c r="J296" s="359"/>
      <c r="K296" s="359"/>
      <c r="L296" s="359"/>
      <c r="U296" s="262"/>
    </row>
    <row r="297" spans="1:83" s="265" customFormat="1" ht="15" customHeight="1">
      <c r="A297" s="89"/>
      <c r="B297" s="186" t="s">
        <v>405</v>
      </c>
      <c r="C297" s="1377"/>
      <c r="D297" s="1209">
        <v>1</v>
      </c>
      <c r="E297" s="1292"/>
      <c r="F297" s="353"/>
      <c r="G297" s="188">
        <v>0</v>
      </c>
      <c r="H297" s="358"/>
      <c r="I297" s="250"/>
      <c r="J297" s="395" t="s">
        <v>520</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377"/>
      <c r="D298" s="1209"/>
      <c r="E298" s="1292"/>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9"/>
      <c r="G301" s="359"/>
      <c r="H301" s="359"/>
      <c r="I301" s="359"/>
      <c r="J301" s="359"/>
      <c r="K301" s="359"/>
      <c r="L301" s="359"/>
      <c r="Q301" s="268"/>
      <c r="U301" s="262"/>
    </row>
    <row r="302" spans="1:83" s="265" customFormat="1" ht="15" customHeight="1">
      <c r="A302" s="89"/>
      <c r="B302" s="186" t="s">
        <v>405</v>
      </c>
      <c r="C302" s="1378"/>
      <c r="D302" s="249"/>
      <c r="E302" s="456"/>
      <c r="F302" s="1379"/>
      <c r="G302" s="1209">
        <v>0</v>
      </c>
      <c r="H302" s="1207"/>
      <c r="I302" s="250"/>
      <c r="J302" s="395" t="s">
        <v>520</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378"/>
      <c r="D303" s="249"/>
      <c r="E303" s="456"/>
      <c r="F303" s="1379"/>
      <c r="G303" s="1209"/>
      <c r="H303" s="1207"/>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9"/>
      <c r="D307" s="261"/>
      <c r="E307" s="457"/>
      <c r="F307" s="261"/>
      <c r="G307" s="261"/>
      <c r="H307" s="261"/>
      <c r="I307" s="221"/>
      <c r="J307" s="188">
        <v>0</v>
      </c>
      <c r="K307" s="398"/>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4"/>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4"/>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508</v>
      </c>
    </row>
    <row r="337" spans="1:20" s="190" customFormat="1" ht="409.5">
      <c r="A337" s="1259">
        <v>1</v>
      </c>
      <c r="B337" s="214"/>
      <c r="C337" s="214"/>
      <c r="D337" s="214"/>
      <c r="F337" s="335" t="str">
        <f>"2." &amp;mergeValue(A337)</f>
        <v>2.1</v>
      </c>
      <c r="G337" s="417" t="s">
        <v>495</v>
      </c>
      <c r="H337" s="317"/>
      <c r="I337" s="196" t="s">
        <v>592</v>
      </c>
      <c r="J337" s="334"/>
      <c r="K337" s="214"/>
      <c r="L337" s="214"/>
      <c r="M337" s="214"/>
      <c r="N337" s="214"/>
      <c r="O337" s="214"/>
      <c r="P337" s="214"/>
      <c r="Q337" s="214"/>
      <c r="R337" s="214"/>
      <c r="S337" s="214"/>
      <c r="T337" s="214"/>
    </row>
    <row r="338" spans="1:20" s="190" customFormat="1" ht="90">
      <c r="A338" s="1259"/>
      <c r="B338" s="214"/>
      <c r="C338" s="214"/>
      <c r="D338" s="214"/>
      <c r="F338" s="335" t="str">
        <f>"3." &amp;mergeValue(A338)</f>
        <v>3.1</v>
      </c>
      <c r="G338" s="417" t="s">
        <v>496</v>
      </c>
      <c r="H338" s="317"/>
      <c r="I338" s="196" t="s">
        <v>590</v>
      </c>
      <c r="J338" s="334"/>
      <c r="K338" s="214"/>
      <c r="L338" s="214"/>
      <c r="M338" s="214"/>
      <c r="N338" s="214"/>
      <c r="O338" s="214"/>
      <c r="P338" s="214"/>
      <c r="Q338" s="214"/>
      <c r="R338" s="214"/>
      <c r="S338" s="214"/>
      <c r="T338" s="214"/>
    </row>
    <row r="339" spans="1:20" s="190" customFormat="1" ht="45">
      <c r="A339" s="1259"/>
      <c r="B339" s="214"/>
      <c r="C339" s="214"/>
      <c r="D339" s="214"/>
      <c r="F339" s="335" t="str">
        <f>"4."&amp;mergeValue(A339)</f>
        <v>4.1</v>
      </c>
      <c r="G339" s="417" t="s">
        <v>497</v>
      </c>
      <c r="H339" s="318" t="s">
        <v>458</v>
      </c>
      <c r="I339" s="196"/>
      <c r="J339" s="334"/>
      <c r="K339" s="214"/>
      <c r="L339" s="214"/>
      <c r="M339" s="214"/>
      <c r="N339" s="214"/>
      <c r="O339" s="214"/>
      <c r="P339" s="214"/>
      <c r="Q339" s="214"/>
      <c r="R339" s="214"/>
      <c r="S339" s="214"/>
      <c r="T339" s="214"/>
    </row>
    <row r="340" spans="1:20" s="190" customFormat="1" ht="101.25">
      <c r="A340" s="1259"/>
      <c r="B340" s="1259">
        <v>1</v>
      </c>
      <c r="C340" s="342"/>
      <c r="D340" s="342"/>
      <c r="F340" s="335" t="str">
        <f>"4."&amp;mergeValue(A340) &amp;"."&amp;mergeValue(B340)</f>
        <v>4.1.1</v>
      </c>
      <c r="G340" s="324" t="s">
        <v>594</v>
      </c>
      <c r="H340" s="317" t="str">
        <f>IF(region_name="","",region_name)</f>
        <v>Нижегородская область</v>
      </c>
      <c r="I340" s="196" t="s">
        <v>500</v>
      </c>
      <c r="J340" s="334"/>
      <c r="K340" s="214"/>
      <c r="L340" s="214"/>
      <c r="M340" s="214"/>
      <c r="N340" s="214"/>
      <c r="O340" s="214"/>
      <c r="P340" s="214"/>
      <c r="Q340" s="214"/>
      <c r="R340" s="214"/>
      <c r="S340" s="214"/>
      <c r="T340" s="214"/>
    </row>
    <row r="341" spans="1:20" s="190" customFormat="1" ht="191.25">
      <c r="A341" s="1259"/>
      <c r="B341" s="1259"/>
      <c r="C341" s="1259">
        <v>1</v>
      </c>
      <c r="D341" s="342"/>
      <c r="F341" s="335" t="str">
        <f>"4."&amp;mergeValue(A341) &amp;"."&amp;mergeValue(B341)&amp;"."&amp;mergeValue(C341)</f>
        <v>4.1.1.1</v>
      </c>
      <c r="G341" s="341" t="s">
        <v>498</v>
      </c>
      <c r="H341" s="317"/>
      <c r="I341" s="196" t="s">
        <v>501</v>
      </c>
      <c r="J341" s="334"/>
      <c r="K341" s="214"/>
      <c r="L341" s="214"/>
      <c r="M341" s="214"/>
      <c r="N341" s="214"/>
      <c r="O341" s="214"/>
      <c r="P341" s="214"/>
      <c r="Q341" s="214"/>
      <c r="R341" s="214"/>
      <c r="S341" s="214"/>
      <c r="T341" s="214"/>
    </row>
    <row r="342" spans="1:20" s="190" customFormat="1" ht="33.75" customHeight="1">
      <c r="A342" s="1259"/>
      <c r="B342" s="1259"/>
      <c r="C342" s="1259"/>
      <c r="D342" s="342">
        <v>1</v>
      </c>
      <c r="F342" s="335" t="str">
        <f>"4."&amp;mergeValue(A342) &amp;"."&amp;mergeValue(B342)&amp;"."&amp;mergeValue(C342)&amp;"."&amp;mergeValue(D342)</f>
        <v>4.1.1.1.1</v>
      </c>
      <c r="G342" s="420" t="s">
        <v>499</v>
      </c>
      <c r="H342" s="317"/>
      <c r="I342" s="1260" t="s">
        <v>593</v>
      </c>
      <c r="J342" s="334"/>
      <c r="K342" s="214"/>
      <c r="L342" s="214"/>
      <c r="M342" s="214"/>
      <c r="N342" s="214"/>
      <c r="O342" s="214"/>
      <c r="P342" s="214"/>
      <c r="Q342" s="214"/>
      <c r="R342" s="214"/>
      <c r="S342" s="214"/>
      <c r="T342" s="214"/>
    </row>
    <row r="343" spans="1:20" s="190" customFormat="1" ht="18.75">
      <c r="A343" s="1259"/>
      <c r="B343" s="1259"/>
      <c r="C343" s="1259"/>
      <c r="D343" s="342"/>
      <c r="F343" s="424"/>
      <c r="G343" s="425" t="s">
        <v>4</v>
      </c>
      <c r="H343" s="426"/>
      <c r="I343" s="1260"/>
      <c r="J343" s="334"/>
      <c r="K343" s="214"/>
      <c r="L343" s="214"/>
      <c r="M343" s="214"/>
      <c r="N343" s="214"/>
      <c r="O343" s="214"/>
      <c r="P343" s="214"/>
      <c r="Q343" s="214"/>
      <c r="R343" s="214"/>
      <c r="S343" s="214"/>
      <c r="T343" s="214"/>
    </row>
    <row r="344" spans="1:20" s="190" customFormat="1" ht="18.75">
      <c r="A344" s="1259"/>
      <c r="B344" s="1259"/>
      <c r="C344" s="342"/>
      <c r="D344" s="342"/>
      <c r="F344" s="338"/>
      <c r="G344" s="149" t="s">
        <v>403</v>
      </c>
      <c r="H344" s="339"/>
      <c r="I344" s="340"/>
      <c r="J344" s="334"/>
      <c r="K344" s="214"/>
      <c r="L344" s="214"/>
      <c r="M344" s="214"/>
      <c r="N344" s="214"/>
      <c r="O344" s="214"/>
      <c r="P344" s="214"/>
      <c r="Q344" s="214"/>
      <c r="R344" s="214"/>
      <c r="S344" s="214"/>
      <c r="T344" s="214"/>
    </row>
    <row r="345" spans="1:20" s="190" customFormat="1" ht="18.75">
      <c r="A345" s="1259"/>
      <c r="B345" s="214"/>
      <c r="C345" s="214"/>
      <c r="D345" s="214"/>
      <c r="F345" s="338"/>
      <c r="G345" s="155" t="s">
        <v>507</v>
      </c>
      <c r="H345" s="339"/>
      <c r="I345" s="340"/>
      <c r="J345" s="334"/>
      <c r="K345" s="214"/>
      <c r="L345" s="214"/>
      <c r="M345" s="214"/>
      <c r="N345" s="214"/>
      <c r="O345" s="214"/>
      <c r="P345" s="214"/>
      <c r="Q345" s="214"/>
      <c r="R345" s="214"/>
      <c r="S345" s="214"/>
      <c r="T345" s="214"/>
    </row>
    <row r="346" spans="1:20" s="190" customFormat="1" ht="18.75">
      <c r="A346" s="214"/>
      <c r="B346" s="214"/>
      <c r="C346" s="214"/>
      <c r="D346" s="214"/>
      <c r="F346" s="338"/>
      <c r="G346" s="165" t="s">
        <v>506</v>
      </c>
      <c r="H346" s="339"/>
      <c r="I346" s="340"/>
      <c r="J346" s="334"/>
      <c r="K346" s="214"/>
      <c r="L346" s="214"/>
      <c r="M346" s="214"/>
      <c r="N346" s="214"/>
      <c r="O346" s="214"/>
      <c r="P346" s="214"/>
      <c r="Q346" s="214"/>
      <c r="R346" s="214"/>
      <c r="S346" s="214"/>
      <c r="T346" s="214"/>
    </row>
  </sheetData>
  <sheetProtection formatColumns="0" formatRows="0"/>
  <dataConsolidate link="1"/>
  <mergeCells count="289">
    <mergeCell ref="O49:V49"/>
    <mergeCell ref="O50:V50"/>
    <mergeCell ref="O51:V51"/>
    <mergeCell ref="O52:V52"/>
    <mergeCell ref="O53:V53"/>
    <mergeCell ref="O54:V54"/>
    <mergeCell ref="O70:V70"/>
    <mergeCell ref="O71:V71"/>
    <mergeCell ref="O72:V72"/>
    <mergeCell ref="D70:D77"/>
    <mergeCell ref="E71:E76"/>
    <mergeCell ref="A85:A98"/>
    <mergeCell ref="B86:B97"/>
    <mergeCell ref="C87:C96"/>
    <mergeCell ref="D88:D95"/>
    <mergeCell ref="E89:E94"/>
    <mergeCell ref="A49:A62"/>
    <mergeCell ref="B50:B61"/>
    <mergeCell ref="C51:C60"/>
    <mergeCell ref="D52:D59"/>
    <mergeCell ref="O180:W180"/>
    <mergeCell ref="O181:W181"/>
    <mergeCell ref="A337:A345"/>
    <mergeCell ref="C341:C343"/>
    <mergeCell ref="I342:I343"/>
    <mergeCell ref="H302:H303"/>
    <mergeCell ref="B340:B344"/>
    <mergeCell ref="C297:C298"/>
    <mergeCell ref="C302:C303"/>
    <mergeCell ref="F302:F303"/>
    <mergeCell ref="G302:G303"/>
    <mergeCell ref="D196:D201"/>
    <mergeCell ref="E197:E200"/>
    <mergeCell ref="Y109:Y111"/>
    <mergeCell ref="O125:V125"/>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B68:B79"/>
    <mergeCell ref="C69:C78"/>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P9:P10"/>
    <mergeCell ref="Q9:Q10"/>
    <mergeCell ref="R9:R10"/>
    <mergeCell ref="S9:S10"/>
    <mergeCell ref="Q15:Q16"/>
    <mergeCell ref="R15:R16"/>
    <mergeCell ref="S15:S16"/>
    <mergeCell ref="A31:A44"/>
    <mergeCell ref="B32:B43"/>
    <mergeCell ref="C33:C42"/>
    <mergeCell ref="D34:D41"/>
    <mergeCell ref="O31:V31"/>
    <mergeCell ref="O32:V32"/>
    <mergeCell ref="O33:V33"/>
    <mergeCell ref="O34:V34"/>
    <mergeCell ref="O35:V35"/>
    <mergeCell ref="O36:V36"/>
    <mergeCell ref="W27:W29"/>
    <mergeCell ref="R37:R38"/>
    <mergeCell ref="T37:T38"/>
    <mergeCell ref="P28:Q28"/>
    <mergeCell ref="W37:W39"/>
    <mergeCell ref="O28:O29"/>
    <mergeCell ref="O30:U30"/>
    <mergeCell ref="U27:U29"/>
    <mergeCell ref="J36:J39"/>
    <mergeCell ref="U37:U38"/>
    <mergeCell ref="N9:N11"/>
    <mergeCell ref="K9:K12"/>
    <mergeCell ref="J9:J12"/>
    <mergeCell ref="F9:F13"/>
    <mergeCell ref="E15:E19"/>
    <mergeCell ref="I15:I18"/>
    <mergeCell ref="E35:E40"/>
    <mergeCell ref="M9:M11"/>
    <mergeCell ref="F15:F19"/>
    <mergeCell ref="G9:G13"/>
    <mergeCell ref="H9:H12"/>
    <mergeCell ref="G15:G19"/>
    <mergeCell ref="F36:F39"/>
    <mergeCell ref="I35:I40"/>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X109:X111"/>
    <mergeCell ref="T55:T56"/>
    <mergeCell ref="U55:U56"/>
    <mergeCell ref="R55:R56"/>
    <mergeCell ref="S55:S56"/>
    <mergeCell ref="O144:V144"/>
    <mergeCell ref="R91:R92"/>
    <mergeCell ref="S91:S92"/>
    <mergeCell ref="T91:T92"/>
    <mergeCell ref="U91:U92"/>
    <mergeCell ref="O126:V126"/>
    <mergeCell ref="W91:W93"/>
    <mergeCell ref="O67:V67"/>
    <mergeCell ref="O68:V68"/>
    <mergeCell ref="O69:V69"/>
    <mergeCell ref="R131:R132"/>
    <mergeCell ref="R73:R74"/>
    <mergeCell ref="S73:S74"/>
    <mergeCell ref="T73:T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O127:V127"/>
    <mergeCell ref="O145:V145"/>
    <mergeCell ref="O143:V143"/>
    <mergeCell ref="E53:E58"/>
    <mergeCell ref="A67:A80"/>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J243:J246"/>
    <mergeCell ref="J225:J228"/>
    <mergeCell ref="I224:I229"/>
    <mergeCell ref="AD244:AD246"/>
    <mergeCell ref="R244:R245"/>
    <mergeCell ref="S244:S245"/>
    <mergeCell ref="T244:T245"/>
    <mergeCell ref="U244:U245"/>
    <mergeCell ref="T226:T227"/>
    <mergeCell ref="W226:W228"/>
    <mergeCell ref="U226:U227"/>
    <mergeCell ref="Y244:Y245"/>
    <mergeCell ref="Z244:Z245"/>
    <mergeCell ref="AA244:AA245"/>
    <mergeCell ref="AB244:AB245"/>
    <mergeCell ref="O238:AC238"/>
    <mergeCell ref="O239:AC239"/>
    <mergeCell ref="O240:AC240"/>
    <mergeCell ref="O224:V224"/>
    <mergeCell ref="O225:V225"/>
    <mergeCell ref="O241:AC241"/>
    <mergeCell ref="O242:AC242"/>
    <mergeCell ref="O243:AC243"/>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O221:V221"/>
    <mergeCell ref="O222:V222"/>
    <mergeCell ref="O223:V223"/>
    <mergeCell ref="AB110:AB112"/>
    <mergeCell ref="W109:W111"/>
  </mergeCells>
  <phoneticPr fontId="14"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L238:WWL245 WMP238:WMP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Z238:JZ245 TV238:TV245 ADR238:ADR245 ANN238:ANN245 AXJ238:AXJ245 BHF238:BHF245 BRB238:BRB245 CAX238:CAX245 CKT238:CKT245 CUP238:CUP245 DEL238:DEL245 DOH238:DOH245 DYD238:DYD245 EHZ238:EHZ245 ERV238:ERV245 FBR238:FBR245 FLN238:FLN245 FVJ238:FVJ245 GFF238:GFF245 GPB238:GPB245 GYX238:GYX245 HIT238:HIT245 HSP238:HSP245 ICL238:ICL245 IMH238:IMH245 IWD238:IWD245 JFZ238:JFZ245 JPV238:JPV245 JZR238:JZR245 KJN238:KJN245 KTJ238:KTJ245 LDF238:LDF245 LNB238:LNB245 LWX238:LWX245 MGT238:MGT245 MQP238:MQP245 NAL238:NAL245 NKH238:NKH245 NUD238:NUD245 ODZ238:ODZ245 ONV238:ONV245 OXR238:OXR245 PHN238:PHN245 PRJ238:PRJ245 QBF238:QBF245 QLB238:QLB245 QUX238:QUX245 RET238:RET245 ROP238:ROP245 RYL238:RYL245 SIH238:SIH245 SSD238:SSD245 TBZ238:TBZ245 TLV238:TLV245 TVR238:TVR245 UFN238:UFN245 UPJ238:UPJ245 UZF238:UZF245 VJB238:VJB245 VSX238:VSX245 WCT238:WCT245 R15:R16 R9:R10 V15:W15 V9:W9" xr:uid="{00000000-0002-0000-26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xr:uid="{00000000-0002-0000-26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V244 S244 WWJ244 WMN244 WCR244 VSV244 VIZ244 UZD244 UPH244 UFL244 TVP244 TLT244 TBX244 SSB244 SIF244 RYJ244 RON244 RER244 QUV244 QKZ244 QBD244 PRH244 PHL244 OXP244 ONT244 ODX244 NUB244 NKF244 NAJ244 MQN244 MGR244 LWV244 LMZ244 LDD244 KTH244 KJL244 JZP244 JPT244 JFX244 IWB244 IMF244 ICJ244 HSN244 HIR244 GYV244 GOZ244 GFD244 FVH244 FLL244 FBP244 ERT244 EHX244 DYB244 DOF244 DEJ244 CUN244 CKR244 CAV244 BQZ244 BHD244 AXH244 ANL244 ADP244 TT244 TR244 JX244 WWH244 WML244 WCP244 VST244 VIX244 UZB244 UPF244 UFJ244 TVN244 TLR244 TBV244 SRZ244 SID244 RYH244 ROL244 REP244 QUT244 QKX244 QBB244 PRF244 PHJ244 OXN244 ONR244 ODV244 NTZ244 NKD244 NAH244 MQL244 MGP244 LWT244 LMX244 LDB244 KTF244 KJJ244 JZN244 JPR244 JFV244 IVZ244 IMD244 ICH244 HSL244 HIP244 GYT244 GOX244 GFB244 FVF244 FLJ244 FBN244 ERR244 EHV244 DXZ244 DOD244 DEH244 CUL244 CKP244 CAT244 BQX244 BHB244 AXF244 ANJ244 ADN244 S9:S10 S15:S16 U55 Z120 Z109:Z110 U167 V183 U91:U92 U244 Z244 AB244" xr:uid="{00000000-0002-0000-2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I244 WMM244 WCQ244 VSU244 VIY244 UZC244 UPG244 UFK244 TVO244 TLS244 TBW244 SSA244 SIE244 RYI244 ROM244 REQ244 QUU244 QKY244 QBC244 PRG244 PHK244 OXO244 ONS244 ODW244 NUA244 NKE244 NAI244 MQM244 MGQ244 LWU244 LMY244 LDC244 KTG244 KJK244 JZO244 JPS244 JFW244 IWA244 IME244 ICI244 HSM244 HIQ244 GYU244 GOY244 GFC244 FVG244 FLK244 FBO244 ERS244 EHW244 DYA244 DOE244 DEI244 CUM244 CKQ244 CAU244 BQY244 BHC244 AXG244 ANK244 ADO244 TS244 JW244 T244 WWG244 WMK244 WCO244 VSS244 VIW244 UZA244 UPE244 UFI244 TVM244 TLQ244 TBU244 SRY244 SIC244 RYG244 ROK244 REO244 QUS244 QKW244 QBA244 PRE244 PHI244 OXM244 ONQ244 ODU244 NTY244 NKC244 NAG244 MQK244 MGO244 LWS244 LMW244 LDA244 KTE244 KJI244 JZM244 JPQ244 JFU244 IVY244 IMC244 ICG244 HSK244 HIO244 GYS244 GOW244 GFA244 FVE244 FLI244 FBM244 ERQ244 EHU244 DXY244 DOC244 DEG244 CUK244 CKO244 CAS244 BQW244 BHA244 AXE244 ANI244 ADM244 TQ244 JU244 Y244 AA244" xr:uid="{00000000-0002-0000-26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T245 TP245 ADL245 ANH245 AXD245 BGZ245 BQV245 CAR245 CKN245 CUJ245 DEF245 DOB245 DXX245 EHT245 ERP245 FBL245 FLH245 FVD245 GEZ245 GOV245 GYR245 HIN245 HSJ245 ICF245 IMB245 IVX245 JFT245 JPP245 JZL245 KJH245 KTD245 LCZ245 LMV245 LWR245 MGN245 MQJ245 NAF245 NKB245 NTX245 ODT245 ONP245 OXL245 PHH245 PRD245 QAZ245 QKV245 QUR245 REN245 ROJ245 RYF245 SIB245 SRX245 TBT245 TLP245 TVL245 UFH245 UPD245 UYZ245 VIV245 VSR245 WCN245 WMJ245 WWF245 X245" xr:uid="{00000000-0002-0000-26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6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6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6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L243:WCS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P243:VSW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X243:UZE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T243:VJA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FF243:UFM243 WWD243:WWK243 WMH243:WMO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B243:UPI243 JR243:JY243 TN243:TU243 ADJ243:ADQ243 ANF243:ANM243 AXB243:AXI243 BGX243:BHE243 BQT243:BRA243 CAP243:CAW243 CKL243:CKS243 CUH243:CUO243 DED243:DEK243 DNZ243:DOG243 DXV243:DYC243 EHR243:EHY243 ERN243:ERU243 FBJ243:FBQ243 FLF243:FLM243 FVB243:FVI243 GEX243:GFE243 GOT243:GPA243 GYP243:GYW243 HIL243:HIS243 HSH243:HSO243 ICD243:ICK243 ILZ243:IMG243 IVV243:IWC243 JFR243:JFY243 JPN243:JPU243 JZJ243:JZQ243 KJF243:KJM243 KTB243:KTI243 LCX243:LDE243 LMT243:LNA243 LWP243:LWW243 MGL243:MGS243 MQH243:MQO243 NAD243:NAK243 NJZ243:NKG243 NTV243:NUC243 ODR243:ODY243 ONN243:ONU243 OXJ243:OXQ243 PHF243:PHM243 PRB243:PRI243 QAX243:QBE243 QKT243:QLA243 QUP243:QUW243 REL243:RES243 ROH243:ROO243 RYD243:RYK243 SHZ243:SIG243 SRV243:SSC243 TBR243:TBY243 TLN243:TLU243 TVJ243:TVQ243" xr:uid="{00000000-0002-0000-26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R242 TN242 ADJ242 ANF242 AXB242 BGX242 BQT242 CAP242 CKL242 CUH242 DED242 DNZ242 DXV242 EHR242 ERN242 FBJ242 FLF242 FVB242 GEX242 GOT242 GYP242 HIL242 HSH242 ICD242 ILZ242 IVV242 JFR242 JPN242 JZJ242 KJF242 KTB242 LCX242 LMT242 LWP242 MGL242 MQH242 NAD242 NJZ242 NTV242 ODR242 ONN242 OXJ242 PHF242 PRB242 QAX242 QKT242 QUP242 REL242 ROH242 RYD242 SHZ242 SRV242 TBR242 TLN242 TVJ242 UFF242 UPB242 UYX242 VIT242 VSP242 WCL242 WMH242 WWD242" xr:uid="{00000000-0002-0000-26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600-00000A000000}">
      <formula1>kind_of_cons</formula1>
    </dataValidation>
    <dataValidation type="list" allowBlank="1" showInputMessage="1" showErrorMessage="1" errorTitle="Ошибка" error="Выберите значение из списка" sqref="WVU91 WVU131 JP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L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H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D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Z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M37 M55 M73 M91 M131" xr:uid="{00000000-0002-0000-26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6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6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6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6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6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GI246:MGT251 MGB252:MGM253 ADG246:ADR251 ACZ252:ADK253 GEU246:GFF251 GEN252:GEY253 JO246:JZ251 JH252:JS253 LWM246:LWX251 LWF252:LWQ253 TK246:TV251 TD252:TO253 DEA246:DEL251 DDT252:DEE253 WWA246:WWL251 WVT252:WWE253 LMQ246:LNB251 LMJ252:LMU253 WME246:WMP251 WLX252:WMI253 FUY246:FVJ251 FUR252:FVC253 WCI246:WCT251 WCB252:WCM253 LCU246:LDF251 LCN252:LCY253 VSM246:VSX251 VSF252:VSQ253 BQQ246:BRB251 BQJ252:BQU253 VIQ246:VJB251 VIJ252:VIU253 KSY246:KTJ251 KSR252:KTC253 UYU246:UZF251 UYN252:UYY253 FLC246:FLN251 FKV252:FLG253 UOY246:UPJ251 UOR252:UPC253 KJC246:KJN251 KIV252:KJG253 UFC246:UFN251 UEV252:UFG253 CUE246:CUP251 CTX252:CUI253 TVG246:TVR251 TUZ252:TVK253 JZG246:JZR251 JYZ252:JZK253 TLK246:TLV251 TLD252:TLO253 FBG246:FBR251 FAZ252:FBK253 TBO246:TBZ251 TBH252:TBS253 JPK246:JPV251 JPD252:JPO253 SRS246:SSD251 SRL252:SRW253 AWY246:AXJ251 AWR252:AXC253 SHW246:SIH251 SHP252:SIA253 JFO246:JFZ251 JFH252:JFS253 RYA246:RYL251 RXT252:RYE253 ERK246:ERV251 ERD252:ERO253 ROE246:ROP251 RNX252:ROI253 IVS246:IWD251 IVL252:IVW253 REI246:RET251 REB252:REM253 CKI246:CKT251 CKB252:CKM253 QUM246:QUX251 QUF252:QUQ253 ILW246:IMH251 ILP252:IMA253 QKQ246:QLB251 QKJ252:QKU253 EHO246:EHZ251 EHH252:EHS253 QAU246:QBF251 QAN252:QAY253 ICA246:ICL251 IBT252:ICE253 PQY246:PRJ251 PQR252:PRC253 BGU246:BHF251 BGN252:BGY253 PHC246:PHN251 PGV252:PHG253 HSE246:HSP251 HRX252:HSI253 OXG246:OXR251 OWZ252:OXK253 DXS246:DYD251 DXL252:DXW253 ONK246:ONV251 OND252:ONO253 HII246:HIT251 HIB252:HIM253 ODO246:ODZ251 ODH252:ODS253 CAM246:CAX251 CAF252:CAQ253 NTS246:NUD251 NTL252:NTW253 GYM246:GYX251 GYF252:GYQ253 NJW246:NKH251 NJP252:NKA253 DNW246:DOH251 DNP252:DOA253 NAA246:NAL251 MZT252:NAE253 GOQ246:GPB251 GOJ252:GOU253 MQE246:MQP251 MPX252:MQI253 ANC246:ANN251 L246:AC246 L247:AD251" xr:uid="{00000000-0002-0000-2600-000011000000}"/>
    <dataValidation type="list" allowBlank="1" showInputMessage="1" showErrorMessage="1" errorTitle="Ошибка" error="Выберите значение из списка" prompt="Выберите значение из списка" sqref="E292" xr:uid="{00000000-0002-0000-26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6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6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xr:uid="{00000000-0002-0000-26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6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6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6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6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6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xr:uid="{00000000-0002-0000-2600-00001B000000}">
      <formula1>kind_of_cons</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8"/>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8"/>
      <c r="W1" s="459" t="s">
        <v>325</v>
      </c>
      <c r="X1" s="407" t="s">
        <v>294</v>
      </c>
      <c r="Y1" s="407" t="s">
        <v>308</v>
      </c>
      <c r="Z1" s="148"/>
      <c r="AA1" s="207" t="s">
        <v>363</v>
      </c>
      <c r="AB1" s="207"/>
      <c r="AC1" s="207" t="s">
        <v>364</v>
      </c>
      <c r="AD1" s="207"/>
      <c r="AF1" s="161" t="s">
        <v>337</v>
      </c>
      <c r="AH1" s="148" t="s">
        <v>338</v>
      </c>
      <c r="AI1" s="148" t="s">
        <v>339</v>
      </c>
      <c r="AK1" s="148" t="s">
        <v>354</v>
      </c>
      <c r="AM1" s="148" t="s">
        <v>355</v>
      </c>
      <c r="AP1" s="148" t="s">
        <v>371</v>
      </c>
      <c r="AQ1" s="148" t="s">
        <v>370</v>
      </c>
      <c r="AS1" s="407" t="s">
        <v>376</v>
      </c>
      <c r="AU1" s="161" t="s">
        <v>384</v>
      </c>
      <c r="AW1" s="409" t="s">
        <v>549</v>
      </c>
      <c r="AX1" s="409" t="s">
        <v>550</v>
      </c>
      <c r="AZ1" s="1380" t="s">
        <v>583</v>
      </c>
      <c r="BA1" s="1380"/>
      <c r="BC1" s="827" t="s">
        <v>726</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8" t="s">
        <v>285</v>
      </c>
      <c r="O2" s="528" t="s">
        <v>644</v>
      </c>
      <c r="P2" s="662" t="s">
        <v>42</v>
      </c>
      <c r="Q2" s="180" t="s">
        <v>3</v>
      </c>
      <c r="R2" s="183" t="s">
        <v>24</v>
      </c>
      <c r="S2" s="181" t="s">
        <v>26</v>
      </c>
      <c r="T2" s="182" t="s">
        <v>30</v>
      </c>
      <c r="U2" s="178" t="s">
        <v>36</v>
      </c>
      <c r="V2" s="1039">
        <v>1</v>
      </c>
      <c r="W2" s="460"/>
      <c r="X2" s="461" t="s">
        <v>614</v>
      </c>
      <c r="Y2" s="44" t="s">
        <v>639</v>
      </c>
      <c r="Z2" s="160"/>
      <c r="AA2" s="753" t="s">
        <v>719</v>
      </c>
      <c r="AB2" s="755" t="s">
        <v>719</v>
      </c>
      <c r="AC2" s="44" t="s">
        <v>310</v>
      </c>
      <c r="AD2" s="209" t="s">
        <v>310</v>
      </c>
      <c r="AF2" s="45" t="s">
        <v>36</v>
      </c>
      <c r="AH2" s="143" t="s">
        <v>342</v>
      </c>
      <c r="AI2" s="143" t="s">
        <v>342</v>
      </c>
      <c r="AK2" s="143" t="s">
        <v>346</v>
      </c>
      <c r="AM2" s="143" t="s">
        <v>356</v>
      </c>
      <c r="AP2" s="1141" t="s">
        <v>614</v>
      </c>
      <c r="AQ2" s="1035" t="s">
        <v>772</v>
      </c>
      <c r="AS2" s="44" t="s">
        <v>374</v>
      </c>
      <c r="AU2" s="45" t="s">
        <v>377</v>
      </c>
      <c r="AW2" s="410" t="s">
        <v>551</v>
      </c>
      <c r="AX2" s="411" t="s">
        <v>551</v>
      </c>
      <c r="AZ2" s="446" t="s">
        <v>584</v>
      </c>
      <c r="BA2" s="447" t="s">
        <v>585</v>
      </c>
      <c r="BC2" s="804" t="s">
        <v>727</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8" t="s">
        <v>259</v>
      </c>
      <c r="O3" s="528" t="s">
        <v>645</v>
      </c>
      <c r="P3" s="662" t="s">
        <v>43</v>
      </c>
      <c r="Q3" s="180" t="s">
        <v>301</v>
      </c>
      <c r="R3" s="179" t="s">
        <v>303</v>
      </c>
      <c r="S3" s="181" t="s">
        <v>27</v>
      </c>
      <c r="T3" s="182" t="s">
        <v>31</v>
      </c>
      <c r="U3" s="178" t="s">
        <v>37</v>
      </c>
      <c r="V3" s="1039">
        <v>2</v>
      </c>
      <c r="W3" s="460"/>
      <c r="X3" s="461" t="s">
        <v>772</v>
      </c>
      <c r="Y3" s="44" t="s">
        <v>639</v>
      </c>
      <c r="Z3" s="160"/>
      <c r="AA3" s="753" t="s">
        <v>720</v>
      </c>
      <c r="AB3" s="755" t="s">
        <v>720</v>
      </c>
      <c r="AC3" s="44" t="s">
        <v>311</v>
      </c>
      <c r="AD3" s="209" t="s">
        <v>311</v>
      </c>
      <c r="AF3" s="45" t="s">
        <v>37</v>
      </c>
      <c r="AH3" s="143" t="s">
        <v>365</v>
      </c>
      <c r="AI3" s="143" t="s">
        <v>344</v>
      </c>
      <c r="AK3" s="143" t="s">
        <v>347</v>
      </c>
      <c r="AM3" s="143" t="s">
        <v>357</v>
      </c>
      <c r="AP3" s="1141" t="s">
        <v>773</v>
      </c>
      <c r="AQ3" s="1035" t="s">
        <v>615</v>
      </c>
      <c r="AS3" s="44" t="s">
        <v>375</v>
      </c>
      <c r="AU3" s="45" t="s">
        <v>378</v>
      </c>
      <c r="AW3" s="410" t="s">
        <v>552</v>
      </c>
      <c r="AX3" s="411" t="s">
        <v>552</v>
      </c>
      <c r="AZ3" s="146" t="s">
        <v>655</v>
      </c>
      <c r="BA3" s="179" t="s">
        <v>654</v>
      </c>
      <c r="BC3" s="804" t="s">
        <v>728</v>
      </c>
    </row>
    <row r="4" spans="1:55" ht="101.25">
      <c r="A4" s="6" t="s">
        <v>103</v>
      </c>
      <c r="B4" s="44">
        <v>2002</v>
      </c>
      <c r="C4" s="44">
        <v>2015</v>
      </c>
      <c r="E4" s="143" t="s">
        <v>188</v>
      </c>
      <c r="F4" s="143" t="s">
        <v>228</v>
      </c>
      <c r="H4" s="143" t="s">
        <v>2</v>
      </c>
      <c r="I4" s="143" t="s">
        <v>50</v>
      </c>
      <c r="J4" s="143" t="s">
        <v>283</v>
      </c>
      <c r="K4" s="144" t="s">
        <v>249</v>
      </c>
      <c r="L4" s="144" t="s">
        <v>249</v>
      </c>
      <c r="M4" s="144">
        <v>3</v>
      </c>
      <c r="N4" s="658" t="s">
        <v>286</v>
      </c>
      <c r="O4" s="545" t="s">
        <v>646</v>
      </c>
      <c r="Q4" s="180" t="s">
        <v>23</v>
      </c>
      <c r="R4" s="179" t="s">
        <v>472</v>
      </c>
      <c r="S4" s="181" t="s">
        <v>28</v>
      </c>
      <c r="T4" s="182" t="s">
        <v>32</v>
      </c>
      <c r="U4" s="178" t="s">
        <v>38</v>
      </c>
      <c r="V4" s="1039">
        <v>3</v>
      </c>
      <c r="W4" s="460"/>
      <c r="X4" s="461" t="s">
        <v>763</v>
      </c>
      <c r="Y4" s="753" t="s">
        <v>639</v>
      </c>
      <c r="Z4" s="208"/>
      <c r="AC4" s="44" t="s">
        <v>312</v>
      </c>
      <c r="AD4" s="209" t="s">
        <v>312</v>
      </c>
      <c r="AF4" s="45" t="s">
        <v>38</v>
      </c>
      <c r="AH4" s="45" t="s">
        <v>368</v>
      </c>
      <c r="AK4" s="143" t="s">
        <v>348</v>
      </c>
      <c r="AM4" s="143" t="s">
        <v>358</v>
      </c>
      <c r="AP4" s="1141" t="s">
        <v>772</v>
      </c>
      <c r="AQ4" s="1035" t="s">
        <v>616</v>
      </c>
      <c r="AS4" s="44" t="s">
        <v>345</v>
      </c>
      <c r="AU4" s="45" t="s">
        <v>379</v>
      </c>
      <c r="AW4" s="410" t="s">
        <v>553</v>
      </c>
      <c r="AX4" s="411" t="s">
        <v>553</v>
      </c>
      <c r="AZ4" s="146" t="s">
        <v>665</v>
      </c>
      <c r="BA4" s="179" t="s">
        <v>664</v>
      </c>
      <c r="BC4" s="804" t="s">
        <v>729</v>
      </c>
    </row>
    <row r="5" spans="1:55" ht="33.75">
      <c r="A5" s="6" t="s">
        <v>104</v>
      </c>
      <c r="B5" s="44">
        <v>2003</v>
      </c>
      <c r="C5" s="44">
        <v>2016</v>
      </c>
      <c r="E5" s="143" t="s">
        <v>189</v>
      </c>
      <c r="F5" s="143" t="s">
        <v>229</v>
      </c>
      <c r="I5" s="143" t="s">
        <v>51</v>
      </c>
      <c r="K5" s="144" t="s">
        <v>247</v>
      </c>
      <c r="L5" s="144" t="s">
        <v>247</v>
      </c>
      <c r="M5" s="144">
        <v>4</v>
      </c>
      <c r="N5" s="659" t="s">
        <v>287</v>
      </c>
      <c r="O5" s="545" t="s">
        <v>647</v>
      </c>
      <c r="Q5" s="180" t="s">
        <v>302</v>
      </c>
      <c r="R5" s="179" t="s">
        <v>304</v>
      </c>
      <c r="T5" s="45" t="s">
        <v>33</v>
      </c>
      <c r="U5" s="178" t="s">
        <v>39</v>
      </c>
      <c r="V5" s="1039">
        <v>4</v>
      </c>
      <c r="W5" s="460"/>
      <c r="X5" s="461" t="s">
        <v>615</v>
      </c>
      <c r="Y5" s="753" t="s">
        <v>663</v>
      </c>
      <c r="Z5" s="208">
        <v>1</v>
      </c>
      <c r="AF5" s="45" t="s">
        <v>327</v>
      </c>
      <c r="AH5" s="143" t="s">
        <v>366</v>
      </c>
      <c r="AK5" s="143" t="s">
        <v>349</v>
      </c>
      <c r="AM5" s="143" t="s">
        <v>359</v>
      </c>
      <c r="AP5" s="1141" t="s">
        <v>615</v>
      </c>
      <c r="AQ5" s="1035" t="s">
        <v>763</v>
      </c>
      <c r="AU5" s="45" t="s">
        <v>380</v>
      </c>
      <c r="AW5" s="410" t="s">
        <v>554</v>
      </c>
      <c r="AX5" s="411" t="s">
        <v>554</v>
      </c>
      <c r="AZ5" s="546" t="s">
        <v>666</v>
      </c>
      <c r="BA5" s="570" t="s">
        <v>672</v>
      </c>
      <c r="BC5" s="804" t="s">
        <v>730</v>
      </c>
    </row>
    <row r="6" spans="1:55" ht="45">
      <c r="A6" s="6" t="s">
        <v>105</v>
      </c>
      <c r="B6" s="44">
        <v>2004</v>
      </c>
      <c r="C6" s="44">
        <v>2017</v>
      </c>
      <c r="E6" s="143" t="s">
        <v>190</v>
      </c>
      <c r="F6" s="147"/>
      <c r="G6" s="148" t="s">
        <v>291</v>
      </c>
      <c r="H6" s="148" t="s">
        <v>258</v>
      </c>
      <c r="I6" s="143" t="s">
        <v>68</v>
      </c>
      <c r="J6" s="148" t="s">
        <v>264</v>
      </c>
      <c r="N6" s="659" t="s">
        <v>288</v>
      </c>
      <c r="O6" s="545" t="s">
        <v>648</v>
      </c>
      <c r="R6" s="179" t="s">
        <v>3</v>
      </c>
      <c r="T6" s="45" t="s">
        <v>34</v>
      </c>
      <c r="U6" s="178" t="s">
        <v>327</v>
      </c>
      <c r="V6" s="1039">
        <v>5</v>
      </c>
      <c r="W6" s="460"/>
      <c r="X6" s="753" t="s">
        <v>616</v>
      </c>
      <c r="Y6" s="753" t="s">
        <v>673</v>
      </c>
      <c r="Z6" s="208"/>
      <c r="AA6" s="219"/>
      <c r="AH6" s="143" t="s">
        <v>367</v>
      </c>
      <c r="AK6" s="143" t="s">
        <v>350</v>
      </c>
      <c r="AM6" s="143" t="s">
        <v>360</v>
      </c>
      <c r="AP6" s="1141" t="s">
        <v>616</v>
      </c>
      <c r="AQ6" s="1035" t="s">
        <v>617</v>
      </c>
      <c r="AU6" s="220" t="s">
        <v>381</v>
      </c>
      <c r="AW6" s="410" t="s">
        <v>555</v>
      </c>
      <c r="AX6" s="411" t="s">
        <v>555</v>
      </c>
      <c r="AZ6" s="546" t="s">
        <v>667</v>
      </c>
      <c r="BA6" s="570" t="s">
        <v>677</v>
      </c>
    </row>
    <row r="7" spans="1:55" ht="33.75">
      <c r="A7" s="6" t="s">
        <v>106</v>
      </c>
      <c r="B7" s="44">
        <v>2005</v>
      </c>
      <c r="E7" s="143" t="s">
        <v>191</v>
      </c>
      <c r="F7" s="147"/>
      <c r="G7" s="143" t="s">
        <v>255</v>
      </c>
      <c r="H7" s="143" t="s">
        <v>257</v>
      </c>
      <c r="I7" s="143" t="s">
        <v>69</v>
      </c>
      <c r="J7" s="143" t="s">
        <v>284</v>
      </c>
      <c r="N7" s="660" t="s">
        <v>289</v>
      </c>
      <c r="O7" s="545" t="s">
        <v>649</v>
      </c>
      <c r="U7" s="178" t="s">
        <v>85</v>
      </c>
      <c r="V7" s="1040" t="s">
        <v>69</v>
      </c>
      <c r="W7" s="460"/>
      <c r="X7" s="753" t="s">
        <v>617</v>
      </c>
      <c r="Y7" s="753" t="s">
        <v>663</v>
      </c>
      <c r="Z7" s="208"/>
      <c r="AA7" s="219"/>
      <c r="AH7" s="143" t="s">
        <v>343</v>
      </c>
      <c r="AK7" s="143" t="s">
        <v>351</v>
      </c>
      <c r="AM7" s="143" t="s">
        <v>361</v>
      </c>
      <c r="AP7" s="1141" t="s">
        <v>763</v>
      </c>
      <c r="AQ7" s="1035" t="s">
        <v>618</v>
      </c>
      <c r="AU7" s="220" t="s">
        <v>382</v>
      </c>
      <c r="AW7" s="410" t="s">
        <v>556</v>
      </c>
      <c r="AX7" s="411" t="s">
        <v>556</v>
      </c>
      <c r="AZ7" s="546" t="s">
        <v>685</v>
      </c>
      <c r="BA7" s="570" t="s">
        <v>686</v>
      </c>
    </row>
    <row r="8" spans="1:55" ht="33.75">
      <c r="A8" s="6" t="s">
        <v>107</v>
      </c>
      <c r="B8" s="44">
        <v>2006</v>
      </c>
      <c r="E8" s="143" t="s">
        <v>192</v>
      </c>
      <c r="F8" s="147"/>
      <c r="G8" s="143" t="s">
        <v>256</v>
      </c>
      <c r="H8" s="143" t="s">
        <v>263</v>
      </c>
      <c r="I8" s="143" t="s">
        <v>183</v>
      </c>
      <c r="J8" s="143" t="s">
        <v>280</v>
      </c>
      <c r="N8" s="661" t="s">
        <v>290</v>
      </c>
      <c r="O8" s="545" t="s">
        <v>650</v>
      </c>
      <c r="V8" s="1040" t="s">
        <v>183</v>
      </c>
      <c r="W8" s="460"/>
      <c r="X8" s="753" t="s">
        <v>618</v>
      </c>
      <c r="Y8" s="753" t="s">
        <v>663</v>
      </c>
      <c r="Z8" s="208"/>
      <c r="AA8" s="219"/>
      <c r="AK8" s="143" t="s">
        <v>352</v>
      </c>
      <c r="AP8" s="1141" t="s">
        <v>617</v>
      </c>
      <c r="AQ8" s="1035" t="s">
        <v>621</v>
      </c>
      <c r="AU8" s="220" t="s">
        <v>383</v>
      </c>
      <c r="AW8" s="410" t="s">
        <v>557</v>
      </c>
      <c r="AX8" s="411" t="s">
        <v>557</v>
      </c>
      <c r="AZ8" s="146" t="s">
        <v>693</v>
      </c>
      <c r="BA8" s="179" t="s">
        <v>692</v>
      </c>
    </row>
    <row r="9" spans="1:55" ht="56.25">
      <c r="A9" s="6" t="s">
        <v>108</v>
      </c>
      <c r="B9" s="44">
        <v>2007</v>
      </c>
      <c r="E9" s="143" t="s">
        <v>193</v>
      </c>
      <c r="F9" s="147"/>
      <c r="G9" s="143" t="s">
        <v>263</v>
      </c>
      <c r="I9" s="143" t="s">
        <v>184</v>
      </c>
      <c r="O9" s="545" t="s">
        <v>651</v>
      </c>
      <c r="V9" s="1040" t="s">
        <v>184</v>
      </c>
      <c r="W9" s="460"/>
      <c r="X9" s="753" t="s">
        <v>619</v>
      </c>
      <c r="Y9" s="753" t="s">
        <v>639</v>
      </c>
      <c r="Z9" s="208">
        <v>1</v>
      </c>
      <c r="AA9" s="219"/>
      <c r="AK9" s="143" t="s">
        <v>353</v>
      </c>
      <c r="AP9" s="1141" t="s">
        <v>618</v>
      </c>
      <c r="AQ9" s="1035" t="s">
        <v>620</v>
      </c>
      <c r="AW9" s="410" t="s">
        <v>558</v>
      </c>
      <c r="AX9" s="411" t="s">
        <v>558</v>
      </c>
      <c r="AZ9" s="146" t="s">
        <v>770</v>
      </c>
      <c r="BA9" s="179" t="s">
        <v>604</v>
      </c>
    </row>
    <row r="10" spans="1:55" ht="45">
      <c r="A10" s="6" t="s">
        <v>109</v>
      </c>
      <c r="B10" s="44">
        <v>2008</v>
      </c>
      <c r="E10" s="143" t="s">
        <v>194</v>
      </c>
      <c r="F10" s="147"/>
      <c r="I10" s="143" t="s">
        <v>208</v>
      </c>
      <c r="O10" s="545" t="s">
        <v>652</v>
      </c>
      <c r="V10" s="1041" t="s">
        <v>208</v>
      </c>
      <c r="W10" s="1038"/>
      <c r="X10" s="1036" t="s">
        <v>620</v>
      </c>
      <c r="Y10" s="1037" t="s">
        <v>687</v>
      </c>
      <c r="Z10" s="208"/>
      <c r="AP10" s="1141" t="s">
        <v>621</v>
      </c>
      <c r="AQ10" s="1035" t="s">
        <v>619</v>
      </c>
      <c r="AW10" s="410" t="s">
        <v>559</v>
      </c>
      <c r="AX10" s="411" t="s">
        <v>559</v>
      </c>
    </row>
    <row r="11" spans="1:55" ht="112.5">
      <c r="A11" s="6" t="s">
        <v>110</v>
      </c>
      <c r="B11" s="44">
        <v>2009</v>
      </c>
      <c r="E11" s="143" t="s">
        <v>195</v>
      </c>
      <c r="F11" s="147"/>
      <c r="I11" s="143" t="s">
        <v>209</v>
      </c>
      <c r="O11" s="528" t="s">
        <v>653</v>
      </c>
      <c r="V11" s="1040" t="s">
        <v>209</v>
      </c>
      <c r="W11" s="462"/>
      <c r="X11" s="461" t="s">
        <v>621</v>
      </c>
      <c r="Y11" s="753" t="s">
        <v>675</v>
      </c>
      <c r="Z11" s="208"/>
      <c r="AP11" s="1141" t="s">
        <v>620</v>
      </c>
      <c r="AQ11" s="742" t="s">
        <v>614</v>
      </c>
      <c r="AW11" s="410" t="s">
        <v>560</v>
      </c>
      <c r="AX11" s="411" t="s">
        <v>560</v>
      </c>
    </row>
    <row r="12" spans="1:55" ht="33.75">
      <c r="A12" s="6" t="s">
        <v>65</v>
      </c>
      <c r="B12" s="44">
        <v>2010</v>
      </c>
      <c r="E12" s="143" t="s">
        <v>196</v>
      </c>
      <c r="F12" s="147"/>
      <c r="G12" s="148" t="s">
        <v>292</v>
      </c>
      <c r="H12" s="148" t="s">
        <v>260</v>
      </c>
      <c r="I12" s="143" t="s">
        <v>210</v>
      </c>
      <c r="O12" s="528" t="s">
        <v>3</v>
      </c>
      <c r="V12" s="1040" t="s">
        <v>210</v>
      </c>
      <c r="W12" s="546"/>
      <c r="X12" s="461" t="s">
        <v>766</v>
      </c>
      <c r="Y12" s="753" t="s">
        <v>639</v>
      </c>
      <c r="AP12" s="1141" t="s">
        <v>619</v>
      </c>
      <c r="AW12" s="410" t="s">
        <v>209</v>
      </c>
      <c r="AX12" s="411" t="s">
        <v>209</v>
      </c>
    </row>
    <row r="13" spans="1:55" ht="22.5">
      <c r="A13" s="6" t="s">
        <v>111</v>
      </c>
      <c r="B13" s="44">
        <v>2011</v>
      </c>
      <c r="E13" s="143" t="s">
        <v>197</v>
      </c>
      <c r="F13" s="147"/>
      <c r="G13" s="143" t="s">
        <v>261</v>
      </c>
      <c r="H13" s="143" t="s">
        <v>262</v>
      </c>
      <c r="I13" s="143" t="s">
        <v>211</v>
      </c>
      <c r="V13" s="1040" t="s">
        <v>211</v>
      </c>
      <c r="W13" s="546"/>
      <c r="X13" s="546"/>
      <c r="Y13" s="546"/>
      <c r="AW13" s="410" t="s">
        <v>210</v>
      </c>
      <c r="AX13" s="411" t="s">
        <v>210</v>
      </c>
    </row>
    <row r="14" spans="1:55" ht="45">
      <c r="A14" s="6" t="s">
        <v>66</v>
      </c>
      <c r="B14" s="44">
        <v>2012</v>
      </c>
      <c r="G14" s="143" t="s">
        <v>263</v>
      </c>
      <c r="H14" s="143" t="s">
        <v>263</v>
      </c>
      <c r="I14" s="143" t="s">
        <v>212</v>
      </c>
      <c r="N14" s="99" t="s">
        <v>316</v>
      </c>
      <c r="V14" s="1039">
        <v>13</v>
      </c>
      <c r="W14" s="460"/>
      <c r="X14" s="461" t="s">
        <v>773</v>
      </c>
      <c r="Y14" s="753" t="s">
        <v>639</v>
      </c>
      <c r="AW14" s="410" t="s">
        <v>211</v>
      </c>
      <c r="AX14" s="411" t="s">
        <v>211</v>
      </c>
    </row>
    <row r="15" spans="1:55" ht="63.75">
      <c r="A15" s="6" t="s">
        <v>441</v>
      </c>
      <c r="B15" s="44">
        <v>2013</v>
      </c>
      <c r="I15" s="143" t="s">
        <v>213</v>
      </c>
      <c r="N15" s="177" t="s">
        <v>324</v>
      </c>
      <c r="V15" s="529"/>
      <c r="W15" s="529"/>
      <c r="X15" s="218"/>
      <c r="Y15" s="529"/>
      <c r="AW15" s="410" t="s">
        <v>212</v>
      </c>
      <c r="AX15" s="411" t="s">
        <v>212</v>
      </c>
    </row>
    <row r="16" spans="1:55" ht="21" customHeight="1">
      <c r="A16" s="6" t="s">
        <v>112</v>
      </c>
      <c r="B16" s="44">
        <v>2014</v>
      </c>
      <c r="I16" s="143" t="s">
        <v>214</v>
      </c>
      <c r="N16" s="177" t="s">
        <v>323</v>
      </c>
      <c r="AW16" s="410" t="s">
        <v>213</v>
      </c>
      <c r="AX16" s="411" t="s">
        <v>213</v>
      </c>
    </row>
    <row r="17" spans="1:50" ht="21" customHeight="1">
      <c r="A17" s="6" t="s">
        <v>113</v>
      </c>
      <c r="B17" s="44">
        <v>2015</v>
      </c>
      <c r="I17" s="143" t="s">
        <v>215</v>
      </c>
      <c r="N17" s="177" t="s">
        <v>322</v>
      </c>
      <c r="X17" s="218"/>
      <c r="AW17" s="410" t="s">
        <v>214</v>
      </c>
      <c r="AX17" s="411" t="s">
        <v>214</v>
      </c>
    </row>
    <row r="18" spans="1:50" ht="21" customHeight="1">
      <c r="A18" s="6" t="s">
        <v>114</v>
      </c>
      <c r="B18" s="44">
        <v>2016</v>
      </c>
      <c r="I18" s="143" t="s">
        <v>216</v>
      </c>
      <c r="N18" s="177" t="s">
        <v>321</v>
      </c>
      <c r="X18" s="218"/>
      <c r="AW18" s="410" t="s">
        <v>215</v>
      </c>
      <c r="AX18" s="411" t="s">
        <v>215</v>
      </c>
    </row>
    <row r="19" spans="1:50" ht="21" customHeight="1">
      <c r="A19" s="6" t="s">
        <v>115</v>
      </c>
      <c r="B19" s="44">
        <v>2017</v>
      </c>
      <c r="I19" s="143" t="s">
        <v>217</v>
      </c>
      <c r="N19" s="177" t="s">
        <v>320</v>
      </c>
      <c r="X19" s="218"/>
      <c r="AW19" s="410" t="s">
        <v>216</v>
      </c>
      <c r="AX19" s="411" t="s">
        <v>216</v>
      </c>
    </row>
    <row r="20" spans="1:50" ht="21" customHeight="1">
      <c r="A20" s="6" t="s">
        <v>116</v>
      </c>
      <c r="B20" s="44">
        <v>2018</v>
      </c>
      <c r="I20" s="143" t="s">
        <v>218</v>
      </c>
      <c r="N20" s="177" t="s">
        <v>319</v>
      </c>
      <c r="AW20" s="410" t="s">
        <v>217</v>
      </c>
      <c r="AX20" s="411" t="s">
        <v>217</v>
      </c>
    </row>
    <row r="21" spans="1:50" ht="21" customHeight="1">
      <c r="A21" s="6" t="s">
        <v>117</v>
      </c>
      <c r="B21" s="44">
        <v>2019</v>
      </c>
      <c r="I21" s="143" t="s">
        <v>219</v>
      </c>
      <c r="N21" s="177" t="s">
        <v>318</v>
      </c>
      <c r="AW21" s="410" t="s">
        <v>218</v>
      </c>
      <c r="AX21" s="411" t="s">
        <v>218</v>
      </c>
    </row>
    <row r="22" spans="1:50" ht="21" customHeight="1">
      <c r="A22" s="6" t="s">
        <v>118</v>
      </c>
      <c r="B22" s="44">
        <v>2020</v>
      </c>
      <c r="N22" s="177" t="s">
        <v>317</v>
      </c>
      <c r="AW22" s="410" t="s">
        <v>219</v>
      </c>
      <c r="AX22" s="411" t="s">
        <v>219</v>
      </c>
    </row>
    <row r="23" spans="1:50" ht="21" customHeight="1">
      <c r="A23" s="6" t="s">
        <v>119</v>
      </c>
      <c r="B23" s="44">
        <v>2021</v>
      </c>
      <c r="AW23" s="410" t="s">
        <v>561</v>
      </c>
      <c r="AX23" s="411" t="s">
        <v>561</v>
      </c>
    </row>
    <row r="24" spans="1:50" ht="21" customHeight="1">
      <c r="A24" s="6" t="s">
        <v>120</v>
      </c>
      <c r="B24" s="44">
        <v>2022</v>
      </c>
      <c r="AW24" s="410" t="s">
        <v>562</v>
      </c>
      <c r="AX24" s="411" t="s">
        <v>562</v>
      </c>
    </row>
    <row r="25" spans="1:50">
      <c r="A25" s="6" t="s">
        <v>121</v>
      </c>
      <c r="B25" s="44">
        <v>2023</v>
      </c>
      <c r="AW25" s="410" t="s">
        <v>563</v>
      </c>
      <c r="AX25" s="411" t="s">
        <v>563</v>
      </c>
    </row>
    <row r="26" spans="1:50">
      <c r="A26" s="6" t="s">
        <v>122</v>
      </c>
      <c r="B26" s="44">
        <v>2024</v>
      </c>
      <c r="AX26" s="411" t="s">
        <v>564</v>
      </c>
    </row>
    <row r="27" spans="1:50">
      <c r="A27" s="6" t="s">
        <v>123</v>
      </c>
      <c r="B27" s="44">
        <v>2025</v>
      </c>
      <c r="AX27" s="411" t="s">
        <v>565</v>
      </c>
    </row>
    <row r="28" spans="1:50">
      <c r="A28" s="6" t="s">
        <v>124</v>
      </c>
      <c r="D28" s="270"/>
      <c r="E28" s="271"/>
      <c r="F28" s="271"/>
      <c r="H28" s="272" t="s">
        <v>408</v>
      </c>
      <c r="AX28" s="411" t="s">
        <v>566</v>
      </c>
    </row>
    <row r="29" spans="1:50">
      <c r="A29" s="6" t="s">
        <v>125</v>
      </c>
      <c r="D29" s="273" t="s">
        <v>409</v>
      </c>
      <c r="E29" s="274" t="str">
        <f>IF(periodStart = "","", periodStart)</f>
        <v>01.01.2019</v>
      </c>
      <c r="F29" s="274" t="str">
        <f>IF(periodEnd = "","", periodEnd)</f>
        <v>31.12.2019</v>
      </c>
      <c r="H29" s="275" t="s">
        <v>3298</v>
      </c>
      <c r="AX29" s="411" t="s">
        <v>567</v>
      </c>
    </row>
    <row r="30" spans="1:50">
      <c r="A30" s="6" t="s">
        <v>126</v>
      </c>
      <c r="D30" s="276"/>
      <c r="E30" s="277"/>
      <c r="F30" s="277"/>
      <c r="AX30" s="411" t="s">
        <v>568</v>
      </c>
    </row>
    <row r="31" spans="1:50" ht="12.75">
      <c r="A31" s="6" t="s">
        <v>127</v>
      </c>
      <c r="D31" s="270"/>
      <c r="E31" s="271"/>
      <c r="F31" s="271"/>
      <c r="H31" s="278"/>
      <c r="AX31" s="411" t="s">
        <v>569</v>
      </c>
    </row>
    <row r="32" spans="1:50">
      <c r="A32" s="6" t="s">
        <v>128</v>
      </c>
      <c r="D32" s="273" t="s">
        <v>410</v>
      </c>
      <c r="E32" s="279"/>
      <c r="F32" s="279"/>
      <c r="H32" s="280" t="s">
        <v>411</v>
      </c>
      <c r="O32" s="529" t="s">
        <v>644</v>
      </c>
      <c r="AX32" s="411" t="s">
        <v>570</v>
      </c>
    </row>
    <row r="33" spans="1:50">
      <c r="A33" s="6" t="s">
        <v>129</v>
      </c>
      <c r="O33" s="529" t="s">
        <v>645</v>
      </c>
      <c r="AX33" s="411" t="s">
        <v>571</v>
      </c>
    </row>
    <row r="34" spans="1:50">
      <c r="A34" s="6" t="s">
        <v>130</v>
      </c>
      <c r="O34" s="529" t="s">
        <v>646</v>
      </c>
      <c r="AX34" s="411" t="s">
        <v>572</v>
      </c>
    </row>
    <row r="35" spans="1:50">
      <c r="A35" s="6" t="s">
        <v>131</v>
      </c>
      <c r="O35" s="529" t="s">
        <v>647</v>
      </c>
      <c r="X35" s="529"/>
      <c r="Y35" s="529"/>
      <c r="AX35" s="411" t="s">
        <v>573</v>
      </c>
    </row>
    <row r="36" spans="1:50">
      <c r="A36" s="6" t="s">
        <v>95</v>
      </c>
      <c r="O36" s="529" t="s">
        <v>648</v>
      </c>
      <c r="AX36" s="411" t="s">
        <v>574</v>
      </c>
    </row>
    <row r="37" spans="1:50">
      <c r="A37" s="6" t="s">
        <v>96</v>
      </c>
      <c r="O37" s="529" t="s">
        <v>649</v>
      </c>
      <c r="AX37" s="411" t="s">
        <v>575</v>
      </c>
    </row>
    <row r="38" spans="1:50">
      <c r="A38" s="6" t="s">
        <v>97</v>
      </c>
      <c r="O38" s="529" t="s">
        <v>650</v>
      </c>
      <c r="AX38" s="411" t="s">
        <v>576</v>
      </c>
    </row>
    <row r="39" spans="1:50">
      <c r="A39" s="6" t="s">
        <v>98</v>
      </c>
      <c r="O39" s="529" t="s">
        <v>651</v>
      </c>
      <c r="AX39" s="411" t="s">
        <v>524</v>
      </c>
    </row>
    <row r="40" spans="1:50">
      <c r="A40" s="6" t="s">
        <v>99</v>
      </c>
      <c r="O40" s="529" t="s">
        <v>652</v>
      </c>
      <c r="AX40" s="411" t="s">
        <v>525</v>
      </c>
    </row>
    <row r="41" spans="1:50">
      <c r="A41" s="6" t="s">
        <v>100</v>
      </c>
      <c r="O41" s="529" t="s">
        <v>653</v>
      </c>
      <c r="AX41" s="411" t="s">
        <v>526</v>
      </c>
    </row>
    <row r="42" spans="1:50">
      <c r="A42" s="6" t="s">
        <v>132</v>
      </c>
      <c r="AX42" s="411" t="s">
        <v>527</v>
      </c>
    </row>
    <row r="43" spans="1:50">
      <c r="A43" s="6" t="s">
        <v>133</v>
      </c>
      <c r="AX43" s="411" t="s">
        <v>528</v>
      </c>
    </row>
    <row r="44" spans="1:50">
      <c r="A44" s="6" t="s">
        <v>134</v>
      </c>
      <c r="AX44" s="411" t="s">
        <v>529</v>
      </c>
    </row>
    <row r="45" spans="1:50">
      <c r="A45" s="6" t="s">
        <v>135</v>
      </c>
      <c r="AX45" s="411" t="s">
        <v>530</v>
      </c>
    </row>
    <row r="46" spans="1:50">
      <c r="A46" s="6" t="s">
        <v>136</v>
      </c>
      <c r="AX46" s="411" t="s">
        <v>531</v>
      </c>
    </row>
    <row r="47" spans="1:50">
      <c r="A47" s="6" t="s">
        <v>157</v>
      </c>
      <c r="AX47" s="411" t="s">
        <v>532</v>
      </c>
    </row>
    <row r="48" spans="1:50">
      <c r="A48" s="6" t="s">
        <v>158</v>
      </c>
      <c r="AX48" s="411" t="s">
        <v>533</v>
      </c>
    </row>
    <row r="49" spans="1:50">
      <c r="A49" s="6" t="s">
        <v>159</v>
      </c>
      <c r="AX49" s="411" t="s">
        <v>534</v>
      </c>
    </row>
    <row r="50" spans="1:50">
      <c r="A50" s="6" t="s">
        <v>137</v>
      </c>
      <c r="AX50" s="411" t="s">
        <v>535</v>
      </c>
    </row>
    <row r="51" spans="1:50">
      <c r="A51" s="6" t="s">
        <v>138</v>
      </c>
      <c r="AX51" s="411" t="s">
        <v>536</v>
      </c>
    </row>
    <row r="52" spans="1:50">
      <c r="A52" s="6" t="s">
        <v>139</v>
      </c>
      <c r="AX52" s="411" t="s">
        <v>537</v>
      </c>
    </row>
    <row r="53" spans="1:50">
      <c r="A53" s="6" t="s">
        <v>140</v>
      </c>
      <c r="X53" s="481"/>
      <c r="AX53" s="411" t="s">
        <v>538</v>
      </c>
    </row>
    <row r="54" spans="1:50">
      <c r="A54" s="6" t="s">
        <v>141</v>
      </c>
      <c r="X54" s="481"/>
      <c r="AX54" s="411" t="s">
        <v>539</v>
      </c>
    </row>
    <row r="55" spans="1:50">
      <c r="A55" s="6" t="s">
        <v>142</v>
      </c>
      <c r="X55" s="481"/>
      <c r="AX55" s="411" t="s">
        <v>540</v>
      </c>
    </row>
    <row r="56" spans="1:50">
      <c r="A56" s="6" t="s">
        <v>143</v>
      </c>
      <c r="X56" s="481"/>
      <c r="AX56" s="411" t="s">
        <v>541</v>
      </c>
    </row>
    <row r="57" spans="1:50">
      <c r="A57" s="6" t="s">
        <v>388</v>
      </c>
      <c r="X57" s="481"/>
      <c r="AX57" s="411" t="s">
        <v>542</v>
      </c>
    </row>
    <row r="58" spans="1:50">
      <c r="A58" s="6" t="s">
        <v>144</v>
      </c>
      <c r="X58" s="481"/>
      <c r="AX58" s="411" t="s">
        <v>543</v>
      </c>
    </row>
    <row r="59" spans="1:50">
      <c r="A59" s="6" t="s">
        <v>145</v>
      </c>
      <c r="X59" s="481"/>
      <c r="AX59" s="411" t="s">
        <v>544</v>
      </c>
    </row>
    <row r="60" spans="1:50">
      <c r="A60" s="6" t="s">
        <v>146</v>
      </c>
      <c r="X60" s="481"/>
      <c r="AX60" s="411" t="s">
        <v>545</v>
      </c>
    </row>
    <row r="61" spans="1:50">
      <c r="A61" s="6" t="s">
        <v>147</v>
      </c>
      <c r="X61" s="481"/>
      <c r="AX61" s="411" t="s">
        <v>546</v>
      </c>
    </row>
    <row r="62" spans="1:50">
      <c r="A62" s="6" t="s">
        <v>90</v>
      </c>
      <c r="X62" s="481"/>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5"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CheckCyan">
    <tabColor indexed="47"/>
  </sheetPr>
  <dimension ref="A1:A132"/>
  <sheetViews>
    <sheetView showGridLines="0" workbookViewId="0"/>
  </sheetViews>
  <sheetFormatPr defaultRowHeight="11.25"/>
  <sheetData>
    <row r="1" spans="1:1">
      <c r="A1" s="1034">
        <f>IF('Форма 4.2.1 | Т-ТЭ | &gt;=25МВт'!$O$22="",1,0)</f>
        <v>1</v>
      </c>
    </row>
    <row r="2" spans="1:1">
      <c r="A2" s="1034">
        <f>IF('Форма 4.2.1 | Т-ТЭ | &gt;=25МВт'!$O$23="",1,0)</f>
        <v>1</v>
      </c>
    </row>
    <row r="3" spans="1:1">
      <c r="A3" s="1034">
        <f>IF('Форма 4.2.1 | Т-ТЭ | &gt;=25МВт'!$M$24="",1,0)</f>
        <v>1</v>
      </c>
    </row>
    <row r="4" spans="1:1">
      <c r="A4" s="1034">
        <f>IF('Форма 4.2.1 | Т-ТЭ | &gt;=25МВт'!$R$24="",1,0)</f>
        <v>1</v>
      </c>
    </row>
    <row r="5" spans="1:1">
      <c r="A5" s="1034">
        <f>IF('Форма 4.2.1 | Т-ТЭ | &gt;=25МВт'!$T$24="",1,0)</f>
        <v>1</v>
      </c>
    </row>
    <row r="6" spans="1:1">
      <c r="A6" s="1034">
        <f>IF('Форма 4.2.1 | Т-ТЭ | &gt;=25МВт'!$S$24="",1,0)</f>
        <v>0</v>
      </c>
    </row>
    <row r="7" spans="1:1">
      <c r="A7" s="1034">
        <f>IF('Форма 4.2.1 | Т-ТЭ | &gt;=25МВт'!$U$24="",1,0)</f>
        <v>0</v>
      </c>
    </row>
    <row r="8" spans="1:1">
      <c r="A8" s="1034">
        <f>IF('Форма 4.2.1 | Т-ТЭ | ТСО'!$O$22="",1,0)</f>
        <v>1</v>
      </c>
    </row>
    <row r="9" spans="1:1">
      <c r="A9" s="1034">
        <f>IF('Форма 4.2.1 | Т-ТЭ | ТСО'!$O$23="",1,0)</f>
        <v>1</v>
      </c>
    </row>
    <row r="10" spans="1:1">
      <c r="A10" s="1034">
        <f>IF('Форма 4.2.1 | Т-ТЭ | ТСО'!$M$24="",1,0)</f>
        <v>1</v>
      </c>
    </row>
    <row r="11" spans="1:1">
      <c r="A11" s="1034">
        <f>IF('Форма 4.2.1 | Т-ТЭ | ТСО'!$R$24="",1,0)</f>
        <v>1</v>
      </c>
    </row>
    <row r="12" spans="1:1">
      <c r="A12" s="1034">
        <f>IF('Форма 4.2.1 | Т-ТЭ | ТСО'!$T$24="",1,0)</f>
        <v>1</v>
      </c>
    </row>
    <row r="13" spans="1:1">
      <c r="A13" s="1034">
        <f>IF('Форма 4.2.1 | Т-ТЭ | ТСО'!$S$24="",1,0)</f>
        <v>0</v>
      </c>
    </row>
    <row r="14" spans="1:1">
      <c r="A14" s="1034">
        <f>IF('Форма 4.2.1 | Т-ТЭ | ТСО'!$U$24="",1,0)</f>
        <v>0</v>
      </c>
    </row>
    <row r="15" spans="1:1">
      <c r="A15" s="1034">
        <f>IF('Форма 4.2.1 | Т-ТЭ | потр'!$O$22="",1,0)</f>
        <v>0</v>
      </c>
    </row>
    <row r="16" spans="1:1">
      <c r="A16" s="1034">
        <f>IF('Форма 4.2.1 | Т-ТЭ | потр'!$O$23="",1,0)</f>
        <v>0</v>
      </c>
    </row>
    <row r="17" spans="1:1">
      <c r="A17" s="1034">
        <f>IF('Форма 4.2.1 | Т-ТЭ | потр'!$M$24="",1,0)</f>
        <v>0</v>
      </c>
    </row>
    <row r="18" spans="1:1">
      <c r="A18" s="1034">
        <f>IF('Форма 4.2.1 | Т-ТЭ | потр'!$R$24="",1,0)</f>
        <v>0</v>
      </c>
    </row>
    <row r="19" spans="1:1">
      <c r="A19" s="1034">
        <f>IF('Форма 4.2.1 | Т-ТЭ | потр'!$T$24="",1,0)</f>
        <v>0</v>
      </c>
    </row>
    <row r="20" spans="1:1">
      <c r="A20" s="1034">
        <f>IF('Форма 4.2.1 | Т-ТЭ | потр'!$S$24="",1,0)</f>
        <v>0</v>
      </c>
    </row>
    <row r="21" spans="1:1">
      <c r="A21" s="1034">
        <f>IF('Форма 4.2.1 | Т-ТЭ | потр'!$U$24="",1,0)</f>
        <v>0</v>
      </c>
    </row>
    <row r="22" spans="1:1">
      <c r="A22" s="1034">
        <f>IF('Форма 4.2.1 | Т-ТЭ | предел'!$O$24="",1,0)</f>
        <v>1</v>
      </c>
    </row>
    <row r="23" spans="1:1">
      <c r="A23" s="1034">
        <f>IF('Форма 4.2.1 | Т-ТЭ | предел'!$O$25="",1,0)</f>
        <v>1</v>
      </c>
    </row>
    <row r="24" spans="1:1">
      <c r="A24" s="1034">
        <f>IF('Форма 4.2.1 | Т-ТЭ | предел'!$M$26="",1,0)</f>
        <v>1</v>
      </c>
    </row>
    <row r="25" spans="1:1">
      <c r="A25" s="1034">
        <f>IF('Форма 4.2.1 | Т-ТЭ | предел'!$R$26="",1,0)</f>
        <v>1</v>
      </c>
    </row>
    <row r="26" spans="1:1">
      <c r="A26" s="1034">
        <f>IF('Форма 4.2.1 | Т-ТЭ | предел'!$T$26="",1,0)</f>
        <v>1</v>
      </c>
    </row>
    <row r="27" spans="1:1">
      <c r="A27" s="1034">
        <f>IF('Форма 4.2.1 | Т-ТЭ | предел'!$O$7="",1,0)</f>
        <v>0</v>
      </c>
    </row>
    <row r="28" spans="1:1">
      <c r="A28" s="1034">
        <f>IF('Форма 4.2.1 | Т-ТЭ | предел'!$S$26="",1,0)</f>
        <v>0</v>
      </c>
    </row>
    <row r="29" spans="1:1">
      <c r="A29" s="1034">
        <f>IF('Форма 4.2.1 | Т-ТЭ | предел'!$U$26="",1,0)</f>
        <v>0</v>
      </c>
    </row>
    <row r="30" spans="1:1">
      <c r="A30" s="1034">
        <f>IF('Форма 4.2.1 | Т-ТЭ | индикат'!$O$7="",1,0)</f>
        <v>1</v>
      </c>
    </row>
    <row r="31" spans="1:1">
      <c r="A31" s="1034">
        <f>IF('Форма 4.2.1 | Т-ТЭ | индикат'!$O$24="",1,0)</f>
        <v>1</v>
      </c>
    </row>
    <row r="32" spans="1:1">
      <c r="A32" s="1034">
        <f>IF('Форма 4.2.1 | Т-ТЭ | индикат'!$O$25="",1,0)</f>
        <v>1</v>
      </c>
    </row>
    <row r="33" spans="1:1">
      <c r="A33" s="1034">
        <f>IF('Форма 4.2.1 | Т-ТЭ | индикат'!$M$26="",1,0)</f>
        <v>1</v>
      </c>
    </row>
    <row r="34" spans="1:1">
      <c r="A34" s="1034">
        <f>IF('Форма 4.2.1 | Т-ТЭ | индикат'!$R$26="",1,0)</f>
        <v>1</v>
      </c>
    </row>
    <row r="35" spans="1:1">
      <c r="A35" s="1034">
        <f>IF('Форма 4.2.1 | Т-ТЭ | индикат'!$T$26="",1,0)</f>
        <v>1</v>
      </c>
    </row>
    <row r="36" spans="1:1">
      <c r="A36" s="1034">
        <f>IF('Форма 4.2.1 | Т-ТЭ | индикат'!$S$26="",1,0)</f>
        <v>0</v>
      </c>
    </row>
    <row r="37" spans="1:1">
      <c r="A37" s="1034">
        <f>IF('Форма 4.2.1 | Т-ТЭ | индикат'!$U$26="",1,0)</f>
        <v>0</v>
      </c>
    </row>
    <row r="38" spans="1:1">
      <c r="A38" s="1034">
        <f>IF('Форма 4.2.1 | Резерв мощности'!$O$22="",1,0)</f>
        <v>1</v>
      </c>
    </row>
    <row r="39" spans="1:1">
      <c r="A39" s="1034">
        <f>IF('Форма 4.2.1 | Резерв мощности'!$O$23="",1,0)</f>
        <v>1</v>
      </c>
    </row>
    <row r="40" spans="1:1">
      <c r="A40" s="1034">
        <f>IF('Форма 4.2.1 | Резерв мощности'!$M$24="",1,0)</f>
        <v>1</v>
      </c>
    </row>
    <row r="41" spans="1:1">
      <c r="A41" s="1034">
        <f>IF('Форма 4.2.1 | Резерв мощности'!$O$24="",1,0)</f>
        <v>1</v>
      </c>
    </row>
    <row r="42" spans="1:1">
      <c r="A42" s="1034">
        <f>IF('Форма 4.2.1 | Резерв мощности'!$R$24="",1,0)</f>
        <v>1</v>
      </c>
    </row>
    <row r="43" spans="1:1">
      <c r="A43" s="1034">
        <f>IF('Форма 4.2.1 | Резерв мощности'!$T$24="",1,0)</f>
        <v>1</v>
      </c>
    </row>
    <row r="44" spans="1:1">
      <c r="A44" s="1034">
        <f>IF('Форма 4.2.1 | Резерв мощности'!$S$24="",1,0)</f>
        <v>0</v>
      </c>
    </row>
    <row r="45" spans="1:1">
      <c r="A45" s="1034">
        <f>IF('Форма 4.2.1 | Резерв мощности'!$U$24="",1,0)</f>
        <v>0</v>
      </c>
    </row>
    <row r="46" spans="1:1">
      <c r="A46" s="1034">
        <f>IF('Форма 4.2.2 | Т-ТН'!$O$23="",1,0)</f>
        <v>1</v>
      </c>
    </row>
    <row r="47" spans="1:1">
      <c r="A47" s="1034">
        <f>IF('Форма 4.2.2 | Т-ТН'!$M$24="",1,0)</f>
        <v>1</v>
      </c>
    </row>
    <row r="48" spans="1:1">
      <c r="A48" s="1034">
        <f>IF('Форма 4.2.2 | Т-ТН'!$R$24="",1,0)</f>
        <v>1</v>
      </c>
    </row>
    <row r="49" spans="1:1">
      <c r="A49" s="1034">
        <f>IF('Форма 4.2.2 | Т-ТН'!$T$24="",1,0)</f>
        <v>1</v>
      </c>
    </row>
    <row r="50" spans="1:1">
      <c r="A50" s="1034">
        <f>IF('Форма 4.2.2 | Т-ТН'!$S$24="",1,0)</f>
        <v>0</v>
      </c>
    </row>
    <row r="51" spans="1:1">
      <c r="A51" s="1034">
        <f>IF('Форма 4.2.2 | Т-ТН'!$U$24="",1,0)</f>
        <v>0</v>
      </c>
    </row>
    <row r="52" spans="1:1">
      <c r="A52" s="1034">
        <f>IF('Форма 4.2.2 | Т-передача ТЭ'!$O$23="",1,0)</f>
        <v>1</v>
      </c>
    </row>
    <row r="53" spans="1:1">
      <c r="A53" s="1034">
        <f>IF('Форма 4.2.2 | Т-передача ТЭ'!$M$24="",1,0)</f>
        <v>1</v>
      </c>
    </row>
    <row r="54" spans="1:1">
      <c r="A54" s="1034">
        <f>IF('Форма 4.2.2 | Т-передача ТЭ'!$R$24="",1,0)</f>
        <v>1</v>
      </c>
    </row>
    <row r="55" spans="1:1">
      <c r="A55" s="1034">
        <f>IF('Форма 4.2.2 | Т-передача ТЭ'!$T$24="",1,0)</f>
        <v>1</v>
      </c>
    </row>
    <row r="56" spans="1:1">
      <c r="A56" s="1034">
        <f>IF('Форма 4.2.2 | Т-передача ТЭ'!$S$24="",1,0)</f>
        <v>0</v>
      </c>
    </row>
    <row r="57" spans="1:1">
      <c r="A57" s="1034">
        <f>IF('Форма 4.2.2 | Т-передача ТЭ'!$U$24="",1,0)</f>
        <v>0</v>
      </c>
    </row>
    <row r="58" spans="1:1">
      <c r="A58" s="1034">
        <f>IF('Форма 4.2.2 | Т-передача ТН'!$O$23="",1,0)</f>
        <v>1</v>
      </c>
    </row>
    <row r="59" spans="1:1">
      <c r="A59" s="1034">
        <f>IF('Форма 4.2.2 | Т-передача ТН'!$M$24="",1,0)</f>
        <v>1</v>
      </c>
    </row>
    <row r="60" spans="1:1">
      <c r="A60" s="1034">
        <f>IF('Форма 4.2.2 | Т-передача ТН'!$R$24="",1,0)</f>
        <v>1</v>
      </c>
    </row>
    <row r="61" spans="1:1">
      <c r="A61" s="1034">
        <f>IF('Форма 4.2.2 | Т-передача ТН'!$T$24="",1,0)</f>
        <v>1</v>
      </c>
    </row>
    <row r="62" spans="1:1">
      <c r="A62" s="1034">
        <f>IF('Форма 4.2.2 | Т-передача ТН'!$S$24="",1,0)</f>
        <v>0</v>
      </c>
    </row>
    <row r="63" spans="1:1">
      <c r="A63" s="1034">
        <f>IF('Форма 4.2.2 | Т-передача ТН'!$U$24="",1,0)</f>
        <v>0</v>
      </c>
    </row>
    <row r="64" spans="1:1">
      <c r="A64" s="1034">
        <f>IF('Форма 4.2.3 | Т-гор.вода'!$O$23="",1,0)</f>
        <v>1</v>
      </c>
    </row>
    <row r="65" spans="1:1">
      <c r="A65" s="1034">
        <f>IF('Форма 4.2.3 | Т-гор.вода'!$M$24="",1,0)</f>
        <v>0</v>
      </c>
    </row>
    <row r="66" spans="1:1">
      <c r="A66" s="1034">
        <f>IF('Форма 4.2.3 | Т-гор.вода'!$W$24="",1,0)</f>
        <v>1</v>
      </c>
    </row>
    <row r="67" spans="1:1">
      <c r="A67" s="1034">
        <f>IF('Форма 4.2.3 | Т-гор.вода'!$Y$24="",1,0)</f>
        <v>1</v>
      </c>
    </row>
    <row r="68" spans="1:1">
      <c r="A68" s="1034">
        <f>IF('Форма 4.2.3 | Т-гор.вода'!$M$25="",1,0)</f>
        <v>1</v>
      </c>
    </row>
    <row r="69" spans="1:1">
      <c r="A69" s="1034">
        <f>IF('Форма 4.2.3 | Т-гор.вода'!$X$24="",1,0)</f>
        <v>0</v>
      </c>
    </row>
    <row r="70" spans="1:1">
      <c r="A70" s="1034">
        <f>IF('Форма 4.2.3 | Т-гор.вода'!$Z$24="",1,0)</f>
        <v>0</v>
      </c>
    </row>
    <row r="71" spans="1:1">
      <c r="A71" s="1034">
        <f>IF('Форма 4.2.4 | Т-подкл'!$AB$23="",1,0)</f>
        <v>1</v>
      </c>
    </row>
    <row r="72" spans="1:1">
      <c r="A72" s="1034">
        <f>IF('Форма 4.2.4 | Т-подкл'!$AD$23="",1,0)</f>
        <v>1</v>
      </c>
    </row>
    <row r="73" spans="1:1">
      <c r="A73" s="1034">
        <f>IF('Форма 4.2.4 | Т-подкл'!$N$23="",1,0)</f>
        <v>0</v>
      </c>
    </row>
    <row r="74" spans="1:1">
      <c r="A74" s="1034">
        <f>IF('Форма 4.2.4 | Т-подкл'!$R$23="",1,0)</f>
        <v>0</v>
      </c>
    </row>
    <row r="75" spans="1:1">
      <c r="A75" s="1034">
        <f>IF('Форма 4.2.4 | Т-подкл'!$V$23="",1,0)</f>
        <v>0</v>
      </c>
    </row>
    <row r="76" spans="1:1">
      <c r="A76" s="1034">
        <f>IF('Форма 4.2.4 | Т-подкл'!$AC$23="",1,0)</f>
        <v>0</v>
      </c>
    </row>
    <row r="77" spans="1:1">
      <c r="A77" s="1034">
        <f>IF('Форма 4.2.4 | Т-подкл'!$AE$23="",1,0)</f>
        <v>0</v>
      </c>
    </row>
    <row r="78" spans="1:1">
      <c r="A78" s="1034">
        <f>IF('Форма 4.2.5 | Т-подкл(инд)'!$M$23="",1,0)</f>
        <v>1</v>
      </c>
    </row>
    <row r="79" spans="1:1">
      <c r="A79" s="1034">
        <f>IF('Форма 4.2.5 | Т-подкл(инд)'!$P$23="",1,0)</f>
        <v>1</v>
      </c>
    </row>
    <row r="80" spans="1:1">
      <c r="A80" s="1034">
        <f>IF('Форма 4.2.5 | Т-подкл(инд)'!$Q$23="",1,0)</f>
        <v>1</v>
      </c>
    </row>
    <row r="81" spans="1:1">
      <c r="A81" s="1034">
        <f>IF('Форма 4.2.5 | Т-подкл(инд)'!$R$23="",1,0)</f>
        <v>1</v>
      </c>
    </row>
    <row r="82" spans="1:1">
      <c r="A82" s="1034">
        <f>IF('Форма 4.2.5 | Т-подкл(инд)'!$S$23="",1,0)</f>
        <v>1</v>
      </c>
    </row>
    <row r="83" spans="1:1">
      <c r="A83" s="1034">
        <f>IF('Форма 4.2.5 | Т-подкл(инд)'!$T$23="",1,0)</f>
        <v>0</v>
      </c>
    </row>
    <row r="84" spans="1:1">
      <c r="A84" s="1034">
        <f>IF('Форма 4.2.5 | Т-подкл(инд)'!$V$23="",1,0)</f>
        <v>0</v>
      </c>
    </row>
    <row r="85" spans="1:1">
      <c r="A85" s="1034">
        <f>IF('Форма 4.7'!$E$12="",1,0)</f>
        <v>1</v>
      </c>
    </row>
    <row r="86" spans="1:1">
      <c r="A86" s="1034">
        <f>IF('Форма 4.7'!$F$12="",1,0)</f>
        <v>1</v>
      </c>
    </row>
    <row r="87" spans="1:1">
      <c r="A87" s="1034">
        <f>IF('Форма 4.8'!$G$11="",1,0)</f>
        <v>1</v>
      </c>
    </row>
    <row r="88" spans="1:1">
      <c r="A88" s="1034">
        <f>IF('Форма 4.8'!$G$12="",1,0)</f>
        <v>1</v>
      </c>
    </row>
    <row r="89" spans="1:1">
      <c r="A89" s="1034">
        <f>IF('Форма 4.8'!$H$12="",1,0)</f>
        <v>1</v>
      </c>
    </row>
    <row r="90" spans="1:1">
      <c r="A90" s="1034">
        <f>IF('Форма 4.8'!$H$13="",1,0)</f>
        <v>1</v>
      </c>
    </row>
    <row r="91" spans="1:1">
      <c r="A91" s="1034">
        <f>IF('Форма 4.8'!$E$15="",1,0)</f>
        <v>1</v>
      </c>
    </row>
    <row r="92" spans="1:1">
      <c r="A92" s="1034">
        <f>IF('Форма 4.8'!$H$15="",1,0)</f>
        <v>1</v>
      </c>
    </row>
    <row r="93" spans="1:1">
      <c r="A93" s="1034">
        <f>IF('Форма 4.8'!$G$18="",1,0)</f>
        <v>1</v>
      </c>
    </row>
    <row r="94" spans="1:1">
      <c r="A94" s="1034">
        <f>IF('Форма 4.8'!$G$22="",1,0)</f>
        <v>1</v>
      </c>
    </row>
    <row r="95" spans="1:1">
      <c r="A95" s="1034">
        <f>IF('Форма 4.8'!$G$25="",1,0)</f>
        <v>1</v>
      </c>
    </row>
    <row r="96" spans="1:1">
      <c r="A96" s="1034">
        <f>IF('Форма 4.8'!$E$31="",1,0)</f>
        <v>1</v>
      </c>
    </row>
    <row r="97" spans="1:1">
      <c r="A97" s="1034">
        <f>IF('Форма 4.8'!$H$31="",1,0)</f>
        <v>1</v>
      </c>
    </row>
    <row r="98" spans="1:1">
      <c r="A98" s="1034">
        <f>IF('Форма 4.8'!$G$28="",1,0)</f>
        <v>1</v>
      </c>
    </row>
    <row r="99" spans="1:1">
      <c r="A99" s="1034">
        <f>IF('Форма 1.0.2'!$E$12="",1,0)</f>
        <v>1</v>
      </c>
    </row>
    <row r="100" spans="1:1">
      <c r="A100" s="1034">
        <f>IF('Форма 1.0.2'!$F$12="",1,0)</f>
        <v>1</v>
      </c>
    </row>
    <row r="101" spans="1:1">
      <c r="A101" s="1034">
        <f>IF('Форма 1.0.2'!$G$12="",1,0)</f>
        <v>1</v>
      </c>
    </row>
    <row r="102" spans="1:1">
      <c r="A102" s="1034">
        <f>IF('Форма 1.0.2'!$H$12="",1,0)</f>
        <v>1</v>
      </c>
    </row>
    <row r="103" spans="1:1">
      <c r="A103" s="1034">
        <f>IF('Форма 1.0.2'!$I$12="",1,0)</f>
        <v>1</v>
      </c>
    </row>
    <row r="104" spans="1:1">
      <c r="A104" s="1034">
        <f>IF('Форма 1.0.2'!$J$12="",1,0)</f>
        <v>1</v>
      </c>
    </row>
    <row r="105" spans="1:1">
      <c r="A105" s="1034">
        <f>IF('Сведения об изменении'!$E$12="",1,0)</f>
        <v>1</v>
      </c>
    </row>
    <row r="106" spans="1:1">
      <c r="A106" s="1094">
        <f>IF('Форма 4.2.4 | Т-подкл'!$AA$23="",1,0)</f>
        <v>1</v>
      </c>
    </row>
    <row r="107" spans="1:1">
      <c r="A107" s="1094">
        <f>IF('Форма 4.2.4 | Т-подкл'!$Z$23="",1,0)</f>
        <v>1</v>
      </c>
    </row>
    <row r="108" spans="1:1">
      <c r="A108" s="1141">
        <f>IF(Территории!$E$12="",1,0)</f>
        <v>0</v>
      </c>
    </row>
    <row r="109" spans="1:1">
      <c r="A109" s="1141">
        <f>IF('Перечень тарифов'!$E$21="",1,0)</f>
        <v>0</v>
      </c>
    </row>
    <row r="110" spans="1:1">
      <c r="A110" s="1141">
        <f>IF('Перечень тарифов'!$F$21="",1,0)</f>
        <v>0</v>
      </c>
    </row>
    <row r="111" spans="1:1">
      <c r="A111" s="1141">
        <f>IF('Перечень тарифов'!$G$21="",1,0)</f>
        <v>0</v>
      </c>
    </row>
    <row r="112" spans="1:1">
      <c r="A112" s="1141">
        <f>IF('Перечень тарифов'!$K$21="",1,0)</f>
        <v>0</v>
      </c>
    </row>
    <row r="113" spans="1:1">
      <c r="A113" s="1141">
        <f>IF('Перечень тарифов'!$O$21="",1,0)</f>
        <v>0</v>
      </c>
    </row>
    <row r="114" spans="1:1">
      <c r="A114" s="1141">
        <f>IF('Перечень тарифов'!$S$21="",1,0)</f>
        <v>0</v>
      </c>
    </row>
    <row r="115" spans="1:1">
      <c r="A115" s="1141">
        <f>IF('Форма 4.2.1 | Т-ТЭ | потр'!$O$24="",1,0)</f>
        <v>0</v>
      </c>
    </row>
    <row r="116" spans="1:1">
      <c r="A116" s="1141">
        <f>IF('Форма 4.2.1 | Т-ТЭ | потр'!$Y$24="",1,0)</f>
        <v>0</v>
      </c>
    </row>
    <row r="117" spans="1:1">
      <c r="A117" s="1141">
        <f>IF('Форма 4.2.1 | Т-ТЭ | потр'!$AA$24="",1,0)</f>
        <v>0</v>
      </c>
    </row>
    <row r="118" spans="1:1">
      <c r="A118" s="1141">
        <f>IF('Форма 4.2.1 | Т-ТЭ | потр'!$V$24="",1,0)</f>
        <v>0</v>
      </c>
    </row>
    <row r="119" spans="1:1">
      <c r="A119" s="1141">
        <f>IF('Форма 4.2.1 | Т-ТЭ | потр'!$Z$24="",1,0)</f>
        <v>0</v>
      </c>
    </row>
    <row r="120" spans="1:1">
      <c r="A120" s="1141">
        <f>IF('Форма 4.2.1 | Т-ТЭ | потр'!$AB$24="",1,0)</f>
        <v>0</v>
      </c>
    </row>
    <row r="121" spans="1:1">
      <c r="A121" s="1141">
        <f>IF('Форма 4.2.1 | Т-ТЭ | потр'!$O$27="",1,0)</f>
        <v>0</v>
      </c>
    </row>
    <row r="122" spans="1:1">
      <c r="A122" s="1141">
        <f>IF('Форма 4.2.1 | Т-ТЭ | потр'!$M$28="",1,0)</f>
        <v>0</v>
      </c>
    </row>
    <row r="123" spans="1:1">
      <c r="A123" s="1141">
        <f>IF('Форма 4.2.1 | Т-ТЭ | потр'!$O$28="",1,0)</f>
        <v>0</v>
      </c>
    </row>
    <row r="124" spans="1:1">
      <c r="A124" s="1141">
        <f>IF('Форма 4.2.1 | Т-ТЭ | потр'!$R$28="",1,0)</f>
        <v>0</v>
      </c>
    </row>
    <row r="125" spans="1:1">
      <c r="A125" s="1141">
        <f>IF('Форма 4.2.1 | Т-ТЭ | потр'!$T$28="",1,0)</f>
        <v>0</v>
      </c>
    </row>
    <row r="126" spans="1:1">
      <c r="A126" s="1141">
        <f>IF('Форма 4.2.1 | Т-ТЭ | потр'!$V$28="",1,0)</f>
        <v>0</v>
      </c>
    </row>
    <row r="127" spans="1:1">
      <c r="A127" s="1141">
        <f>IF('Форма 4.2.1 | Т-ТЭ | потр'!$Y$28="",1,0)</f>
        <v>0</v>
      </c>
    </row>
    <row r="128" spans="1:1">
      <c r="A128" s="1141">
        <f>IF('Форма 4.2.1 | Т-ТЭ | потр'!$AA$28="",1,0)</f>
        <v>0</v>
      </c>
    </row>
    <row r="129" spans="1:1">
      <c r="A129" s="1141">
        <f>IF('Форма 4.2.1 | Т-ТЭ | потр'!$S$28="",1,0)</f>
        <v>0</v>
      </c>
    </row>
    <row r="130" spans="1:1">
      <c r="A130" s="1141">
        <f>IF('Форма 4.2.1 | Т-ТЭ | потр'!$U$28="",1,0)</f>
        <v>0</v>
      </c>
    </row>
    <row r="131" spans="1:1">
      <c r="A131" s="1141">
        <f>IF('Форма 4.2.1 | Т-ТЭ | потр'!$Z$28="",1,0)</f>
        <v>0</v>
      </c>
    </row>
    <row r="132" spans="1:1">
      <c r="A132" s="1141">
        <f>IF('Форма 4.2.1 | Т-ТЭ | потр'!$AB$28="",1,0)</f>
        <v>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REESTR_LINK">
    <tabColor indexed="47"/>
  </sheetPr>
  <dimension ref="A1:C3"/>
  <sheetViews>
    <sheetView showGridLines="0" zoomScaleNormal="100" workbookViewId="0"/>
  </sheetViews>
  <sheetFormatPr defaultRowHeight="11.25"/>
  <cols>
    <col min="1" max="16384" width="9.140625" style="1141"/>
  </cols>
  <sheetData>
    <row r="1" spans="1:3">
      <c r="A1" s="1141" t="s">
        <v>513</v>
      </c>
      <c r="B1" s="1141" t="s">
        <v>514</v>
      </c>
      <c r="C1" s="1141" t="s">
        <v>67</v>
      </c>
    </row>
    <row r="2" spans="1:3">
      <c r="A2" s="1141">
        <v>4189678</v>
      </c>
      <c r="B2" s="1141" t="s">
        <v>1514</v>
      </c>
      <c r="C2" s="1141" t="s">
        <v>1515</v>
      </c>
    </row>
    <row r="3" spans="1:3">
      <c r="A3" s="1141">
        <v>4190415</v>
      </c>
      <c r="B3" s="1141" t="s">
        <v>1516</v>
      </c>
      <c r="C3" s="1141" t="s">
        <v>1515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4" t="s">
        <v>3192</v>
      </c>
    </row>
    <row r="4" spans="2:2">
      <c r="B4" s="354" t="s">
        <v>517</v>
      </c>
    </row>
    <row r="5" spans="2:2">
      <c r="B5" s="354" t="s">
        <v>518</v>
      </c>
    </row>
    <row r="6" spans="2:2">
      <c r="B6" s="354" t="s">
        <v>519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VT">
    <tabColor indexed="47"/>
  </sheetPr>
  <dimension ref="A1:B12"/>
  <sheetViews>
    <sheetView showGridLines="0" zoomScaleNormal="100" workbookViewId="0"/>
  </sheetViews>
  <sheetFormatPr defaultRowHeight="11.25"/>
  <cols>
    <col min="1" max="1" width="9.140625" style="1141"/>
    <col min="2" max="2" width="65.28515625" style="1141" customWidth="1"/>
    <col min="3" max="3" width="41" style="1141" customWidth="1"/>
    <col min="4" max="16384" width="9.140625" style="1141"/>
  </cols>
  <sheetData>
    <row r="1" spans="1:2">
      <c r="A1" s="1141" t="s">
        <v>330</v>
      </c>
      <c r="B1" s="1141" t="s">
        <v>331</v>
      </c>
    </row>
    <row r="2" spans="1:2">
      <c r="A2" s="1141">
        <v>4213775</v>
      </c>
      <c r="B2" s="1141" t="s">
        <v>614</v>
      </c>
    </row>
    <row r="3" spans="1:2">
      <c r="A3" s="1141">
        <v>4213784</v>
      </c>
      <c r="B3" s="1141" t="s">
        <v>773</v>
      </c>
    </row>
    <row r="4" spans="1:2">
      <c r="A4" s="1141">
        <v>4213781</v>
      </c>
      <c r="B4" s="1141" t="s">
        <v>772</v>
      </c>
    </row>
    <row r="5" spans="1:2">
      <c r="A5" s="1141">
        <v>4213776</v>
      </c>
      <c r="B5" s="1141" t="s">
        <v>615</v>
      </c>
    </row>
    <row r="6" spans="1:2">
      <c r="A6" s="1141">
        <v>4213777</v>
      </c>
      <c r="B6" s="1141" t="s">
        <v>616</v>
      </c>
    </row>
    <row r="7" spans="1:2">
      <c r="A7" s="1141">
        <v>4238670</v>
      </c>
      <c r="B7" s="1141" t="s">
        <v>763</v>
      </c>
    </row>
    <row r="8" spans="1:2">
      <c r="A8" s="1141">
        <v>4213778</v>
      </c>
      <c r="B8" s="1141" t="s">
        <v>617</v>
      </c>
    </row>
    <row r="9" spans="1:2">
      <c r="A9" s="1141">
        <v>4213780</v>
      </c>
      <c r="B9" s="1141" t="s">
        <v>618</v>
      </c>
    </row>
    <row r="10" spans="1:2">
      <c r="A10" s="1141">
        <v>4213779</v>
      </c>
      <c r="B10" s="1141" t="s">
        <v>621</v>
      </c>
    </row>
    <row r="11" spans="1:2">
      <c r="A11" s="1141">
        <v>4213783</v>
      </c>
      <c r="B11" s="1141" t="s">
        <v>620</v>
      </c>
    </row>
    <row r="12" spans="1:2">
      <c r="A12" s="1141">
        <v>4213782</v>
      </c>
      <c r="B12" s="1141" t="s">
        <v>619</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ED">
    <tabColor indexed="47"/>
  </sheetPr>
  <dimension ref="A1:B11"/>
  <sheetViews>
    <sheetView showGridLines="0" zoomScaleNormal="100" workbookViewId="0"/>
  </sheetViews>
  <sheetFormatPr defaultRowHeight="11.25"/>
  <cols>
    <col min="1" max="1" width="9.140625" style="1141"/>
    <col min="2" max="2" width="65.28515625" style="1141" customWidth="1"/>
    <col min="3" max="3" width="41" style="1141" customWidth="1"/>
    <col min="4" max="16384" width="9.140625" style="1141"/>
  </cols>
  <sheetData>
    <row r="1" spans="1:2">
      <c r="A1" s="1141" t="s">
        <v>330</v>
      </c>
      <c r="B1" s="1141" t="s">
        <v>332</v>
      </c>
    </row>
    <row r="2" spans="1:2">
      <c r="A2" s="1141">
        <v>4190064</v>
      </c>
      <c r="B2" s="1141" t="s">
        <v>1504</v>
      </c>
    </row>
    <row r="3" spans="1:2">
      <c r="A3" s="1141">
        <v>4190065</v>
      </c>
      <c r="B3" s="1141" t="s">
        <v>1505</v>
      </c>
    </row>
    <row r="4" spans="1:2">
      <c r="A4" s="1141">
        <v>4190066</v>
      </c>
      <c r="B4" s="1141" t="s">
        <v>1506</v>
      </c>
    </row>
    <row r="5" spans="1:2">
      <c r="A5" s="1141">
        <v>4190067</v>
      </c>
      <c r="B5" s="1141" t="s">
        <v>1507</v>
      </c>
    </row>
    <row r="6" spans="1:2">
      <c r="A6" s="1141">
        <v>4190068</v>
      </c>
      <c r="B6" s="1141" t="s">
        <v>1508</v>
      </c>
    </row>
    <row r="7" spans="1:2">
      <c r="A7" s="1141">
        <v>4190069</v>
      </c>
      <c r="B7" s="1141" t="s">
        <v>1509</v>
      </c>
    </row>
    <row r="8" spans="1:2">
      <c r="A8" s="1141">
        <v>4190070</v>
      </c>
      <c r="B8" s="1141" t="s">
        <v>1510</v>
      </c>
    </row>
    <row r="9" spans="1:2">
      <c r="A9" s="1141">
        <v>4190071</v>
      </c>
      <c r="B9" s="1141" t="s">
        <v>1511</v>
      </c>
    </row>
    <row r="10" spans="1:2">
      <c r="A10" s="1141">
        <v>4190072</v>
      </c>
      <c r="B10" s="1141" t="s">
        <v>1512</v>
      </c>
    </row>
    <row r="11" spans="1:2">
      <c r="A11" s="1141">
        <v>4190073</v>
      </c>
      <c r="B11" s="1141" t="s">
        <v>1513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llSheetsInThisWorkbook">
    <tabColor indexed="47"/>
  </sheetPr>
  <dimension ref="A1:B239"/>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386</v>
      </c>
    </row>
    <row r="4" spans="1:2">
      <c r="A4" t="s">
        <v>415</v>
      </c>
      <c r="B4" t="s">
        <v>59</v>
      </c>
    </row>
    <row r="5" spans="1:2">
      <c r="A5" t="s">
        <v>417</v>
      </c>
      <c r="B5" t="s">
        <v>578</v>
      </c>
    </row>
    <row r="6" spans="1:2">
      <c r="A6" t="s">
        <v>416</v>
      </c>
      <c r="B6" t="s">
        <v>489</v>
      </c>
    </row>
    <row r="7" spans="1:2">
      <c r="A7" t="s">
        <v>749</v>
      </c>
      <c r="B7" t="s">
        <v>426</v>
      </c>
    </row>
    <row r="8" spans="1:2">
      <c r="A8" t="s">
        <v>750</v>
      </c>
      <c r="B8" t="s">
        <v>427</v>
      </c>
    </row>
    <row r="9" spans="1:2">
      <c r="A9" t="s">
        <v>509</v>
      </c>
      <c r="B9" t="s">
        <v>428</v>
      </c>
    </row>
    <row r="10" spans="1:2">
      <c r="A10" t="s">
        <v>418</v>
      </c>
      <c r="B10" t="s">
        <v>490</v>
      </c>
    </row>
    <row r="11" spans="1:2">
      <c r="A11" t="s">
        <v>764</v>
      </c>
      <c r="B11" t="s">
        <v>429</v>
      </c>
    </row>
    <row r="12" spans="1:2">
      <c r="A12" t="s">
        <v>765</v>
      </c>
      <c r="B12" t="s">
        <v>430</v>
      </c>
    </row>
    <row r="13" spans="1:2">
      <c r="A13" t="s">
        <v>751</v>
      </c>
      <c r="B13" t="s">
        <v>431</v>
      </c>
    </row>
    <row r="14" spans="1:2">
      <c r="A14" t="s">
        <v>752</v>
      </c>
      <c r="B14" t="s">
        <v>335</v>
      </c>
    </row>
    <row r="15" spans="1:2">
      <c r="A15" t="s">
        <v>753</v>
      </c>
      <c r="B15" t="s">
        <v>61</v>
      </c>
    </row>
    <row r="16" spans="1:2">
      <c r="A16" t="s">
        <v>754</v>
      </c>
      <c r="B16" t="s">
        <v>387</v>
      </c>
    </row>
    <row r="17" spans="1:2">
      <c r="A17" t="s">
        <v>755</v>
      </c>
      <c r="B17" t="s">
        <v>440</v>
      </c>
    </row>
    <row r="18" spans="1:2">
      <c r="A18" t="s">
        <v>756</v>
      </c>
      <c r="B18" t="s">
        <v>250</v>
      </c>
    </row>
    <row r="19" spans="1:2">
      <c r="A19" t="s">
        <v>757</v>
      </c>
      <c r="B19" t="s">
        <v>74</v>
      </c>
    </row>
    <row r="20" spans="1:2">
      <c r="A20" t="s">
        <v>758</v>
      </c>
      <c r="B20" t="s">
        <v>63</v>
      </c>
    </row>
    <row r="21" spans="1:2">
      <c r="A21" t="s">
        <v>759</v>
      </c>
      <c r="B21" t="s">
        <v>75</v>
      </c>
    </row>
    <row r="22" spans="1:2">
      <c r="A22" t="s">
        <v>760</v>
      </c>
      <c r="B22" t="s">
        <v>432</v>
      </c>
    </row>
    <row r="23" spans="1:2">
      <c r="A23" t="s">
        <v>761</v>
      </c>
      <c r="B23" t="s">
        <v>73</v>
      </c>
    </row>
    <row r="24" spans="1:2">
      <c r="A24" t="s">
        <v>762</v>
      </c>
      <c r="B24" t="s">
        <v>62</v>
      </c>
    </row>
    <row r="25" spans="1:2">
      <c r="A25" t="s">
        <v>602</v>
      </c>
      <c r="B25" t="s">
        <v>64</v>
      </c>
    </row>
    <row r="26" spans="1:2">
      <c r="A26" t="s">
        <v>603</v>
      </c>
      <c r="B26" t="s">
        <v>385</v>
      </c>
    </row>
    <row r="27" spans="1:2">
      <c r="A27" t="s">
        <v>511</v>
      </c>
      <c r="B27" t="s">
        <v>14</v>
      </c>
    </row>
    <row r="28" spans="1:2">
      <c r="A28" t="s">
        <v>420</v>
      </c>
      <c r="B28" t="s">
        <v>82</v>
      </c>
    </row>
    <row r="29" spans="1:2">
      <c r="A29" t="s">
        <v>510</v>
      </c>
      <c r="B29" t="s">
        <v>15</v>
      </c>
    </row>
    <row r="30" spans="1:2">
      <c r="A30" t="s">
        <v>419</v>
      </c>
      <c r="B30" t="s">
        <v>579</v>
      </c>
    </row>
    <row r="31" spans="1:2">
      <c r="A31" t="s">
        <v>587</v>
      </c>
      <c r="B31" t="s">
        <v>433</v>
      </c>
    </row>
    <row r="32" spans="1:2">
      <c r="A32" t="s">
        <v>488</v>
      </c>
      <c r="B32" t="s">
        <v>180</v>
      </c>
    </row>
    <row r="33" spans="1:2">
      <c r="A33" t="s">
        <v>421</v>
      </c>
      <c r="B33" t="s">
        <v>512</v>
      </c>
    </row>
    <row r="34" spans="1:2">
      <c r="A34" t="s">
        <v>422</v>
      </c>
      <c r="B34" t="s">
        <v>491</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sheetData>
  <sheetProtection formatColumns="0" formatRows="0"/>
  <phoneticPr fontId="14"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SH_et_union_vert">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Region">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4" type="noConversion"/>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1"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5"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SH_REESTR_ORG">
    <tabColor indexed="47"/>
  </sheetPr>
  <dimension ref="A1:J544"/>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1503</v>
      </c>
      <c r="B1" s="5" t="s">
        <v>1519</v>
      </c>
      <c r="C1" s="5" t="s">
        <v>1520</v>
      </c>
      <c r="D1" s="5" t="s">
        <v>1521</v>
      </c>
      <c r="E1" s="5" t="s">
        <v>1522</v>
      </c>
      <c r="F1" s="5" t="s">
        <v>1523</v>
      </c>
      <c r="G1" s="5" t="s">
        <v>1524</v>
      </c>
      <c r="H1" s="5" t="s">
        <v>1525</v>
      </c>
      <c r="I1" s="5" t="s">
        <v>1526</v>
      </c>
    </row>
    <row r="2" spans="1:10">
      <c r="A2" s="5">
        <v>1</v>
      </c>
      <c r="B2" s="5" t="s">
        <v>1527</v>
      </c>
      <c r="C2" s="5" t="s">
        <v>97</v>
      </c>
      <c r="D2" s="5" t="s">
        <v>1528</v>
      </c>
      <c r="E2" s="5" t="s">
        <v>1529</v>
      </c>
      <c r="F2" s="5" t="s">
        <v>1530</v>
      </c>
      <c r="G2" s="5" t="s">
        <v>1531</v>
      </c>
      <c r="J2" s="5" t="s">
        <v>3180</v>
      </c>
    </row>
    <row r="3" spans="1:10">
      <c r="A3" s="5">
        <v>2</v>
      </c>
      <c r="B3" s="5" t="s">
        <v>1527</v>
      </c>
      <c r="C3" s="5" t="s">
        <v>97</v>
      </c>
      <c r="D3" s="5" t="s">
        <v>1532</v>
      </c>
      <c r="E3" s="5" t="s">
        <v>1533</v>
      </c>
      <c r="F3" s="5" t="s">
        <v>1534</v>
      </c>
      <c r="G3" s="5" t="s">
        <v>1535</v>
      </c>
      <c r="J3" s="5" t="s">
        <v>3180</v>
      </c>
    </row>
    <row r="4" spans="1:10">
      <c r="A4" s="5">
        <v>3</v>
      </c>
      <c r="B4" s="5" t="s">
        <v>1527</v>
      </c>
      <c r="C4" s="5" t="s">
        <v>97</v>
      </c>
      <c r="D4" s="5" t="s">
        <v>3024</v>
      </c>
      <c r="E4" s="5" t="s">
        <v>3201</v>
      </c>
      <c r="F4" s="5" t="s">
        <v>3025</v>
      </c>
      <c r="G4" s="5" t="s">
        <v>1539</v>
      </c>
      <c r="H4" s="5" t="s">
        <v>3026</v>
      </c>
      <c r="J4" s="5" t="s">
        <v>3180</v>
      </c>
    </row>
    <row r="5" spans="1:10">
      <c r="A5" s="5">
        <v>4</v>
      </c>
      <c r="B5" s="5" t="s">
        <v>1527</v>
      </c>
      <c r="C5" s="5" t="s">
        <v>97</v>
      </c>
      <c r="D5" s="5" t="s">
        <v>1536</v>
      </c>
      <c r="E5" s="5" t="s">
        <v>1537</v>
      </c>
      <c r="F5" s="5" t="s">
        <v>1538</v>
      </c>
      <c r="G5" s="5" t="s">
        <v>1597</v>
      </c>
      <c r="J5" s="5" t="s">
        <v>3180</v>
      </c>
    </row>
    <row r="6" spans="1:10">
      <c r="A6" s="5">
        <v>5</v>
      </c>
      <c r="B6" s="5" t="s">
        <v>1527</v>
      </c>
      <c r="C6" s="5" t="s">
        <v>97</v>
      </c>
      <c r="D6" s="5" t="s">
        <v>1540</v>
      </c>
      <c r="E6" s="5" t="s">
        <v>1541</v>
      </c>
      <c r="F6" s="5" t="s">
        <v>1542</v>
      </c>
      <c r="G6" s="5" t="s">
        <v>1535</v>
      </c>
      <c r="J6" s="5" t="s">
        <v>3180</v>
      </c>
    </row>
    <row r="7" spans="1:10">
      <c r="A7" s="5">
        <v>6</v>
      </c>
      <c r="B7" s="5" t="s">
        <v>1527</v>
      </c>
      <c r="C7" s="5" t="s">
        <v>97</v>
      </c>
      <c r="D7" s="5" t="s">
        <v>1543</v>
      </c>
      <c r="E7" s="5" t="s">
        <v>1544</v>
      </c>
      <c r="F7" s="5" t="s">
        <v>1545</v>
      </c>
      <c r="G7" s="5" t="s">
        <v>1546</v>
      </c>
      <c r="J7" s="5" t="s">
        <v>3180</v>
      </c>
    </row>
    <row r="8" spans="1:10">
      <c r="A8" s="5">
        <v>7</v>
      </c>
      <c r="B8" s="5" t="s">
        <v>1527</v>
      </c>
      <c r="C8" s="5" t="s">
        <v>97</v>
      </c>
      <c r="D8" s="5" t="s">
        <v>1547</v>
      </c>
      <c r="E8" s="5" t="s">
        <v>1548</v>
      </c>
      <c r="F8" s="5" t="s">
        <v>1549</v>
      </c>
      <c r="G8" s="5" t="s">
        <v>1550</v>
      </c>
      <c r="J8" s="5" t="s">
        <v>3180</v>
      </c>
    </row>
    <row r="9" spans="1:10">
      <c r="A9" s="5">
        <v>8</v>
      </c>
      <c r="B9" s="5" t="s">
        <v>1527</v>
      </c>
      <c r="C9" s="5" t="s">
        <v>97</v>
      </c>
      <c r="D9" s="5" t="s">
        <v>1551</v>
      </c>
      <c r="E9" s="5" t="s">
        <v>1552</v>
      </c>
      <c r="F9" s="5" t="s">
        <v>1553</v>
      </c>
      <c r="G9" s="5" t="s">
        <v>1554</v>
      </c>
      <c r="J9" s="5" t="s">
        <v>3180</v>
      </c>
    </row>
    <row r="10" spans="1:10">
      <c r="A10" s="5">
        <v>9</v>
      </c>
      <c r="B10" s="5" t="s">
        <v>1527</v>
      </c>
      <c r="C10" s="5" t="s">
        <v>97</v>
      </c>
      <c r="D10" s="5" t="s">
        <v>1555</v>
      </c>
      <c r="E10" s="5" t="s">
        <v>1556</v>
      </c>
      <c r="F10" s="5" t="s">
        <v>1557</v>
      </c>
      <c r="G10" s="5" t="s">
        <v>1558</v>
      </c>
      <c r="J10" s="5" t="s">
        <v>3180</v>
      </c>
    </row>
    <row r="11" spans="1:10">
      <c r="A11" s="5">
        <v>10</v>
      </c>
      <c r="B11" s="5" t="s">
        <v>1527</v>
      </c>
      <c r="C11" s="5" t="s">
        <v>97</v>
      </c>
      <c r="D11" s="5" t="s">
        <v>1559</v>
      </c>
      <c r="E11" s="5" t="s">
        <v>1560</v>
      </c>
      <c r="F11" s="5" t="s">
        <v>1561</v>
      </c>
      <c r="G11" s="5" t="s">
        <v>1562</v>
      </c>
      <c r="J11" s="5" t="s">
        <v>3180</v>
      </c>
    </row>
    <row r="12" spans="1:10">
      <c r="A12" s="5">
        <v>11</v>
      </c>
      <c r="B12" s="5" t="s">
        <v>1527</v>
      </c>
      <c r="C12" s="5" t="s">
        <v>97</v>
      </c>
      <c r="D12" s="5" t="s">
        <v>3202</v>
      </c>
      <c r="E12" s="5" t="s">
        <v>3203</v>
      </c>
      <c r="F12" s="5" t="s">
        <v>3204</v>
      </c>
      <c r="G12" s="5" t="s">
        <v>1550</v>
      </c>
      <c r="J12" s="5" t="s">
        <v>3180</v>
      </c>
    </row>
    <row r="13" spans="1:10">
      <c r="A13" s="5">
        <v>12</v>
      </c>
      <c r="B13" s="5" t="s">
        <v>1527</v>
      </c>
      <c r="C13" s="5" t="s">
        <v>97</v>
      </c>
      <c r="D13" s="5" t="s">
        <v>1563</v>
      </c>
      <c r="E13" s="5" t="s">
        <v>1564</v>
      </c>
      <c r="F13" s="5" t="s">
        <v>1565</v>
      </c>
      <c r="G13" s="5" t="s">
        <v>1869</v>
      </c>
      <c r="J13" s="5" t="s">
        <v>3180</v>
      </c>
    </row>
    <row r="14" spans="1:10">
      <c r="A14" s="5">
        <v>13</v>
      </c>
      <c r="B14" s="5" t="s">
        <v>1527</v>
      </c>
      <c r="C14" s="5" t="s">
        <v>97</v>
      </c>
      <c r="D14" s="5" t="s">
        <v>1566</v>
      </c>
      <c r="E14" s="5" t="s">
        <v>1567</v>
      </c>
      <c r="F14" s="5" t="s">
        <v>1568</v>
      </c>
      <c r="G14" s="5" t="s">
        <v>1569</v>
      </c>
      <c r="J14" s="5" t="s">
        <v>3180</v>
      </c>
    </row>
    <row r="15" spans="1:10">
      <c r="A15" s="5">
        <v>14</v>
      </c>
      <c r="B15" s="5" t="s">
        <v>1527</v>
      </c>
      <c r="C15" s="5" t="s">
        <v>97</v>
      </c>
      <c r="D15" s="5" t="s">
        <v>2307</v>
      </c>
      <c r="E15" s="5" t="s">
        <v>3205</v>
      </c>
      <c r="F15" s="5" t="s">
        <v>2308</v>
      </c>
      <c r="G15" s="5" t="s">
        <v>1771</v>
      </c>
      <c r="J15" s="5" t="s">
        <v>3180</v>
      </c>
    </row>
    <row r="16" spans="1:10">
      <c r="A16" s="5">
        <v>15</v>
      </c>
      <c r="B16" s="5" t="s">
        <v>1527</v>
      </c>
      <c r="C16" s="5" t="s">
        <v>97</v>
      </c>
      <c r="D16" s="5" t="s">
        <v>1570</v>
      </c>
      <c r="E16" s="5" t="s">
        <v>1571</v>
      </c>
      <c r="F16" s="5" t="s">
        <v>1572</v>
      </c>
      <c r="G16" s="5" t="s">
        <v>1550</v>
      </c>
      <c r="J16" s="5" t="s">
        <v>3180</v>
      </c>
    </row>
    <row r="17" spans="1:10">
      <c r="A17" s="5">
        <v>16</v>
      </c>
      <c r="B17" s="5" t="s">
        <v>1527</v>
      </c>
      <c r="C17" s="5" t="s">
        <v>97</v>
      </c>
      <c r="D17" s="5" t="s">
        <v>1573</v>
      </c>
      <c r="E17" s="5" t="s">
        <v>1574</v>
      </c>
      <c r="F17" s="5" t="s">
        <v>1575</v>
      </c>
      <c r="G17" s="5" t="s">
        <v>1576</v>
      </c>
      <c r="J17" s="5" t="s">
        <v>3180</v>
      </c>
    </row>
    <row r="18" spans="1:10">
      <c r="A18" s="5">
        <v>17</v>
      </c>
      <c r="B18" s="5" t="s">
        <v>1527</v>
      </c>
      <c r="C18" s="5" t="s">
        <v>97</v>
      </c>
      <c r="D18" s="5" t="s">
        <v>1577</v>
      </c>
      <c r="E18" s="5" t="s">
        <v>1578</v>
      </c>
      <c r="F18" s="5" t="s">
        <v>1579</v>
      </c>
      <c r="G18" s="5" t="s">
        <v>1580</v>
      </c>
      <c r="J18" s="5" t="s">
        <v>3180</v>
      </c>
    </row>
    <row r="19" spans="1:10">
      <c r="A19" s="5">
        <v>18</v>
      </c>
      <c r="B19" s="5" t="s">
        <v>1527</v>
      </c>
      <c r="C19" s="5" t="s">
        <v>97</v>
      </c>
      <c r="D19" s="5" t="s">
        <v>1581</v>
      </c>
      <c r="E19" s="5" t="s">
        <v>1582</v>
      </c>
      <c r="F19" s="5" t="s">
        <v>1583</v>
      </c>
      <c r="G19" s="5" t="s">
        <v>1576</v>
      </c>
      <c r="J19" s="5" t="s">
        <v>3180</v>
      </c>
    </row>
    <row r="20" spans="1:10">
      <c r="A20" s="5">
        <v>19</v>
      </c>
      <c r="B20" s="5" t="s">
        <v>1527</v>
      </c>
      <c r="C20" s="5" t="s">
        <v>97</v>
      </c>
      <c r="D20" s="5" t="s">
        <v>3206</v>
      </c>
      <c r="E20" s="5" t="s">
        <v>1585</v>
      </c>
      <c r="F20" s="5" t="s">
        <v>3207</v>
      </c>
      <c r="G20" s="5" t="s">
        <v>1546</v>
      </c>
      <c r="J20" s="5" t="s">
        <v>3180</v>
      </c>
    </row>
    <row r="21" spans="1:10">
      <c r="A21" s="5">
        <v>20</v>
      </c>
      <c r="B21" s="5" t="s">
        <v>1527</v>
      </c>
      <c r="C21" s="5" t="s">
        <v>97</v>
      </c>
      <c r="D21" s="5" t="s">
        <v>1587</v>
      </c>
      <c r="E21" s="5" t="s">
        <v>1588</v>
      </c>
      <c r="F21" s="5" t="s">
        <v>1589</v>
      </c>
      <c r="G21" s="5" t="s">
        <v>1590</v>
      </c>
      <c r="J21" s="5" t="s">
        <v>3180</v>
      </c>
    </row>
    <row r="22" spans="1:10">
      <c r="A22" s="5">
        <v>21</v>
      </c>
      <c r="B22" s="5" t="s">
        <v>1527</v>
      </c>
      <c r="C22" s="5" t="s">
        <v>97</v>
      </c>
      <c r="D22" s="5" t="s">
        <v>3031</v>
      </c>
      <c r="E22" s="5" t="s">
        <v>3208</v>
      </c>
      <c r="F22" s="5" t="s">
        <v>3032</v>
      </c>
      <c r="G22" s="5" t="s">
        <v>1535</v>
      </c>
      <c r="H22" s="5" t="s">
        <v>3033</v>
      </c>
      <c r="J22" s="5" t="s">
        <v>3180</v>
      </c>
    </row>
    <row r="23" spans="1:10">
      <c r="A23" s="5">
        <v>22</v>
      </c>
      <c r="B23" s="5" t="s">
        <v>1527</v>
      </c>
      <c r="C23" s="5" t="s">
        <v>97</v>
      </c>
      <c r="D23" s="5" t="s">
        <v>1591</v>
      </c>
      <c r="E23" s="5" t="s">
        <v>1592</v>
      </c>
      <c r="F23" s="5" t="s">
        <v>1593</v>
      </c>
      <c r="G23" s="5" t="s">
        <v>1576</v>
      </c>
      <c r="J23" s="5" t="s">
        <v>3180</v>
      </c>
    </row>
    <row r="24" spans="1:10">
      <c r="A24" s="5">
        <v>23</v>
      </c>
      <c r="B24" s="5" t="s">
        <v>1527</v>
      </c>
      <c r="C24" s="5" t="s">
        <v>97</v>
      </c>
      <c r="D24" s="5" t="s">
        <v>1594</v>
      </c>
      <c r="E24" s="5" t="s">
        <v>1595</v>
      </c>
      <c r="F24" s="5" t="s">
        <v>1596</v>
      </c>
      <c r="G24" s="5" t="s">
        <v>1597</v>
      </c>
      <c r="J24" s="5" t="s">
        <v>3180</v>
      </c>
    </row>
    <row r="25" spans="1:10">
      <c r="A25" s="5">
        <v>24</v>
      </c>
      <c r="B25" s="5" t="s">
        <v>1527</v>
      </c>
      <c r="C25" s="5" t="s">
        <v>97</v>
      </c>
      <c r="D25" s="5" t="s">
        <v>1598</v>
      </c>
      <c r="E25" s="5" t="s">
        <v>1599</v>
      </c>
      <c r="F25" s="5" t="s">
        <v>1600</v>
      </c>
      <c r="G25" s="5" t="s">
        <v>1546</v>
      </c>
      <c r="J25" s="5" t="s">
        <v>3180</v>
      </c>
    </row>
    <row r="26" spans="1:10">
      <c r="A26" s="5">
        <v>25</v>
      </c>
      <c r="B26" s="5" t="s">
        <v>1527</v>
      </c>
      <c r="C26" s="5" t="s">
        <v>97</v>
      </c>
      <c r="D26" s="5" t="s">
        <v>1601</v>
      </c>
      <c r="E26" s="5" t="s">
        <v>1602</v>
      </c>
      <c r="F26" s="5" t="s">
        <v>1603</v>
      </c>
      <c r="G26" s="5" t="s">
        <v>1604</v>
      </c>
      <c r="H26" s="5" t="s">
        <v>1605</v>
      </c>
      <c r="J26" s="5" t="s">
        <v>3180</v>
      </c>
    </row>
    <row r="27" spans="1:10">
      <c r="A27" s="5">
        <v>26</v>
      </c>
      <c r="B27" s="5" t="s">
        <v>1527</v>
      </c>
      <c r="C27" s="5" t="s">
        <v>97</v>
      </c>
      <c r="D27" s="5" t="s">
        <v>1606</v>
      </c>
      <c r="E27" s="5" t="s">
        <v>1607</v>
      </c>
      <c r="F27" s="5" t="s">
        <v>1608</v>
      </c>
      <c r="G27" s="5" t="s">
        <v>1604</v>
      </c>
      <c r="J27" s="5" t="s">
        <v>3180</v>
      </c>
    </row>
    <row r="28" spans="1:10">
      <c r="A28" s="5">
        <v>27</v>
      </c>
      <c r="B28" s="5" t="s">
        <v>1527</v>
      </c>
      <c r="C28" s="5" t="s">
        <v>97</v>
      </c>
      <c r="D28" s="5" t="s">
        <v>3040</v>
      </c>
      <c r="E28" s="5" t="s">
        <v>3209</v>
      </c>
      <c r="F28" s="5" t="s">
        <v>3041</v>
      </c>
      <c r="G28" s="5" t="s">
        <v>1558</v>
      </c>
      <c r="J28" s="5" t="s">
        <v>3180</v>
      </c>
    </row>
    <row r="29" spans="1:10">
      <c r="A29" s="5">
        <v>28</v>
      </c>
      <c r="B29" s="5" t="s">
        <v>1527</v>
      </c>
      <c r="C29" s="5" t="s">
        <v>97</v>
      </c>
      <c r="D29" s="5" t="s">
        <v>1609</v>
      </c>
      <c r="E29" s="5" t="s">
        <v>1610</v>
      </c>
      <c r="F29" s="5" t="s">
        <v>1611</v>
      </c>
      <c r="G29" s="5" t="s">
        <v>1535</v>
      </c>
      <c r="J29" s="5" t="s">
        <v>3180</v>
      </c>
    </row>
    <row r="30" spans="1:10">
      <c r="A30" s="5">
        <v>29</v>
      </c>
      <c r="B30" s="5" t="s">
        <v>1527</v>
      </c>
      <c r="C30" s="5" t="s">
        <v>97</v>
      </c>
      <c r="D30" s="5" t="s">
        <v>3210</v>
      </c>
      <c r="E30" s="5" t="s">
        <v>3211</v>
      </c>
      <c r="F30" s="5" t="s">
        <v>3212</v>
      </c>
      <c r="G30" s="5" t="s">
        <v>3213</v>
      </c>
      <c r="J30" s="5" t="s">
        <v>3180</v>
      </c>
    </row>
    <row r="31" spans="1:10">
      <c r="A31" s="5">
        <v>30</v>
      </c>
      <c r="B31" s="5" t="s">
        <v>1527</v>
      </c>
      <c r="C31" s="5" t="s">
        <v>97</v>
      </c>
      <c r="D31" s="5" t="s">
        <v>2351</v>
      </c>
      <c r="E31" s="5" t="s">
        <v>3214</v>
      </c>
      <c r="F31" s="5" t="s">
        <v>2352</v>
      </c>
      <c r="G31" s="5" t="s">
        <v>1580</v>
      </c>
      <c r="J31" s="5" t="s">
        <v>3180</v>
      </c>
    </row>
    <row r="32" spans="1:10">
      <c r="A32" s="5">
        <v>31</v>
      </c>
      <c r="B32" s="5" t="s">
        <v>1527</v>
      </c>
      <c r="C32" s="5" t="s">
        <v>97</v>
      </c>
      <c r="D32" s="5" t="s">
        <v>1612</v>
      </c>
      <c r="E32" s="5" t="s">
        <v>1613</v>
      </c>
      <c r="F32" s="5" t="s">
        <v>1614</v>
      </c>
      <c r="G32" s="5" t="s">
        <v>1535</v>
      </c>
      <c r="J32" s="5" t="s">
        <v>3180</v>
      </c>
    </row>
    <row r="33" spans="1:10">
      <c r="A33" s="5">
        <v>32</v>
      </c>
      <c r="B33" s="5" t="s">
        <v>1527</v>
      </c>
      <c r="C33" s="5" t="s">
        <v>97</v>
      </c>
      <c r="D33" s="5" t="s">
        <v>1615</v>
      </c>
      <c r="E33" s="5" t="s">
        <v>1616</v>
      </c>
      <c r="F33" s="5" t="s">
        <v>1617</v>
      </c>
      <c r="G33" s="5" t="s">
        <v>1618</v>
      </c>
      <c r="J33" s="5" t="s">
        <v>3180</v>
      </c>
    </row>
    <row r="34" spans="1:10">
      <c r="A34" s="5">
        <v>33</v>
      </c>
      <c r="B34" s="5" t="s">
        <v>1527</v>
      </c>
      <c r="C34" s="5" t="s">
        <v>97</v>
      </c>
      <c r="D34" s="5" t="s">
        <v>1619</v>
      </c>
      <c r="E34" s="5" t="s">
        <v>1620</v>
      </c>
      <c r="F34" s="5" t="s">
        <v>1621</v>
      </c>
      <c r="G34" s="5" t="s">
        <v>1622</v>
      </c>
      <c r="J34" s="5" t="s">
        <v>3180</v>
      </c>
    </row>
    <row r="35" spans="1:10">
      <c r="A35" s="5">
        <v>34</v>
      </c>
      <c r="B35" s="5" t="s">
        <v>1527</v>
      </c>
      <c r="C35" s="5" t="s">
        <v>97</v>
      </c>
      <c r="D35" s="5" t="s">
        <v>1623</v>
      </c>
      <c r="E35" s="5" t="s">
        <v>1624</v>
      </c>
      <c r="F35" s="5" t="s">
        <v>1625</v>
      </c>
      <c r="G35" s="5" t="s">
        <v>1554</v>
      </c>
      <c r="J35" s="5" t="s">
        <v>3180</v>
      </c>
    </row>
    <row r="36" spans="1:10">
      <c r="A36" s="5">
        <v>35</v>
      </c>
      <c r="B36" s="5" t="s">
        <v>1527</v>
      </c>
      <c r="C36" s="5" t="s">
        <v>97</v>
      </c>
      <c r="D36" s="5" t="s">
        <v>1626</v>
      </c>
      <c r="E36" s="5" t="s">
        <v>1627</v>
      </c>
      <c r="F36" s="5" t="s">
        <v>1628</v>
      </c>
      <c r="G36" s="5" t="s">
        <v>1535</v>
      </c>
      <c r="J36" s="5" t="s">
        <v>3180</v>
      </c>
    </row>
    <row r="37" spans="1:10">
      <c r="A37" s="5">
        <v>36</v>
      </c>
      <c r="B37" s="5" t="s">
        <v>1527</v>
      </c>
      <c r="C37" s="5" t="s">
        <v>97</v>
      </c>
      <c r="D37" s="5" t="s">
        <v>1629</v>
      </c>
      <c r="E37" s="5" t="s">
        <v>1630</v>
      </c>
      <c r="F37" s="5" t="s">
        <v>1631</v>
      </c>
      <c r="G37" s="5" t="s">
        <v>1558</v>
      </c>
      <c r="J37" s="5" t="s">
        <v>3180</v>
      </c>
    </row>
    <row r="38" spans="1:10">
      <c r="A38" s="5">
        <v>37</v>
      </c>
      <c r="B38" s="5" t="s">
        <v>1527</v>
      </c>
      <c r="C38" s="5" t="s">
        <v>97</v>
      </c>
      <c r="D38" s="5" t="s">
        <v>3053</v>
      </c>
      <c r="E38" s="5" t="s">
        <v>3215</v>
      </c>
      <c r="F38" s="5" t="s">
        <v>3054</v>
      </c>
      <c r="G38" s="5" t="s">
        <v>1618</v>
      </c>
      <c r="J38" s="5" t="s">
        <v>3180</v>
      </c>
    </row>
    <row r="39" spans="1:10">
      <c r="A39" s="5">
        <v>38</v>
      </c>
      <c r="B39" s="5" t="s">
        <v>1527</v>
      </c>
      <c r="C39" s="5" t="s">
        <v>97</v>
      </c>
      <c r="D39" s="5" t="s">
        <v>1632</v>
      </c>
      <c r="E39" s="5" t="s">
        <v>1633</v>
      </c>
      <c r="F39" s="5" t="s">
        <v>1634</v>
      </c>
      <c r="G39" s="5" t="s">
        <v>1635</v>
      </c>
      <c r="H39" s="5" t="s">
        <v>1636</v>
      </c>
      <c r="J39" s="5" t="s">
        <v>3180</v>
      </c>
    </row>
    <row r="40" spans="1:10">
      <c r="A40" s="5">
        <v>39</v>
      </c>
      <c r="B40" s="5" t="s">
        <v>1527</v>
      </c>
      <c r="C40" s="5" t="s">
        <v>97</v>
      </c>
      <c r="D40" s="5" t="s">
        <v>1637</v>
      </c>
      <c r="E40" s="5" t="s">
        <v>1638</v>
      </c>
      <c r="F40" s="5" t="s">
        <v>1639</v>
      </c>
      <c r="G40" s="5" t="s">
        <v>1554</v>
      </c>
      <c r="J40" s="5" t="s">
        <v>3180</v>
      </c>
    </row>
    <row r="41" spans="1:10">
      <c r="A41" s="5">
        <v>40</v>
      </c>
      <c r="B41" s="5" t="s">
        <v>1527</v>
      </c>
      <c r="C41" s="5" t="s">
        <v>97</v>
      </c>
      <c r="D41" s="5" t="s">
        <v>1640</v>
      </c>
      <c r="E41" s="5" t="s">
        <v>1641</v>
      </c>
      <c r="F41" s="5" t="s">
        <v>1639</v>
      </c>
      <c r="G41" s="5" t="s">
        <v>1642</v>
      </c>
      <c r="J41" s="5" t="s">
        <v>3180</v>
      </c>
    </row>
    <row r="42" spans="1:10">
      <c r="A42" s="5">
        <v>41</v>
      </c>
      <c r="B42" s="5" t="s">
        <v>1527</v>
      </c>
      <c r="C42" s="5" t="s">
        <v>97</v>
      </c>
      <c r="D42" s="5" t="s">
        <v>1643</v>
      </c>
      <c r="E42" s="5" t="s">
        <v>1644</v>
      </c>
      <c r="F42" s="5" t="s">
        <v>1639</v>
      </c>
      <c r="G42" s="5" t="s">
        <v>1645</v>
      </c>
      <c r="J42" s="5" t="s">
        <v>3180</v>
      </c>
    </row>
    <row r="43" spans="1:10">
      <c r="A43" s="5">
        <v>42</v>
      </c>
      <c r="B43" s="5" t="s">
        <v>1527</v>
      </c>
      <c r="C43" s="5" t="s">
        <v>97</v>
      </c>
      <c r="D43" s="5" t="s">
        <v>1646</v>
      </c>
      <c r="E43" s="5" t="s">
        <v>1647</v>
      </c>
      <c r="F43" s="5" t="s">
        <v>1639</v>
      </c>
      <c r="G43" s="5" t="s">
        <v>1648</v>
      </c>
      <c r="J43" s="5" t="s">
        <v>3180</v>
      </c>
    </row>
    <row r="44" spans="1:10">
      <c r="A44" s="5">
        <v>43</v>
      </c>
      <c r="B44" s="5" t="s">
        <v>1527</v>
      </c>
      <c r="C44" s="5" t="s">
        <v>97</v>
      </c>
      <c r="D44" s="5" t="s">
        <v>1649</v>
      </c>
      <c r="E44" s="5" t="s">
        <v>1650</v>
      </c>
      <c r="F44" s="5" t="s">
        <v>1639</v>
      </c>
      <c r="G44" s="5" t="s">
        <v>1651</v>
      </c>
      <c r="J44" s="5" t="s">
        <v>3180</v>
      </c>
    </row>
    <row r="45" spans="1:10">
      <c r="A45" s="5">
        <v>44</v>
      </c>
      <c r="B45" s="5" t="s">
        <v>1527</v>
      </c>
      <c r="C45" s="5" t="s">
        <v>97</v>
      </c>
      <c r="D45" s="5" t="s">
        <v>1652</v>
      </c>
      <c r="E45" s="5" t="s">
        <v>1653</v>
      </c>
      <c r="F45" s="5" t="s">
        <v>1639</v>
      </c>
      <c r="G45" s="5" t="s">
        <v>1654</v>
      </c>
      <c r="J45" s="5" t="s">
        <v>3180</v>
      </c>
    </row>
    <row r="46" spans="1:10">
      <c r="A46" s="5">
        <v>45</v>
      </c>
      <c r="B46" s="5" t="s">
        <v>1527</v>
      </c>
      <c r="C46" s="5" t="s">
        <v>97</v>
      </c>
      <c r="D46" s="5" t="s">
        <v>3216</v>
      </c>
      <c r="E46" s="5" t="s">
        <v>3217</v>
      </c>
      <c r="F46" s="5" t="s">
        <v>3218</v>
      </c>
      <c r="G46" s="5" t="s">
        <v>2766</v>
      </c>
      <c r="J46" s="5" t="s">
        <v>3180</v>
      </c>
    </row>
    <row r="47" spans="1:10">
      <c r="A47" s="5">
        <v>46</v>
      </c>
      <c r="B47" s="5" t="s">
        <v>1527</v>
      </c>
      <c r="C47" s="5" t="s">
        <v>97</v>
      </c>
      <c r="D47" s="5" t="s">
        <v>1655</v>
      </c>
      <c r="E47" s="5" t="s">
        <v>1656</v>
      </c>
      <c r="F47" s="5" t="s">
        <v>1657</v>
      </c>
      <c r="G47" s="5" t="s">
        <v>1554</v>
      </c>
      <c r="J47" s="5" t="s">
        <v>3180</v>
      </c>
    </row>
    <row r="48" spans="1:10">
      <c r="A48" s="5">
        <v>47</v>
      </c>
      <c r="B48" s="5" t="s">
        <v>1527</v>
      </c>
      <c r="C48" s="5" t="s">
        <v>97</v>
      </c>
      <c r="D48" s="5" t="s">
        <v>1658</v>
      </c>
      <c r="E48" s="5" t="s">
        <v>1659</v>
      </c>
      <c r="F48" s="5" t="s">
        <v>1660</v>
      </c>
      <c r="G48" s="5" t="s">
        <v>1539</v>
      </c>
      <c r="J48" s="5" t="s">
        <v>3180</v>
      </c>
    </row>
    <row r="49" spans="1:10">
      <c r="A49" s="5">
        <v>48</v>
      </c>
      <c r="B49" s="5" t="s">
        <v>1527</v>
      </c>
      <c r="C49" s="5" t="s">
        <v>97</v>
      </c>
      <c r="D49" s="5" t="s">
        <v>1661</v>
      </c>
      <c r="E49" s="5" t="s">
        <v>1662</v>
      </c>
      <c r="F49" s="5" t="s">
        <v>1663</v>
      </c>
      <c r="G49" s="5" t="s">
        <v>1664</v>
      </c>
      <c r="J49" s="5" t="s">
        <v>3180</v>
      </c>
    </row>
    <row r="50" spans="1:10">
      <c r="A50" s="5">
        <v>49</v>
      </c>
      <c r="B50" s="5" t="s">
        <v>1527</v>
      </c>
      <c r="C50" s="5" t="s">
        <v>97</v>
      </c>
      <c r="D50" s="5" t="s">
        <v>1665</v>
      </c>
      <c r="E50" s="5" t="s">
        <v>1666</v>
      </c>
      <c r="F50" s="5" t="s">
        <v>1667</v>
      </c>
      <c r="G50" s="5" t="s">
        <v>1668</v>
      </c>
      <c r="J50" s="5" t="s">
        <v>3180</v>
      </c>
    </row>
    <row r="51" spans="1:10">
      <c r="A51" s="5">
        <v>50</v>
      </c>
      <c r="B51" s="5" t="s">
        <v>1527</v>
      </c>
      <c r="C51" s="5" t="s">
        <v>97</v>
      </c>
      <c r="D51" s="5" t="s">
        <v>1669</v>
      </c>
      <c r="E51" s="5" t="s">
        <v>1670</v>
      </c>
      <c r="F51" s="5" t="s">
        <v>1671</v>
      </c>
      <c r="G51" s="5" t="s">
        <v>1672</v>
      </c>
      <c r="J51" s="5" t="s">
        <v>3180</v>
      </c>
    </row>
    <row r="52" spans="1:10">
      <c r="A52" s="5">
        <v>51</v>
      </c>
      <c r="B52" s="5" t="s">
        <v>1527</v>
      </c>
      <c r="C52" s="5" t="s">
        <v>97</v>
      </c>
      <c r="D52" s="5" t="s">
        <v>1673</v>
      </c>
      <c r="E52" s="5" t="s">
        <v>1674</v>
      </c>
      <c r="F52" s="5" t="s">
        <v>1675</v>
      </c>
      <c r="G52" s="5" t="s">
        <v>1539</v>
      </c>
      <c r="J52" s="5" t="s">
        <v>3180</v>
      </c>
    </row>
    <row r="53" spans="1:10">
      <c r="A53" s="5">
        <v>52</v>
      </c>
      <c r="B53" s="5" t="s">
        <v>1527</v>
      </c>
      <c r="C53" s="5" t="s">
        <v>97</v>
      </c>
      <c r="D53" s="5" t="s">
        <v>1676</v>
      </c>
      <c r="E53" s="5" t="s">
        <v>1677</v>
      </c>
      <c r="F53" s="5" t="s">
        <v>1678</v>
      </c>
      <c r="G53" s="5" t="s">
        <v>1672</v>
      </c>
      <c r="J53" s="5" t="s">
        <v>3180</v>
      </c>
    </row>
    <row r="54" spans="1:10">
      <c r="A54" s="5">
        <v>53</v>
      </c>
      <c r="B54" s="5" t="s">
        <v>1527</v>
      </c>
      <c r="C54" s="5" t="s">
        <v>97</v>
      </c>
      <c r="D54" s="5" t="s">
        <v>3219</v>
      </c>
      <c r="E54" s="5" t="s">
        <v>3220</v>
      </c>
      <c r="F54" s="5" t="s">
        <v>3221</v>
      </c>
      <c r="G54" s="5" t="s">
        <v>1701</v>
      </c>
      <c r="J54" s="5" t="s">
        <v>3180</v>
      </c>
    </row>
    <row r="55" spans="1:10">
      <c r="A55" s="5">
        <v>54</v>
      </c>
      <c r="B55" s="5" t="s">
        <v>1527</v>
      </c>
      <c r="C55" s="5" t="s">
        <v>97</v>
      </c>
      <c r="D55" s="5" t="s">
        <v>1679</v>
      </c>
      <c r="E55" s="5" t="s">
        <v>1680</v>
      </c>
      <c r="F55" s="5" t="s">
        <v>1681</v>
      </c>
      <c r="G55" s="5" t="s">
        <v>1590</v>
      </c>
      <c r="H55" s="5" t="s">
        <v>1682</v>
      </c>
      <c r="J55" s="5" t="s">
        <v>3180</v>
      </c>
    </row>
    <row r="56" spans="1:10">
      <c r="A56" s="5">
        <v>55</v>
      </c>
      <c r="B56" s="5" t="s">
        <v>1527</v>
      </c>
      <c r="C56" s="5" t="s">
        <v>97</v>
      </c>
      <c r="D56" s="5" t="s">
        <v>1683</v>
      </c>
      <c r="E56" s="5" t="s">
        <v>1684</v>
      </c>
      <c r="F56" s="5" t="s">
        <v>1685</v>
      </c>
      <c r="G56" s="5" t="s">
        <v>1535</v>
      </c>
      <c r="J56" s="5" t="s">
        <v>3180</v>
      </c>
    </row>
    <row r="57" spans="1:10">
      <c r="A57" s="5">
        <v>56</v>
      </c>
      <c r="B57" s="5" t="s">
        <v>1527</v>
      </c>
      <c r="C57" s="5" t="s">
        <v>97</v>
      </c>
      <c r="D57" s="5" t="s">
        <v>1686</v>
      </c>
      <c r="E57" s="5" t="s">
        <v>1687</v>
      </c>
      <c r="F57" s="5" t="s">
        <v>1688</v>
      </c>
      <c r="G57" s="5" t="s">
        <v>1945</v>
      </c>
      <c r="H57" s="5" t="s">
        <v>1689</v>
      </c>
      <c r="J57" s="5" t="s">
        <v>3180</v>
      </c>
    </row>
    <row r="58" spans="1:10">
      <c r="A58" s="5">
        <v>57</v>
      </c>
      <c r="B58" s="5" t="s">
        <v>1527</v>
      </c>
      <c r="C58" s="5" t="s">
        <v>97</v>
      </c>
      <c r="D58" s="5" t="s">
        <v>1690</v>
      </c>
      <c r="E58" s="5" t="s">
        <v>1691</v>
      </c>
      <c r="F58" s="5" t="s">
        <v>1692</v>
      </c>
      <c r="G58" s="5" t="s">
        <v>1558</v>
      </c>
      <c r="H58" s="5" t="s">
        <v>1693</v>
      </c>
      <c r="J58" s="5" t="s">
        <v>3180</v>
      </c>
    </row>
    <row r="59" spans="1:10">
      <c r="A59" s="5">
        <v>58</v>
      </c>
      <c r="B59" s="5" t="s">
        <v>1527</v>
      </c>
      <c r="C59" s="5" t="s">
        <v>97</v>
      </c>
      <c r="D59" s="5" t="s">
        <v>1694</v>
      </c>
      <c r="E59" s="5" t="s">
        <v>1695</v>
      </c>
      <c r="F59" s="5" t="s">
        <v>1696</v>
      </c>
      <c r="G59" s="5" t="s">
        <v>1697</v>
      </c>
      <c r="J59" s="5" t="s">
        <v>3180</v>
      </c>
    </row>
    <row r="60" spans="1:10">
      <c r="A60" s="5">
        <v>59</v>
      </c>
      <c r="B60" s="5" t="s">
        <v>1527</v>
      </c>
      <c r="C60" s="5" t="s">
        <v>97</v>
      </c>
      <c r="D60" s="5" t="s">
        <v>1698</v>
      </c>
      <c r="E60" s="5" t="s">
        <v>1699</v>
      </c>
      <c r="F60" s="5" t="s">
        <v>1700</v>
      </c>
      <c r="G60" s="5" t="s">
        <v>1701</v>
      </c>
      <c r="J60" s="5" t="s">
        <v>3180</v>
      </c>
    </row>
    <row r="61" spans="1:10">
      <c r="A61" s="5">
        <v>60</v>
      </c>
      <c r="B61" s="5" t="s">
        <v>1527</v>
      </c>
      <c r="C61" s="5" t="s">
        <v>97</v>
      </c>
      <c r="D61" s="5" t="s">
        <v>1702</v>
      </c>
      <c r="E61" s="5" t="s">
        <v>1703</v>
      </c>
      <c r="F61" s="5" t="s">
        <v>1704</v>
      </c>
      <c r="G61" s="5" t="s">
        <v>1824</v>
      </c>
      <c r="H61" s="5" t="s">
        <v>1705</v>
      </c>
      <c r="J61" s="5" t="s">
        <v>3180</v>
      </c>
    </row>
    <row r="62" spans="1:10">
      <c r="A62" s="5">
        <v>61</v>
      </c>
      <c r="B62" s="5" t="s">
        <v>1527</v>
      </c>
      <c r="C62" s="5" t="s">
        <v>97</v>
      </c>
      <c r="D62" s="5" t="s">
        <v>1706</v>
      </c>
      <c r="E62" s="5" t="s">
        <v>1707</v>
      </c>
      <c r="F62" s="5" t="s">
        <v>1708</v>
      </c>
      <c r="G62" s="5" t="s">
        <v>1824</v>
      </c>
      <c r="J62" s="5" t="s">
        <v>3180</v>
      </c>
    </row>
    <row r="63" spans="1:10">
      <c r="A63" s="5">
        <v>62</v>
      </c>
      <c r="B63" s="5" t="s">
        <v>1527</v>
      </c>
      <c r="C63" s="5" t="s">
        <v>97</v>
      </c>
      <c r="D63" s="5" t="s">
        <v>1709</v>
      </c>
      <c r="E63" s="5" t="s">
        <v>1710</v>
      </c>
      <c r="F63" s="5" t="s">
        <v>1639</v>
      </c>
      <c r="G63" s="5" t="s">
        <v>1711</v>
      </c>
      <c r="J63" s="5" t="s">
        <v>3180</v>
      </c>
    </row>
    <row r="64" spans="1:10">
      <c r="A64" s="5">
        <v>63</v>
      </c>
      <c r="B64" s="5" t="s">
        <v>1527</v>
      </c>
      <c r="C64" s="5" t="s">
        <v>97</v>
      </c>
      <c r="D64" s="5" t="s">
        <v>1712</v>
      </c>
      <c r="E64" s="5" t="s">
        <v>1713</v>
      </c>
      <c r="F64" s="5" t="s">
        <v>1714</v>
      </c>
      <c r="G64" s="5" t="s">
        <v>1715</v>
      </c>
      <c r="J64" s="5" t="s">
        <v>3180</v>
      </c>
    </row>
    <row r="65" spans="1:10">
      <c r="A65" s="5">
        <v>64</v>
      </c>
      <c r="B65" s="5" t="s">
        <v>1527</v>
      </c>
      <c r="C65" s="5" t="s">
        <v>97</v>
      </c>
      <c r="D65" s="5" t="s">
        <v>1716</v>
      </c>
      <c r="E65" s="5" t="s">
        <v>1717</v>
      </c>
      <c r="F65" s="5" t="s">
        <v>1718</v>
      </c>
      <c r="G65" s="5" t="s">
        <v>1719</v>
      </c>
      <c r="H65" s="5" t="s">
        <v>1720</v>
      </c>
      <c r="J65" s="5" t="s">
        <v>3180</v>
      </c>
    </row>
    <row r="66" spans="1:10">
      <c r="A66" s="5">
        <v>65</v>
      </c>
      <c r="B66" s="5" t="s">
        <v>1527</v>
      </c>
      <c r="C66" s="5" t="s">
        <v>97</v>
      </c>
      <c r="D66" s="5" t="s">
        <v>1721</v>
      </c>
      <c r="E66" s="5" t="s">
        <v>1722</v>
      </c>
      <c r="F66" s="5" t="s">
        <v>1723</v>
      </c>
      <c r="G66" s="5" t="s">
        <v>1724</v>
      </c>
      <c r="J66" s="5" t="s">
        <v>3180</v>
      </c>
    </row>
    <row r="67" spans="1:10">
      <c r="A67" s="5">
        <v>66</v>
      </c>
      <c r="B67" s="5" t="s">
        <v>1527</v>
      </c>
      <c r="C67" s="5" t="s">
        <v>97</v>
      </c>
      <c r="D67" s="5" t="s">
        <v>1725</v>
      </c>
      <c r="E67" s="5" t="s">
        <v>1726</v>
      </c>
      <c r="F67" s="5" t="s">
        <v>1727</v>
      </c>
      <c r="G67" s="5" t="s">
        <v>1701</v>
      </c>
      <c r="J67" s="5" t="s">
        <v>3180</v>
      </c>
    </row>
    <row r="68" spans="1:10">
      <c r="A68" s="5">
        <v>67</v>
      </c>
      <c r="B68" s="5" t="s">
        <v>1527</v>
      </c>
      <c r="C68" s="5" t="s">
        <v>97</v>
      </c>
      <c r="D68" s="5" t="s">
        <v>1728</v>
      </c>
      <c r="E68" s="5" t="s">
        <v>1729</v>
      </c>
      <c r="F68" s="5" t="s">
        <v>1730</v>
      </c>
      <c r="G68" s="5" t="s">
        <v>1731</v>
      </c>
      <c r="J68" s="5" t="s">
        <v>3180</v>
      </c>
    </row>
    <row r="69" spans="1:10">
      <c r="A69" s="5">
        <v>68</v>
      </c>
      <c r="B69" s="5" t="s">
        <v>1527</v>
      </c>
      <c r="C69" s="5" t="s">
        <v>97</v>
      </c>
      <c r="D69" s="5" t="s">
        <v>1732</v>
      </c>
      <c r="E69" s="5" t="s">
        <v>1733</v>
      </c>
      <c r="F69" s="5" t="s">
        <v>1734</v>
      </c>
      <c r="G69" s="5" t="s">
        <v>1604</v>
      </c>
      <c r="J69" s="5" t="s">
        <v>3180</v>
      </c>
    </row>
    <row r="70" spans="1:10">
      <c r="A70" s="5">
        <v>69</v>
      </c>
      <c r="B70" s="5" t="s">
        <v>1527</v>
      </c>
      <c r="C70" s="5" t="s">
        <v>97</v>
      </c>
      <c r="D70" s="5" t="s">
        <v>1735</v>
      </c>
      <c r="E70" s="5" t="s">
        <v>1736</v>
      </c>
      <c r="F70" s="5" t="s">
        <v>1737</v>
      </c>
      <c r="G70" s="5" t="s">
        <v>1738</v>
      </c>
      <c r="J70" s="5" t="s">
        <v>3180</v>
      </c>
    </row>
    <row r="71" spans="1:10">
      <c r="A71" s="5">
        <v>70</v>
      </c>
      <c r="B71" s="5" t="s">
        <v>1527</v>
      </c>
      <c r="C71" s="5" t="s">
        <v>97</v>
      </c>
      <c r="D71" s="5" t="s">
        <v>3222</v>
      </c>
      <c r="E71" s="5" t="s">
        <v>3223</v>
      </c>
      <c r="F71" s="5" t="s">
        <v>3224</v>
      </c>
      <c r="G71" s="5" t="s">
        <v>2405</v>
      </c>
      <c r="J71" s="5" t="s">
        <v>3180</v>
      </c>
    </row>
    <row r="72" spans="1:10">
      <c r="A72" s="5">
        <v>71</v>
      </c>
      <c r="B72" s="5" t="s">
        <v>1527</v>
      </c>
      <c r="C72" s="5" t="s">
        <v>97</v>
      </c>
      <c r="D72" s="5" t="s">
        <v>1739</v>
      </c>
      <c r="E72" s="5" t="s">
        <v>1740</v>
      </c>
      <c r="F72" s="5" t="s">
        <v>1741</v>
      </c>
      <c r="G72" s="5" t="s">
        <v>1742</v>
      </c>
      <c r="J72" s="5" t="s">
        <v>3180</v>
      </c>
    </row>
    <row r="73" spans="1:10">
      <c r="A73" s="5">
        <v>72</v>
      </c>
      <c r="B73" s="5" t="s">
        <v>1527</v>
      </c>
      <c r="C73" s="5" t="s">
        <v>97</v>
      </c>
      <c r="D73" s="5" t="s">
        <v>1743</v>
      </c>
      <c r="E73" s="5" t="s">
        <v>1744</v>
      </c>
      <c r="F73" s="5" t="s">
        <v>1745</v>
      </c>
      <c r="G73" s="5" t="s">
        <v>1558</v>
      </c>
      <c r="J73" s="5" t="s">
        <v>3180</v>
      </c>
    </row>
    <row r="74" spans="1:10">
      <c r="A74" s="5">
        <v>73</v>
      </c>
      <c r="B74" s="5" t="s">
        <v>1527</v>
      </c>
      <c r="C74" s="5" t="s">
        <v>97</v>
      </c>
      <c r="D74" s="5" t="s">
        <v>1746</v>
      </c>
      <c r="E74" s="5" t="s">
        <v>1747</v>
      </c>
      <c r="F74" s="5" t="s">
        <v>1748</v>
      </c>
      <c r="G74" s="5" t="s">
        <v>1749</v>
      </c>
      <c r="J74" s="5" t="s">
        <v>3180</v>
      </c>
    </row>
    <row r="75" spans="1:10">
      <c r="A75" s="5">
        <v>74</v>
      </c>
      <c r="B75" s="5" t="s">
        <v>1527</v>
      </c>
      <c r="C75" s="5" t="s">
        <v>97</v>
      </c>
      <c r="D75" s="5" t="s">
        <v>1750</v>
      </c>
      <c r="E75" s="5" t="s">
        <v>1751</v>
      </c>
      <c r="F75" s="5" t="s">
        <v>1752</v>
      </c>
      <c r="G75" s="5" t="s">
        <v>1753</v>
      </c>
      <c r="J75" s="5" t="s">
        <v>3180</v>
      </c>
    </row>
    <row r="76" spans="1:10">
      <c r="A76" s="5">
        <v>75</v>
      </c>
      <c r="B76" s="5" t="s">
        <v>1527</v>
      </c>
      <c r="C76" s="5" t="s">
        <v>97</v>
      </c>
      <c r="D76" s="5" t="s">
        <v>1754</v>
      </c>
      <c r="E76" s="5" t="s">
        <v>1755</v>
      </c>
      <c r="F76" s="5" t="s">
        <v>1756</v>
      </c>
      <c r="G76" s="5" t="s">
        <v>1757</v>
      </c>
      <c r="J76" s="5" t="s">
        <v>3180</v>
      </c>
    </row>
    <row r="77" spans="1:10">
      <c r="A77" s="5">
        <v>76</v>
      </c>
      <c r="B77" s="5" t="s">
        <v>1527</v>
      </c>
      <c r="C77" s="5" t="s">
        <v>97</v>
      </c>
      <c r="D77" s="5" t="s">
        <v>1758</v>
      </c>
      <c r="E77" s="5" t="s">
        <v>1759</v>
      </c>
      <c r="F77" s="5" t="s">
        <v>1760</v>
      </c>
      <c r="G77" s="5" t="s">
        <v>1576</v>
      </c>
      <c r="J77" s="5" t="s">
        <v>3180</v>
      </c>
    </row>
    <row r="78" spans="1:10">
      <c r="A78" s="5">
        <v>77</v>
      </c>
      <c r="B78" s="5" t="s">
        <v>1527</v>
      </c>
      <c r="C78" s="5" t="s">
        <v>97</v>
      </c>
      <c r="D78" s="5" t="s">
        <v>1761</v>
      </c>
      <c r="E78" s="5" t="s">
        <v>1762</v>
      </c>
      <c r="F78" s="5" t="s">
        <v>1763</v>
      </c>
      <c r="G78" s="5" t="s">
        <v>1764</v>
      </c>
      <c r="J78" s="5" t="s">
        <v>3180</v>
      </c>
    </row>
    <row r="79" spans="1:10">
      <c r="A79" s="5">
        <v>78</v>
      </c>
      <c r="B79" s="5" t="s">
        <v>1527</v>
      </c>
      <c r="C79" s="5" t="s">
        <v>97</v>
      </c>
      <c r="D79" s="5" t="s">
        <v>1765</v>
      </c>
      <c r="E79" s="5" t="s">
        <v>1766</v>
      </c>
      <c r="F79" s="5" t="s">
        <v>1767</v>
      </c>
      <c r="G79" s="5" t="s">
        <v>1546</v>
      </c>
      <c r="J79" s="5" t="s">
        <v>3180</v>
      </c>
    </row>
    <row r="80" spans="1:10">
      <c r="A80" s="5">
        <v>79</v>
      </c>
      <c r="B80" s="5" t="s">
        <v>1527</v>
      </c>
      <c r="C80" s="5" t="s">
        <v>97</v>
      </c>
      <c r="D80" s="5" t="s">
        <v>1768</v>
      </c>
      <c r="E80" s="5" t="s">
        <v>1769</v>
      </c>
      <c r="F80" s="5" t="s">
        <v>1770</v>
      </c>
      <c r="G80" s="5" t="s">
        <v>1771</v>
      </c>
      <c r="J80" s="5" t="s">
        <v>3180</v>
      </c>
    </row>
    <row r="81" spans="1:10">
      <c r="A81" s="5">
        <v>80</v>
      </c>
      <c r="B81" s="5" t="s">
        <v>1527</v>
      </c>
      <c r="C81" s="5" t="s">
        <v>97</v>
      </c>
      <c r="D81" s="5" t="s">
        <v>1772</v>
      </c>
      <c r="E81" s="5" t="s">
        <v>1773</v>
      </c>
      <c r="F81" s="5" t="s">
        <v>1774</v>
      </c>
      <c r="G81" s="5" t="s">
        <v>1580</v>
      </c>
      <c r="J81" s="5" t="s">
        <v>3180</v>
      </c>
    </row>
    <row r="82" spans="1:10">
      <c r="A82" s="5">
        <v>81</v>
      </c>
      <c r="B82" s="5" t="s">
        <v>1527</v>
      </c>
      <c r="C82" s="5" t="s">
        <v>97</v>
      </c>
      <c r="D82" s="5" t="s">
        <v>1775</v>
      </c>
      <c r="E82" s="5" t="s">
        <v>1776</v>
      </c>
      <c r="F82" s="5" t="s">
        <v>1777</v>
      </c>
      <c r="G82" s="5" t="s">
        <v>1778</v>
      </c>
      <c r="J82" s="5" t="s">
        <v>3180</v>
      </c>
    </row>
    <row r="83" spans="1:10">
      <c r="A83" s="5">
        <v>82</v>
      </c>
      <c r="B83" s="5" t="s">
        <v>1527</v>
      </c>
      <c r="C83" s="5" t="s">
        <v>97</v>
      </c>
      <c r="D83" s="5" t="s">
        <v>1779</v>
      </c>
      <c r="E83" s="5" t="s">
        <v>1780</v>
      </c>
      <c r="F83" s="5" t="s">
        <v>1781</v>
      </c>
      <c r="G83" s="5" t="s">
        <v>1635</v>
      </c>
      <c r="J83" s="5" t="s">
        <v>3180</v>
      </c>
    </row>
    <row r="84" spans="1:10">
      <c r="A84" s="5">
        <v>83</v>
      </c>
      <c r="B84" s="5" t="s">
        <v>1527</v>
      </c>
      <c r="C84" s="5" t="s">
        <v>97</v>
      </c>
      <c r="D84" s="5" t="s">
        <v>1782</v>
      </c>
      <c r="E84" s="5" t="s">
        <v>1783</v>
      </c>
      <c r="F84" s="5" t="s">
        <v>1784</v>
      </c>
      <c r="G84" s="5" t="s">
        <v>1554</v>
      </c>
      <c r="J84" s="5" t="s">
        <v>3180</v>
      </c>
    </row>
    <row r="85" spans="1:10">
      <c r="A85" s="5">
        <v>84</v>
      </c>
      <c r="B85" s="5" t="s">
        <v>1527</v>
      </c>
      <c r="C85" s="5" t="s">
        <v>97</v>
      </c>
      <c r="D85" s="5" t="s">
        <v>1785</v>
      </c>
      <c r="E85" s="5" t="s">
        <v>1786</v>
      </c>
      <c r="F85" s="5" t="s">
        <v>1787</v>
      </c>
      <c r="G85" s="5" t="s">
        <v>1788</v>
      </c>
      <c r="J85" s="5" t="s">
        <v>3180</v>
      </c>
    </row>
    <row r="86" spans="1:10">
      <c r="A86" s="5">
        <v>85</v>
      </c>
      <c r="B86" s="5" t="s">
        <v>1527</v>
      </c>
      <c r="C86" s="5" t="s">
        <v>97</v>
      </c>
      <c r="D86" s="5" t="s">
        <v>1789</v>
      </c>
      <c r="E86" s="5" t="s">
        <v>1790</v>
      </c>
      <c r="F86" s="5" t="s">
        <v>1791</v>
      </c>
      <c r="G86" s="5" t="s">
        <v>1719</v>
      </c>
      <c r="J86" s="5" t="s">
        <v>3180</v>
      </c>
    </row>
    <row r="87" spans="1:10">
      <c r="A87" s="5">
        <v>86</v>
      </c>
      <c r="B87" s="5" t="s">
        <v>1527</v>
      </c>
      <c r="C87" s="5" t="s">
        <v>97</v>
      </c>
      <c r="D87" s="5" t="s">
        <v>1792</v>
      </c>
      <c r="E87" s="5" t="s">
        <v>1793</v>
      </c>
      <c r="F87" s="5" t="s">
        <v>1794</v>
      </c>
      <c r="G87" s="5" t="s">
        <v>1795</v>
      </c>
      <c r="J87" s="5" t="s">
        <v>3180</v>
      </c>
    </row>
    <row r="88" spans="1:10">
      <c r="A88" s="5">
        <v>87</v>
      </c>
      <c r="B88" s="5" t="s">
        <v>1527</v>
      </c>
      <c r="C88" s="5" t="s">
        <v>97</v>
      </c>
      <c r="D88" s="5" t="s">
        <v>1796</v>
      </c>
      <c r="E88" s="5" t="s">
        <v>1797</v>
      </c>
      <c r="F88" s="5" t="s">
        <v>1798</v>
      </c>
      <c r="G88" s="5" t="s">
        <v>1719</v>
      </c>
      <c r="J88" s="5" t="s">
        <v>3180</v>
      </c>
    </row>
    <row r="89" spans="1:10">
      <c r="A89" s="5">
        <v>88</v>
      </c>
      <c r="B89" s="5" t="s">
        <v>1527</v>
      </c>
      <c r="C89" s="5" t="s">
        <v>97</v>
      </c>
      <c r="D89" s="5" t="s">
        <v>1802</v>
      </c>
      <c r="E89" s="5" t="s">
        <v>1803</v>
      </c>
      <c r="F89" s="5" t="s">
        <v>1804</v>
      </c>
      <c r="G89" s="5" t="s">
        <v>1805</v>
      </c>
      <c r="J89" s="5" t="s">
        <v>3180</v>
      </c>
    </row>
    <row r="90" spans="1:10">
      <c r="A90" s="5">
        <v>89</v>
      </c>
      <c r="B90" s="5" t="s">
        <v>1527</v>
      </c>
      <c r="C90" s="5" t="s">
        <v>97</v>
      </c>
      <c r="D90" s="5" t="s">
        <v>1806</v>
      </c>
      <c r="E90" s="5" t="s">
        <v>1807</v>
      </c>
      <c r="F90" s="5" t="s">
        <v>1808</v>
      </c>
      <c r="G90" s="5" t="s">
        <v>1546</v>
      </c>
      <c r="J90" s="5" t="s">
        <v>3180</v>
      </c>
    </row>
    <row r="91" spans="1:10">
      <c r="A91" s="5">
        <v>90</v>
      </c>
      <c r="B91" s="5" t="s">
        <v>1527</v>
      </c>
      <c r="C91" s="5" t="s">
        <v>97</v>
      </c>
      <c r="D91" s="5" t="s">
        <v>1809</v>
      </c>
      <c r="E91" s="5" t="s">
        <v>1810</v>
      </c>
      <c r="F91" s="5" t="s">
        <v>1811</v>
      </c>
      <c r="G91" s="5" t="s">
        <v>1546</v>
      </c>
      <c r="J91" s="5" t="s">
        <v>3180</v>
      </c>
    </row>
    <row r="92" spans="1:10">
      <c r="A92" s="5">
        <v>91</v>
      </c>
      <c r="B92" s="5" t="s">
        <v>1527</v>
      </c>
      <c r="C92" s="5" t="s">
        <v>97</v>
      </c>
      <c r="D92" s="5" t="s">
        <v>1812</v>
      </c>
      <c r="E92" s="5" t="s">
        <v>1813</v>
      </c>
      <c r="F92" s="5" t="s">
        <v>1814</v>
      </c>
      <c r="G92" s="5" t="s">
        <v>1554</v>
      </c>
      <c r="J92" s="5" t="s">
        <v>3180</v>
      </c>
    </row>
    <row r="93" spans="1:10">
      <c r="A93" s="5">
        <v>92</v>
      </c>
      <c r="B93" s="5" t="s">
        <v>1527</v>
      </c>
      <c r="C93" s="5" t="s">
        <v>97</v>
      </c>
      <c r="D93" s="5" t="s">
        <v>1815</v>
      </c>
      <c r="E93" s="5" t="s">
        <v>1816</v>
      </c>
      <c r="F93" s="5" t="s">
        <v>1817</v>
      </c>
      <c r="G93" s="5" t="s">
        <v>1764</v>
      </c>
      <c r="J93" s="5" t="s">
        <v>3180</v>
      </c>
    </row>
    <row r="94" spans="1:10">
      <c r="A94" s="5">
        <v>93</v>
      </c>
      <c r="B94" s="5" t="s">
        <v>1527</v>
      </c>
      <c r="C94" s="5" t="s">
        <v>97</v>
      </c>
      <c r="D94" s="5" t="s">
        <v>1818</v>
      </c>
      <c r="E94" s="5" t="s">
        <v>1819</v>
      </c>
      <c r="F94" s="5" t="s">
        <v>1820</v>
      </c>
      <c r="G94" s="5" t="s">
        <v>1590</v>
      </c>
      <c r="J94" s="5" t="s">
        <v>3180</v>
      </c>
    </row>
    <row r="95" spans="1:10">
      <c r="A95" s="5">
        <v>94</v>
      </c>
      <c r="B95" s="5" t="s">
        <v>1527</v>
      </c>
      <c r="C95" s="5" t="s">
        <v>97</v>
      </c>
      <c r="D95" s="5" t="s">
        <v>1821</v>
      </c>
      <c r="E95" s="5" t="s">
        <v>1822</v>
      </c>
      <c r="F95" s="5" t="s">
        <v>1823</v>
      </c>
      <c r="G95" s="5" t="s">
        <v>1824</v>
      </c>
      <c r="J95" s="5" t="s">
        <v>3180</v>
      </c>
    </row>
    <row r="96" spans="1:10">
      <c r="A96" s="5">
        <v>95</v>
      </c>
      <c r="B96" s="5" t="s">
        <v>1527</v>
      </c>
      <c r="C96" s="5" t="s">
        <v>97</v>
      </c>
      <c r="D96" s="5" t="s">
        <v>1825</v>
      </c>
      <c r="E96" s="5" t="s">
        <v>1826</v>
      </c>
      <c r="F96" s="5" t="s">
        <v>1827</v>
      </c>
      <c r="G96" s="5" t="s">
        <v>1635</v>
      </c>
      <c r="J96" s="5" t="s">
        <v>3180</v>
      </c>
    </row>
    <row r="97" spans="1:10">
      <c r="A97" s="5">
        <v>96</v>
      </c>
      <c r="B97" s="5" t="s">
        <v>1527</v>
      </c>
      <c r="C97" s="5" t="s">
        <v>97</v>
      </c>
      <c r="D97" s="5" t="s">
        <v>1828</v>
      </c>
      <c r="E97" s="5" t="s">
        <v>1829</v>
      </c>
      <c r="F97" s="5" t="s">
        <v>1830</v>
      </c>
      <c r="G97" s="5" t="s">
        <v>1554</v>
      </c>
      <c r="J97" s="5" t="s">
        <v>3180</v>
      </c>
    </row>
    <row r="98" spans="1:10">
      <c r="A98" s="5">
        <v>97</v>
      </c>
      <c r="B98" s="5" t="s">
        <v>1527</v>
      </c>
      <c r="C98" s="5" t="s">
        <v>97</v>
      </c>
      <c r="D98" s="5" t="s">
        <v>1831</v>
      </c>
      <c r="E98" s="5" t="s">
        <v>1832</v>
      </c>
      <c r="F98" s="5" t="s">
        <v>1833</v>
      </c>
      <c r="G98" s="5" t="s">
        <v>1635</v>
      </c>
      <c r="J98" s="5" t="s">
        <v>3180</v>
      </c>
    </row>
    <row r="99" spans="1:10">
      <c r="A99" s="5">
        <v>98</v>
      </c>
      <c r="B99" s="5" t="s">
        <v>1527</v>
      </c>
      <c r="C99" s="5" t="s">
        <v>97</v>
      </c>
      <c r="D99" s="5" t="s">
        <v>1834</v>
      </c>
      <c r="E99" s="5" t="s">
        <v>1835</v>
      </c>
      <c r="F99" s="5" t="s">
        <v>1836</v>
      </c>
      <c r="G99" s="5" t="s">
        <v>1554</v>
      </c>
      <c r="J99" s="5" t="s">
        <v>3180</v>
      </c>
    </row>
    <row r="100" spans="1:10">
      <c r="A100" s="5">
        <v>99</v>
      </c>
      <c r="B100" s="5" t="s">
        <v>1527</v>
      </c>
      <c r="C100" s="5" t="s">
        <v>97</v>
      </c>
      <c r="D100" s="5" t="s">
        <v>1837</v>
      </c>
      <c r="E100" s="5" t="s">
        <v>1838</v>
      </c>
      <c r="F100" s="5" t="s">
        <v>1839</v>
      </c>
      <c r="G100" s="5" t="s">
        <v>1604</v>
      </c>
      <c r="J100" s="5" t="s">
        <v>3180</v>
      </c>
    </row>
    <row r="101" spans="1:10">
      <c r="A101" s="5">
        <v>100</v>
      </c>
      <c r="B101" s="5" t="s">
        <v>1527</v>
      </c>
      <c r="C101" s="5" t="s">
        <v>97</v>
      </c>
      <c r="D101" s="5" t="s">
        <v>1840</v>
      </c>
      <c r="E101" s="5" t="s">
        <v>1841</v>
      </c>
      <c r="F101" s="5" t="s">
        <v>1842</v>
      </c>
      <c r="G101" s="5" t="s">
        <v>1778</v>
      </c>
      <c r="J101" s="5" t="s">
        <v>3180</v>
      </c>
    </row>
    <row r="102" spans="1:10">
      <c r="A102" s="5">
        <v>101</v>
      </c>
      <c r="B102" s="5" t="s">
        <v>1527</v>
      </c>
      <c r="C102" s="5" t="s">
        <v>97</v>
      </c>
      <c r="D102" s="5" t="s">
        <v>1843</v>
      </c>
      <c r="E102" s="5" t="s">
        <v>1844</v>
      </c>
      <c r="F102" s="5" t="s">
        <v>1845</v>
      </c>
      <c r="G102" s="5" t="s">
        <v>1846</v>
      </c>
      <c r="J102" s="5" t="s">
        <v>3180</v>
      </c>
    </row>
    <row r="103" spans="1:10">
      <c r="A103" s="5">
        <v>102</v>
      </c>
      <c r="B103" s="5" t="s">
        <v>1527</v>
      </c>
      <c r="C103" s="5" t="s">
        <v>97</v>
      </c>
      <c r="D103" s="5" t="s">
        <v>1847</v>
      </c>
      <c r="E103" s="5" t="s">
        <v>1848</v>
      </c>
      <c r="F103" s="5" t="s">
        <v>1849</v>
      </c>
      <c r="G103" s="5" t="s">
        <v>1824</v>
      </c>
      <c r="J103" s="5" t="s">
        <v>3180</v>
      </c>
    </row>
    <row r="104" spans="1:10">
      <c r="A104" s="5">
        <v>103</v>
      </c>
      <c r="B104" s="5" t="s">
        <v>1527</v>
      </c>
      <c r="C104" s="5" t="s">
        <v>97</v>
      </c>
      <c r="D104" s="5" t="s">
        <v>1850</v>
      </c>
      <c r="E104" s="5" t="s">
        <v>1851</v>
      </c>
      <c r="F104" s="5" t="s">
        <v>1852</v>
      </c>
      <c r="G104" s="5" t="s">
        <v>1778</v>
      </c>
      <c r="J104" s="5" t="s">
        <v>3180</v>
      </c>
    </row>
    <row r="105" spans="1:10">
      <c r="A105" s="5">
        <v>104</v>
      </c>
      <c r="B105" s="5" t="s">
        <v>1527</v>
      </c>
      <c r="C105" s="5" t="s">
        <v>97</v>
      </c>
      <c r="D105" s="5" t="s">
        <v>1853</v>
      </c>
      <c r="E105" s="5" t="s">
        <v>1854</v>
      </c>
      <c r="F105" s="5" t="s">
        <v>1855</v>
      </c>
      <c r="G105" s="5" t="s">
        <v>1764</v>
      </c>
      <c r="J105" s="5" t="s">
        <v>3180</v>
      </c>
    </row>
    <row r="106" spans="1:10">
      <c r="A106" s="5">
        <v>105</v>
      </c>
      <c r="B106" s="5" t="s">
        <v>1527</v>
      </c>
      <c r="C106" s="5" t="s">
        <v>97</v>
      </c>
      <c r="D106" s="5" t="s">
        <v>1856</v>
      </c>
      <c r="E106" s="5" t="s">
        <v>1857</v>
      </c>
      <c r="F106" s="5" t="s">
        <v>1858</v>
      </c>
      <c r="G106" s="5" t="s">
        <v>1859</v>
      </c>
      <c r="J106" s="5" t="s">
        <v>3180</v>
      </c>
    </row>
    <row r="107" spans="1:10">
      <c r="A107" s="5">
        <v>106</v>
      </c>
      <c r="B107" s="5" t="s">
        <v>1527</v>
      </c>
      <c r="C107" s="5" t="s">
        <v>97</v>
      </c>
      <c r="D107" s="5" t="s">
        <v>1860</v>
      </c>
      <c r="E107" s="5" t="s">
        <v>1861</v>
      </c>
      <c r="F107" s="5" t="s">
        <v>1862</v>
      </c>
      <c r="G107" s="5" t="s">
        <v>1859</v>
      </c>
      <c r="J107" s="5" t="s">
        <v>3180</v>
      </c>
    </row>
    <row r="108" spans="1:10">
      <c r="A108" s="5">
        <v>107</v>
      </c>
      <c r="B108" s="5" t="s">
        <v>1527</v>
      </c>
      <c r="C108" s="5" t="s">
        <v>97</v>
      </c>
      <c r="D108" s="5" t="s">
        <v>1863</v>
      </c>
      <c r="E108" s="5" t="s">
        <v>1864</v>
      </c>
      <c r="F108" s="5" t="s">
        <v>1865</v>
      </c>
      <c r="G108" s="5" t="s">
        <v>1859</v>
      </c>
      <c r="J108" s="5" t="s">
        <v>3180</v>
      </c>
    </row>
    <row r="109" spans="1:10">
      <c r="A109" s="5">
        <v>108</v>
      </c>
      <c r="B109" s="5" t="s">
        <v>1527</v>
      </c>
      <c r="C109" s="5" t="s">
        <v>97</v>
      </c>
      <c r="D109" s="5" t="s">
        <v>1866</v>
      </c>
      <c r="E109" s="5" t="s">
        <v>1867</v>
      </c>
      <c r="F109" s="5" t="s">
        <v>1868</v>
      </c>
      <c r="G109" s="5" t="s">
        <v>1859</v>
      </c>
      <c r="J109" s="5" t="s">
        <v>3180</v>
      </c>
    </row>
    <row r="110" spans="1:10">
      <c r="A110" s="5">
        <v>109</v>
      </c>
      <c r="B110" s="5" t="s">
        <v>1527</v>
      </c>
      <c r="C110" s="5" t="s">
        <v>97</v>
      </c>
      <c r="D110" s="5" t="s">
        <v>1870</v>
      </c>
      <c r="E110" s="5" t="s">
        <v>1871</v>
      </c>
      <c r="F110" s="5" t="s">
        <v>1872</v>
      </c>
      <c r="G110" s="5" t="s">
        <v>1859</v>
      </c>
      <c r="J110" s="5" t="s">
        <v>3180</v>
      </c>
    </row>
    <row r="111" spans="1:10">
      <c r="A111" s="5">
        <v>110</v>
      </c>
      <c r="B111" s="5" t="s">
        <v>1527</v>
      </c>
      <c r="C111" s="5" t="s">
        <v>97</v>
      </c>
      <c r="D111" s="5" t="s">
        <v>1873</v>
      </c>
      <c r="E111" s="5" t="s">
        <v>1874</v>
      </c>
      <c r="F111" s="5" t="s">
        <v>1875</v>
      </c>
      <c r="G111" s="5" t="s">
        <v>1859</v>
      </c>
      <c r="J111" s="5" t="s">
        <v>3180</v>
      </c>
    </row>
    <row r="112" spans="1:10">
      <c r="A112" s="5">
        <v>111</v>
      </c>
      <c r="B112" s="5" t="s">
        <v>1527</v>
      </c>
      <c r="C112" s="5" t="s">
        <v>97</v>
      </c>
      <c r="D112" s="5" t="s">
        <v>1876</v>
      </c>
      <c r="E112" s="5" t="s">
        <v>1877</v>
      </c>
      <c r="F112" s="5" t="s">
        <v>1878</v>
      </c>
      <c r="G112" s="5" t="s">
        <v>1879</v>
      </c>
      <c r="J112" s="5" t="s">
        <v>3180</v>
      </c>
    </row>
    <row r="113" spans="1:10">
      <c r="A113" s="5">
        <v>112</v>
      </c>
      <c r="B113" s="5" t="s">
        <v>1527</v>
      </c>
      <c r="C113" s="5" t="s">
        <v>97</v>
      </c>
      <c r="D113" s="5" t="s">
        <v>1880</v>
      </c>
      <c r="E113" s="5" t="s">
        <v>1881</v>
      </c>
      <c r="F113" s="5" t="s">
        <v>1882</v>
      </c>
      <c r="G113" s="5" t="s">
        <v>1883</v>
      </c>
      <c r="J113" s="5" t="s">
        <v>3180</v>
      </c>
    </row>
    <row r="114" spans="1:10">
      <c r="A114" s="5">
        <v>113</v>
      </c>
      <c r="B114" s="5" t="s">
        <v>1527</v>
      </c>
      <c r="C114" s="5" t="s">
        <v>97</v>
      </c>
      <c r="D114" s="5" t="s">
        <v>1884</v>
      </c>
      <c r="E114" s="5" t="s">
        <v>1885</v>
      </c>
      <c r="F114" s="5" t="s">
        <v>1723</v>
      </c>
      <c r="G114" s="5" t="s">
        <v>1886</v>
      </c>
      <c r="J114" s="5" t="s">
        <v>3180</v>
      </c>
    </row>
    <row r="115" spans="1:10">
      <c r="A115" s="5">
        <v>114</v>
      </c>
      <c r="B115" s="5" t="s">
        <v>1527</v>
      </c>
      <c r="C115" s="5" t="s">
        <v>97</v>
      </c>
      <c r="D115" s="5" t="s">
        <v>1887</v>
      </c>
      <c r="E115" s="5" t="s">
        <v>1888</v>
      </c>
      <c r="F115" s="5" t="s">
        <v>1889</v>
      </c>
      <c r="G115" s="5" t="s">
        <v>1701</v>
      </c>
      <c r="J115" s="5" t="s">
        <v>3180</v>
      </c>
    </row>
    <row r="116" spans="1:10">
      <c r="A116" s="5">
        <v>115</v>
      </c>
      <c r="B116" s="5" t="s">
        <v>1527</v>
      </c>
      <c r="C116" s="5" t="s">
        <v>97</v>
      </c>
      <c r="D116" s="5" t="s">
        <v>1890</v>
      </c>
      <c r="E116" s="5" t="s">
        <v>1891</v>
      </c>
      <c r="F116" s="5" t="s">
        <v>1892</v>
      </c>
      <c r="G116" s="5" t="s">
        <v>1701</v>
      </c>
      <c r="J116" s="5" t="s">
        <v>3180</v>
      </c>
    </row>
    <row r="117" spans="1:10">
      <c r="A117" s="5">
        <v>116</v>
      </c>
      <c r="B117" s="5" t="s">
        <v>1527</v>
      </c>
      <c r="C117" s="5" t="s">
        <v>97</v>
      </c>
      <c r="D117" s="5" t="s">
        <v>1893</v>
      </c>
      <c r="E117" s="5" t="s">
        <v>1894</v>
      </c>
      <c r="F117" s="5" t="s">
        <v>1895</v>
      </c>
      <c r="G117" s="5" t="s">
        <v>1896</v>
      </c>
      <c r="J117" s="5" t="s">
        <v>3180</v>
      </c>
    </row>
    <row r="118" spans="1:10">
      <c r="A118" s="5">
        <v>117</v>
      </c>
      <c r="B118" s="5" t="s">
        <v>1527</v>
      </c>
      <c r="C118" s="5" t="s">
        <v>97</v>
      </c>
      <c r="D118" s="5" t="s">
        <v>1897</v>
      </c>
      <c r="E118" s="5" t="s">
        <v>1898</v>
      </c>
      <c r="F118" s="5" t="s">
        <v>1899</v>
      </c>
      <c r="G118" s="5" t="s">
        <v>1900</v>
      </c>
      <c r="J118" s="5" t="s">
        <v>3180</v>
      </c>
    </row>
    <row r="119" spans="1:10">
      <c r="A119" s="5">
        <v>118</v>
      </c>
      <c r="B119" s="5" t="s">
        <v>1527</v>
      </c>
      <c r="C119" s="5" t="s">
        <v>97</v>
      </c>
      <c r="D119" s="5" t="s">
        <v>1901</v>
      </c>
      <c r="E119" s="5" t="s">
        <v>1902</v>
      </c>
      <c r="F119" s="5" t="s">
        <v>1903</v>
      </c>
      <c r="G119" s="5" t="s">
        <v>1795</v>
      </c>
      <c r="H119" s="5" t="s">
        <v>1904</v>
      </c>
      <c r="J119" s="5" t="s">
        <v>3180</v>
      </c>
    </row>
    <row r="120" spans="1:10">
      <c r="A120" s="5">
        <v>119</v>
      </c>
      <c r="B120" s="5" t="s">
        <v>1527</v>
      </c>
      <c r="C120" s="5" t="s">
        <v>97</v>
      </c>
      <c r="D120" s="5" t="s">
        <v>1905</v>
      </c>
      <c r="E120" s="5" t="s">
        <v>1906</v>
      </c>
      <c r="F120" s="5" t="s">
        <v>1907</v>
      </c>
      <c r="G120" s="5" t="s">
        <v>1908</v>
      </c>
      <c r="J120" s="5" t="s">
        <v>3180</v>
      </c>
    </row>
    <row r="121" spans="1:10">
      <c r="A121" s="5">
        <v>120</v>
      </c>
      <c r="B121" s="5" t="s">
        <v>1527</v>
      </c>
      <c r="C121" s="5" t="s">
        <v>97</v>
      </c>
      <c r="D121" s="5" t="s">
        <v>1909</v>
      </c>
      <c r="E121" s="5" t="s">
        <v>1910</v>
      </c>
      <c r="F121" s="5" t="s">
        <v>1911</v>
      </c>
      <c r="G121" s="5" t="s">
        <v>1896</v>
      </c>
      <c r="J121" s="5" t="s">
        <v>3180</v>
      </c>
    </row>
    <row r="122" spans="1:10">
      <c r="A122" s="5">
        <v>121</v>
      </c>
      <c r="B122" s="5" t="s">
        <v>1527</v>
      </c>
      <c r="C122" s="5" t="s">
        <v>97</v>
      </c>
      <c r="D122" s="5" t="s">
        <v>1912</v>
      </c>
      <c r="E122" s="5" t="s">
        <v>1913</v>
      </c>
      <c r="F122" s="5" t="s">
        <v>1914</v>
      </c>
      <c r="G122" s="5" t="s">
        <v>1915</v>
      </c>
      <c r="J122" s="5" t="s">
        <v>3180</v>
      </c>
    </row>
    <row r="123" spans="1:10">
      <c r="A123" s="5">
        <v>122</v>
      </c>
      <c r="B123" s="5" t="s">
        <v>1527</v>
      </c>
      <c r="C123" s="5" t="s">
        <v>97</v>
      </c>
      <c r="D123" s="5" t="s">
        <v>1916</v>
      </c>
      <c r="E123" s="5" t="s">
        <v>1917</v>
      </c>
      <c r="F123" s="5" t="s">
        <v>1918</v>
      </c>
      <c r="G123" s="5" t="s">
        <v>1896</v>
      </c>
      <c r="J123" s="5" t="s">
        <v>3180</v>
      </c>
    </row>
    <row r="124" spans="1:10">
      <c r="A124" s="5">
        <v>123</v>
      </c>
      <c r="B124" s="5" t="s">
        <v>1527</v>
      </c>
      <c r="C124" s="5" t="s">
        <v>97</v>
      </c>
      <c r="D124" s="5" t="s">
        <v>3225</v>
      </c>
      <c r="E124" s="5" t="s">
        <v>3226</v>
      </c>
      <c r="F124" s="5" t="s">
        <v>3227</v>
      </c>
      <c r="G124" s="5" t="s">
        <v>2492</v>
      </c>
      <c r="J124" s="5" t="s">
        <v>3180</v>
      </c>
    </row>
    <row r="125" spans="1:10">
      <c r="A125" s="5">
        <v>124</v>
      </c>
      <c r="B125" s="5" t="s">
        <v>1527</v>
      </c>
      <c r="C125" s="5" t="s">
        <v>97</v>
      </c>
      <c r="D125" s="5" t="s">
        <v>1919</v>
      </c>
      <c r="E125" s="5" t="s">
        <v>1920</v>
      </c>
      <c r="F125" s="5" t="s">
        <v>1921</v>
      </c>
      <c r="G125" s="5" t="s">
        <v>1701</v>
      </c>
      <c r="J125" s="5" t="s">
        <v>3180</v>
      </c>
    </row>
    <row r="126" spans="1:10">
      <c r="A126" s="5">
        <v>125</v>
      </c>
      <c r="B126" s="5" t="s">
        <v>1527</v>
      </c>
      <c r="C126" s="5" t="s">
        <v>97</v>
      </c>
      <c r="D126" s="5" t="s">
        <v>1922</v>
      </c>
      <c r="E126" s="5" t="s">
        <v>1923</v>
      </c>
      <c r="F126" s="5" t="s">
        <v>1924</v>
      </c>
      <c r="G126" s="5" t="s">
        <v>1925</v>
      </c>
      <c r="J126" s="5" t="s">
        <v>3180</v>
      </c>
    </row>
    <row r="127" spans="1:10">
      <c r="A127" s="5">
        <v>126</v>
      </c>
      <c r="B127" s="5" t="s">
        <v>1527</v>
      </c>
      <c r="C127" s="5" t="s">
        <v>97</v>
      </c>
      <c r="D127" s="5" t="s">
        <v>1926</v>
      </c>
      <c r="E127" s="5" t="s">
        <v>1927</v>
      </c>
      <c r="F127" s="5" t="s">
        <v>1928</v>
      </c>
      <c r="G127" s="5" t="s">
        <v>1925</v>
      </c>
      <c r="J127" s="5" t="s">
        <v>3180</v>
      </c>
    </row>
    <row r="128" spans="1:10">
      <c r="A128" s="5">
        <v>127</v>
      </c>
      <c r="B128" s="5" t="s">
        <v>1527</v>
      </c>
      <c r="C128" s="5" t="s">
        <v>97</v>
      </c>
      <c r="D128" s="5" t="s">
        <v>1929</v>
      </c>
      <c r="E128" s="5" t="s">
        <v>1930</v>
      </c>
      <c r="F128" s="5" t="s">
        <v>1931</v>
      </c>
      <c r="G128" s="5" t="s">
        <v>1622</v>
      </c>
      <c r="J128" s="5" t="s">
        <v>3180</v>
      </c>
    </row>
    <row r="129" spans="1:10">
      <c r="A129" s="5">
        <v>128</v>
      </c>
      <c r="B129" s="5" t="s">
        <v>1527</v>
      </c>
      <c r="C129" s="5" t="s">
        <v>97</v>
      </c>
      <c r="D129" s="5" t="s">
        <v>1932</v>
      </c>
      <c r="E129" s="5" t="s">
        <v>1933</v>
      </c>
      <c r="F129" s="5" t="s">
        <v>1934</v>
      </c>
      <c r="G129" s="5" t="s">
        <v>1935</v>
      </c>
      <c r="J129" s="5" t="s">
        <v>3180</v>
      </c>
    </row>
    <row r="130" spans="1:10">
      <c r="A130" s="5">
        <v>129</v>
      </c>
      <c r="B130" s="5" t="s">
        <v>1527</v>
      </c>
      <c r="C130" s="5" t="s">
        <v>97</v>
      </c>
      <c r="D130" s="5" t="s">
        <v>1936</v>
      </c>
      <c r="E130" s="5" t="s">
        <v>1937</v>
      </c>
      <c r="F130" s="5" t="s">
        <v>1938</v>
      </c>
      <c r="G130" s="5" t="s">
        <v>1546</v>
      </c>
      <c r="J130" s="5" t="s">
        <v>3180</v>
      </c>
    </row>
    <row r="131" spans="1:10">
      <c r="A131" s="5">
        <v>130</v>
      </c>
      <c r="B131" s="5" t="s">
        <v>1527</v>
      </c>
      <c r="C131" s="5" t="s">
        <v>97</v>
      </c>
      <c r="D131" s="5" t="s">
        <v>1939</v>
      </c>
      <c r="E131" s="5" t="s">
        <v>1940</v>
      </c>
      <c r="F131" s="5" t="s">
        <v>1941</v>
      </c>
      <c r="G131" s="5" t="s">
        <v>1622</v>
      </c>
      <c r="J131" s="5" t="s">
        <v>3180</v>
      </c>
    </row>
    <row r="132" spans="1:10">
      <c r="A132" s="5">
        <v>131</v>
      </c>
      <c r="B132" s="5" t="s">
        <v>1527</v>
      </c>
      <c r="C132" s="5" t="s">
        <v>97</v>
      </c>
      <c r="D132" s="5" t="s">
        <v>1942</v>
      </c>
      <c r="E132" s="5" t="s">
        <v>1943</v>
      </c>
      <c r="F132" s="5" t="s">
        <v>1944</v>
      </c>
      <c r="G132" s="5" t="s">
        <v>1945</v>
      </c>
      <c r="J132" s="5" t="s">
        <v>3180</v>
      </c>
    </row>
    <row r="133" spans="1:10">
      <c r="A133" s="5">
        <v>132</v>
      </c>
      <c r="B133" s="5" t="s">
        <v>1527</v>
      </c>
      <c r="C133" s="5" t="s">
        <v>97</v>
      </c>
      <c r="D133" s="5" t="s">
        <v>1946</v>
      </c>
      <c r="E133" s="5" t="s">
        <v>1947</v>
      </c>
      <c r="F133" s="5" t="s">
        <v>1948</v>
      </c>
      <c r="G133" s="5" t="s">
        <v>1935</v>
      </c>
      <c r="J133" s="5" t="s">
        <v>3180</v>
      </c>
    </row>
    <row r="134" spans="1:10">
      <c r="A134" s="5">
        <v>133</v>
      </c>
      <c r="B134" s="5" t="s">
        <v>1527</v>
      </c>
      <c r="C134" s="5" t="s">
        <v>97</v>
      </c>
      <c r="D134" s="5" t="s">
        <v>1949</v>
      </c>
      <c r="E134" s="5" t="s">
        <v>1950</v>
      </c>
      <c r="F134" s="5" t="s">
        <v>1951</v>
      </c>
      <c r="G134" s="5" t="s">
        <v>1952</v>
      </c>
      <c r="J134" s="5" t="s">
        <v>3180</v>
      </c>
    </row>
    <row r="135" spans="1:10">
      <c r="A135" s="5">
        <v>134</v>
      </c>
      <c r="B135" s="5" t="s">
        <v>1527</v>
      </c>
      <c r="C135" s="5" t="s">
        <v>97</v>
      </c>
      <c r="D135" s="5" t="s">
        <v>1953</v>
      </c>
      <c r="E135" s="5" t="s">
        <v>1954</v>
      </c>
      <c r="F135" s="5" t="s">
        <v>1955</v>
      </c>
      <c r="G135" s="5" t="s">
        <v>1576</v>
      </c>
      <c r="J135" s="5" t="s">
        <v>3180</v>
      </c>
    </row>
    <row r="136" spans="1:10">
      <c r="A136" s="5">
        <v>135</v>
      </c>
      <c r="B136" s="5" t="s">
        <v>1527</v>
      </c>
      <c r="C136" s="5" t="s">
        <v>97</v>
      </c>
      <c r="D136" s="5" t="s">
        <v>1956</v>
      </c>
      <c r="E136" s="5" t="s">
        <v>1957</v>
      </c>
      <c r="F136" s="5" t="s">
        <v>1958</v>
      </c>
      <c r="G136" s="5" t="s">
        <v>1846</v>
      </c>
      <c r="J136" s="5" t="s">
        <v>3180</v>
      </c>
    </row>
    <row r="137" spans="1:10">
      <c r="A137" s="5">
        <v>136</v>
      </c>
      <c r="B137" s="5" t="s">
        <v>1527</v>
      </c>
      <c r="C137" s="5" t="s">
        <v>97</v>
      </c>
      <c r="D137" s="5" t="s">
        <v>1959</v>
      </c>
      <c r="E137" s="5" t="s">
        <v>1960</v>
      </c>
      <c r="F137" s="5" t="s">
        <v>1961</v>
      </c>
      <c r="G137" s="5" t="s">
        <v>1531</v>
      </c>
      <c r="J137" s="5" t="s">
        <v>3180</v>
      </c>
    </row>
    <row r="138" spans="1:10">
      <c r="A138" s="5">
        <v>137</v>
      </c>
      <c r="B138" s="5" t="s">
        <v>1527</v>
      </c>
      <c r="C138" s="5" t="s">
        <v>97</v>
      </c>
      <c r="D138" s="5" t="s">
        <v>1962</v>
      </c>
      <c r="E138" s="5" t="s">
        <v>1963</v>
      </c>
      <c r="F138" s="5" t="s">
        <v>1964</v>
      </c>
      <c r="G138" s="5" t="s">
        <v>1604</v>
      </c>
      <c r="J138" s="5" t="s">
        <v>3180</v>
      </c>
    </row>
    <row r="139" spans="1:10">
      <c r="A139" s="5">
        <v>138</v>
      </c>
      <c r="B139" s="5" t="s">
        <v>1527</v>
      </c>
      <c r="C139" s="5" t="s">
        <v>97</v>
      </c>
      <c r="D139" s="5" t="s">
        <v>1965</v>
      </c>
      <c r="E139" s="5" t="s">
        <v>1966</v>
      </c>
      <c r="F139" s="5" t="s">
        <v>1967</v>
      </c>
      <c r="G139" s="5" t="s">
        <v>1879</v>
      </c>
      <c r="J139" s="5" t="s">
        <v>3180</v>
      </c>
    </row>
    <row r="140" spans="1:10">
      <c r="A140" s="5">
        <v>139</v>
      </c>
      <c r="B140" s="5" t="s">
        <v>1527</v>
      </c>
      <c r="C140" s="5" t="s">
        <v>97</v>
      </c>
      <c r="D140" s="5" t="s">
        <v>1968</v>
      </c>
      <c r="E140" s="5" t="s">
        <v>1969</v>
      </c>
      <c r="F140" s="5" t="s">
        <v>1970</v>
      </c>
      <c r="G140" s="5" t="s">
        <v>1908</v>
      </c>
      <c r="J140" s="5" t="s">
        <v>3180</v>
      </c>
    </row>
    <row r="141" spans="1:10">
      <c r="A141" s="5">
        <v>140</v>
      </c>
      <c r="B141" s="5" t="s">
        <v>1527</v>
      </c>
      <c r="C141" s="5" t="s">
        <v>97</v>
      </c>
      <c r="D141" s="5" t="s">
        <v>1971</v>
      </c>
      <c r="E141" s="5" t="s">
        <v>1972</v>
      </c>
      <c r="F141" s="5" t="s">
        <v>1973</v>
      </c>
      <c r="G141" s="5" t="s">
        <v>1869</v>
      </c>
      <c r="J141" s="5" t="s">
        <v>3180</v>
      </c>
    </row>
    <row r="142" spans="1:10">
      <c r="A142" s="5">
        <v>141</v>
      </c>
      <c r="B142" s="5" t="s">
        <v>1527</v>
      </c>
      <c r="C142" s="5" t="s">
        <v>97</v>
      </c>
      <c r="D142" s="5" t="s">
        <v>1974</v>
      </c>
      <c r="E142" s="5" t="s">
        <v>1975</v>
      </c>
      <c r="F142" s="5" t="s">
        <v>1976</v>
      </c>
      <c r="G142" s="5" t="s">
        <v>1977</v>
      </c>
      <c r="J142" s="5" t="s">
        <v>3180</v>
      </c>
    </row>
    <row r="143" spans="1:10">
      <c r="A143" s="5">
        <v>142</v>
      </c>
      <c r="B143" s="5" t="s">
        <v>1527</v>
      </c>
      <c r="C143" s="5" t="s">
        <v>97</v>
      </c>
      <c r="D143" s="5" t="s">
        <v>3228</v>
      </c>
      <c r="E143" s="5" t="s">
        <v>3229</v>
      </c>
      <c r="F143" s="5" t="s">
        <v>3230</v>
      </c>
      <c r="G143" s="5" t="s">
        <v>2337</v>
      </c>
      <c r="J143" s="5" t="s">
        <v>3180</v>
      </c>
    </row>
    <row r="144" spans="1:10">
      <c r="A144" s="5">
        <v>143</v>
      </c>
      <c r="B144" s="5" t="s">
        <v>1527</v>
      </c>
      <c r="C144" s="5" t="s">
        <v>97</v>
      </c>
      <c r="D144" s="5" t="s">
        <v>1978</v>
      </c>
      <c r="E144" s="5" t="s">
        <v>1979</v>
      </c>
      <c r="F144" s="5" t="s">
        <v>1980</v>
      </c>
      <c r="G144" s="5" t="s">
        <v>1981</v>
      </c>
      <c r="J144" s="5" t="s">
        <v>3180</v>
      </c>
    </row>
    <row r="145" spans="1:10">
      <c r="A145" s="5">
        <v>144</v>
      </c>
      <c r="B145" s="5" t="s">
        <v>1527</v>
      </c>
      <c r="C145" s="5" t="s">
        <v>97</v>
      </c>
      <c r="D145" s="5" t="s">
        <v>1982</v>
      </c>
      <c r="E145" s="5" t="s">
        <v>1983</v>
      </c>
      <c r="F145" s="5" t="s">
        <v>1984</v>
      </c>
      <c r="G145" s="5" t="s">
        <v>1749</v>
      </c>
      <c r="J145" s="5" t="s">
        <v>3180</v>
      </c>
    </row>
    <row r="146" spans="1:10">
      <c r="A146" s="5">
        <v>145</v>
      </c>
      <c r="B146" s="5" t="s">
        <v>1527</v>
      </c>
      <c r="C146" s="5" t="s">
        <v>97</v>
      </c>
      <c r="D146" s="5" t="s">
        <v>1985</v>
      </c>
      <c r="E146" s="5" t="s">
        <v>1986</v>
      </c>
      <c r="F146" s="5" t="s">
        <v>1987</v>
      </c>
      <c r="G146" s="5" t="s">
        <v>1580</v>
      </c>
      <c r="J146" s="5" t="s">
        <v>3180</v>
      </c>
    </row>
    <row r="147" spans="1:10">
      <c r="A147" s="5">
        <v>146</v>
      </c>
      <c r="B147" s="5" t="s">
        <v>1527</v>
      </c>
      <c r="C147" s="5" t="s">
        <v>97</v>
      </c>
      <c r="D147" s="5" t="s">
        <v>1988</v>
      </c>
      <c r="E147" s="5" t="s">
        <v>1989</v>
      </c>
      <c r="F147" s="5" t="s">
        <v>1990</v>
      </c>
      <c r="G147" s="5" t="s">
        <v>1977</v>
      </c>
      <c r="J147" s="5" t="s">
        <v>3180</v>
      </c>
    </row>
    <row r="148" spans="1:10">
      <c r="A148" s="5">
        <v>147</v>
      </c>
      <c r="B148" s="5" t="s">
        <v>1527</v>
      </c>
      <c r="C148" s="5" t="s">
        <v>97</v>
      </c>
      <c r="D148" s="5" t="s">
        <v>1991</v>
      </c>
      <c r="E148" s="5" t="s">
        <v>1992</v>
      </c>
      <c r="F148" s="5" t="s">
        <v>1993</v>
      </c>
      <c r="G148" s="5" t="s">
        <v>1580</v>
      </c>
      <c r="J148" s="5" t="s">
        <v>3180</v>
      </c>
    </row>
    <row r="149" spans="1:10">
      <c r="A149" s="5">
        <v>148</v>
      </c>
      <c r="B149" s="5" t="s">
        <v>1527</v>
      </c>
      <c r="C149" s="5" t="s">
        <v>97</v>
      </c>
      <c r="D149" s="5" t="s">
        <v>1994</v>
      </c>
      <c r="E149" s="5" t="s">
        <v>1995</v>
      </c>
      <c r="F149" s="5" t="s">
        <v>1996</v>
      </c>
      <c r="G149" s="5" t="s">
        <v>1550</v>
      </c>
      <c r="J149" s="5" t="s">
        <v>3180</v>
      </c>
    </row>
    <row r="150" spans="1:10">
      <c r="A150" s="5">
        <v>149</v>
      </c>
      <c r="B150" s="5" t="s">
        <v>1527</v>
      </c>
      <c r="C150" s="5" t="s">
        <v>97</v>
      </c>
      <c r="D150" s="5" t="s">
        <v>1997</v>
      </c>
      <c r="E150" s="5" t="s">
        <v>1998</v>
      </c>
      <c r="F150" s="5" t="s">
        <v>1999</v>
      </c>
      <c r="G150" s="5" t="s">
        <v>1753</v>
      </c>
      <c r="J150" s="5" t="s">
        <v>3180</v>
      </c>
    </row>
    <row r="151" spans="1:10">
      <c r="A151" s="5">
        <v>150</v>
      </c>
      <c r="B151" s="5" t="s">
        <v>1527</v>
      </c>
      <c r="C151" s="5" t="s">
        <v>97</v>
      </c>
      <c r="D151" s="5" t="s">
        <v>2000</v>
      </c>
      <c r="E151" s="5" t="s">
        <v>2001</v>
      </c>
      <c r="F151" s="5" t="s">
        <v>2002</v>
      </c>
      <c r="G151" s="5" t="s">
        <v>1576</v>
      </c>
      <c r="J151" s="5" t="s">
        <v>3180</v>
      </c>
    </row>
    <row r="152" spans="1:10">
      <c r="A152" s="5">
        <v>151</v>
      </c>
      <c r="B152" s="5" t="s">
        <v>1527</v>
      </c>
      <c r="C152" s="5" t="s">
        <v>97</v>
      </c>
      <c r="D152" s="5" t="s">
        <v>2003</v>
      </c>
      <c r="E152" s="5" t="s">
        <v>2004</v>
      </c>
      <c r="F152" s="5" t="s">
        <v>2005</v>
      </c>
      <c r="G152" s="5" t="s">
        <v>1977</v>
      </c>
      <c r="J152" s="5" t="s">
        <v>3180</v>
      </c>
    </row>
    <row r="153" spans="1:10">
      <c r="A153" s="5">
        <v>152</v>
      </c>
      <c r="B153" s="5" t="s">
        <v>1527</v>
      </c>
      <c r="C153" s="5" t="s">
        <v>97</v>
      </c>
      <c r="D153" s="5" t="s">
        <v>2006</v>
      </c>
      <c r="E153" s="5" t="s">
        <v>2007</v>
      </c>
      <c r="F153" s="5" t="s">
        <v>2008</v>
      </c>
      <c r="G153" s="5" t="s">
        <v>1757</v>
      </c>
      <c r="J153" s="5" t="s">
        <v>3180</v>
      </c>
    </row>
    <row r="154" spans="1:10">
      <c r="A154" s="5">
        <v>153</v>
      </c>
      <c r="B154" s="5" t="s">
        <v>1527</v>
      </c>
      <c r="C154" s="5" t="s">
        <v>97</v>
      </c>
      <c r="D154" s="5" t="s">
        <v>2009</v>
      </c>
      <c r="E154" s="5" t="s">
        <v>2010</v>
      </c>
      <c r="F154" s="5" t="s">
        <v>2011</v>
      </c>
      <c r="G154" s="5" t="s">
        <v>2012</v>
      </c>
      <c r="J154" s="5" t="s">
        <v>3180</v>
      </c>
    </row>
    <row r="155" spans="1:10">
      <c r="A155" s="5">
        <v>154</v>
      </c>
      <c r="B155" s="5" t="s">
        <v>1527</v>
      </c>
      <c r="C155" s="5" t="s">
        <v>97</v>
      </c>
      <c r="D155" s="5" t="s">
        <v>2013</v>
      </c>
      <c r="E155" s="5" t="s">
        <v>2014</v>
      </c>
      <c r="F155" s="5" t="s">
        <v>2015</v>
      </c>
      <c r="G155" s="5" t="s">
        <v>2012</v>
      </c>
      <c r="J155" s="5" t="s">
        <v>3180</v>
      </c>
    </row>
    <row r="156" spans="1:10">
      <c r="A156" s="5">
        <v>155</v>
      </c>
      <c r="B156" s="5" t="s">
        <v>1527</v>
      </c>
      <c r="C156" s="5" t="s">
        <v>97</v>
      </c>
      <c r="D156" s="5" t="s">
        <v>2016</v>
      </c>
      <c r="E156" s="5" t="s">
        <v>2017</v>
      </c>
      <c r="F156" s="5" t="s">
        <v>2018</v>
      </c>
      <c r="G156" s="5" t="s">
        <v>2012</v>
      </c>
      <c r="J156" s="5" t="s">
        <v>3180</v>
      </c>
    </row>
    <row r="157" spans="1:10">
      <c r="A157" s="5">
        <v>156</v>
      </c>
      <c r="B157" s="5" t="s">
        <v>1527</v>
      </c>
      <c r="C157" s="5" t="s">
        <v>97</v>
      </c>
      <c r="D157" s="5" t="s">
        <v>2019</v>
      </c>
      <c r="E157" s="5" t="s">
        <v>2020</v>
      </c>
      <c r="F157" s="5" t="s">
        <v>2021</v>
      </c>
      <c r="G157" s="5" t="s">
        <v>2012</v>
      </c>
      <c r="J157" s="5" t="s">
        <v>3180</v>
      </c>
    </row>
    <row r="158" spans="1:10">
      <c r="A158" s="5">
        <v>157</v>
      </c>
      <c r="B158" s="5" t="s">
        <v>1527</v>
      </c>
      <c r="C158" s="5" t="s">
        <v>97</v>
      </c>
      <c r="D158" s="5" t="s">
        <v>2022</v>
      </c>
      <c r="E158" s="5" t="s">
        <v>2023</v>
      </c>
      <c r="F158" s="5" t="s">
        <v>2024</v>
      </c>
      <c r="G158" s="5" t="s">
        <v>2012</v>
      </c>
      <c r="J158" s="5" t="s">
        <v>3180</v>
      </c>
    </row>
    <row r="159" spans="1:10">
      <c r="A159" s="5">
        <v>158</v>
      </c>
      <c r="B159" s="5" t="s">
        <v>1527</v>
      </c>
      <c r="C159" s="5" t="s">
        <v>97</v>
      </c>
      <c r="D159" s="5" t="s">
        <v>2025</v>
      </c>
      <c r="E159" s="5" t="s">
        <v>2026</v>
      </c>
      <c r="F159" s="5" t="s">
        <v>2027</v>
      </c>
      <c r="G159" s="5" t="s">
        <v>2012</v>
      </c>
      <c r="J159" s="5" t="s">
        <v>3180</v>
      </c>
    </row>
    <row r="160" spans="1:10">
      <c r="A160" s="5">
        <v>159</v>
      </c>
      <c r="B160" s="5" t="s">
        <v>1527</v>
      </c>
      <c r="C160" s="5" t="s">
        <v>97</v>
      </c>
      <c r="D160" s="5" t="s">
        <v>2028</v>
      </c>
      <c r="E160" s="5" t="s">
        <v>2029</v>
      </c>
      <c r="F160" s="5" t="s">
        <v>2030</v>
      </c>
      <c r="G160" s="5" t="s">
        <v>2012</v>
      </c>
      <c r="J160" s="5" t="s">
        <v>3180</v>
      </c>
    </row>
    <row r="161" spans="1:10">
      <c r="A161" s="5">
        <v>160</v>
      </c>
      <c r="B161" s="5" t="s">
        <v>1527</v>
      </c>
      <c r="C161" s="5" t="s">
        <v>97</v>
      </c>
      <c r="D161" s="5" t="s">
        <v>2031</v>
      </c>
      <c r="E161" s="5" t="s">
        <v>2032</v>
      </c>
      <c r="F161" s="5" t="s">
        <v>2033</v>
      </c>
      <c r="G161" s="5" t="s">
        <v>1604</v>
      </c>
      <c r="J161" s="5" t="s">
        <v>3180</v>
      </c>
    </row>
    <row r="162" spans="1:10">
      <c r="A162" s="5">
        <v>161</v>
      </c>
      <c r="B162" s="5" t="s">
        <v>1527</v>
      </c>
      <c r="C162" s="5" t="s">
        <v>97</v>
      </c>
      <c r="D162" s="5" t="s">
        <v>2034</v>
      </c>
      <c r="E162" s="5" t="s">
        <v>2035</v>
      </c>
      <c r="F162" s="5" t="s">
        <v>2036</v>
      </c>
      <c r="G162" s="5" t="s">
        <v>2012</v>
      </c>
      <c r="J162" s="5" t="s">
        <v>3180</v>
      </c>
    </row>
    <row r="163" spans="1:10">
      <c r="A163" s="5">
        <v>162</v>
      </c>
      <c r="B163" s="5" t="s">
        <v>1527</v>
      </c>
      <c r="C163" s="5" t="s">
        <v>97</v>
      </c>
      <c r="D163" s="5" t="s">
        <v>2037</v>
      </c>
      <c r="E163" s="5" t="s">
        <v>2038</v>
      </c>
      <c r="F163" s="5" t="s">
        <v>2039</v>
      </c>
      <c r="G163" s="5" t="s">
        <v>2012</v>
      </c>
      <c r="J163" s="5" t="s">
        <v>3180</v>
      </c>
    </row>
    <row r="164" spans="1:10">
      <c r="A164" s="5">
        <v>163</v>
      </c>
      <c r="B164" s="5" t="s">
        <v>1527</v>
      </c>
      <c r="C164" s="5" t="s">
        <v>97</v>
      </c>
      <c r="D164" s="5" t="s">
        <v>2040</v>
      </c>
      <c r="E164" s="5" t="s">
        <v>2041</v>
      </c>
      <c r="F164" s="5" t="s">
        <v>2042</v>
      </c>
      <c r="G164" s="5" t="s">
        <v>2043</v>
      </c>
      <c r="J164" s="5" t="s">
        <v>3180</v>
      </c>
    </row>
    <row r="165" spans="1:10">
      <c r="A165" s="5">
        <v>164</v>
      </c>
      <c r="B165" s="5" t="s">
        <v>1527</v>
      </c>
      <c r="C165" s="5" t="s">
        <v>97</v>
      </c>
      <c r="D165" s="5" t="s">
        <v>2044</v>
      </c>
      <c r="E165" s="5" t="s">
        <v>2045</v>
      </c>
      <c r="F165" s="5" t="s">
        <v>2046</v>
      </c>
      <c r="G165" s="5" t="s">
        <v>2012</v>
      </c>
      <c r="J165" s="5" t="s">
        <v>3180</v>
      </c>
    </row>
    <row r="166" spans="1:10">
      <c r="A166" s="5">
        <v>165</v>
      </c>
      <c r="B166" s="5" t="s">
        <v>1527</v>
      </c>
      <c r="C166" s="5" t="s">
        <v>97</v>
      </c>
      <c r="D166" s="5" t="s">
        <v>2047</v>
      </c>
      <c r="E166" s="5" t="s">
        <v>2048</v>
      </c>
      <c r="F166" s="5" t="s">
        <v>2049</v>
      </c>
      <c r="G166" s="5" t="s">
        <v>2012</v>
      </c>
      <c r="J166" s="5" t="s">
        <v>3180</v>
      </c>
    </row>
    <row r="167" spans="1:10">
      <c r="A167" s="5">
        <v>166</v>
      </c>
      <c r="B167" s="5" t="s">
        <v>1527</v>
      </c>
      <c r="C167" s="5" t="s">
        <v>97</v>
      </c>
      <c r="D167" s="5" t="s">
        <v>2050</v>
      </c>
      <c r="E167" s="5" t="s">
        <v>2051</v>
      </c>
      <c r="F167" s="5" t="s">
        <v>2052</v>
      </c>
      <c r="G167" s="5" t="s">
        <v>2012</v>
      </c>
      <c r="J167" s="5" t="s">
        <v>3180</v>
      </c>
    </row>
    <row r="168" spans="1:10">
      <c r="A168" s="5">
        <v>167</v>
      </c>
      <c r="B168" s="5" t="s">
        <v>1527</v>
      </c>
      <c r="C168" s="5" t="s">
        <v>97</v>
      </c>
      <c r="D168" s="5" t="s">
        <v>3231</v>
      </c>
      <c r="E168" s="5" t="s">
        <v>3232</v>
      </c>
      <c r="F168" s="5" t="s">
        <v>3233</v>
      </c>
      <c r="G168" s="5" t="s">
        <v>2613</v>
      </c>
      <c r="J168" s="5" t="s">
        <v>3180</v>
      </c>
    </row>
    <row r="169" spans="1:10">
      <c r="A169" s="5">
        <v>168</v>
      </c>
      <c r="B169" s="5" t="s">
        <v>1527</v>
      </c>
      <c r="C169" s="5" t="s">
        <v>97</v>
      </c>
      <c r="D169" s="5" t="s">
        <v>2053</v>
      </c>
      <c r="E169" s="5" t="s">
        <v>2054</v>
      </c>
      <c r="F169" s="5" t="s">
        <v>2055</v>
      </c>
      <c r="G169" s="5" t="s">
        <v>2056</v>
      </c>
      <c r="J169" s="5" t="s">
        <v>3180</v>
      </c>
    </row>
    <row r="170" spans="1:10">
      <c r="A170" s="5">
        <v>169</v>
      </c>
      <c r="B170" s="5" t="s">
        <v>1527</v>
      </c>
      <c r="C170" s="5" t="s">
        <v>97</v>
      </c>
      <c r="D170" s="5" t="s">
        <v>3234</v>
      </c>
      <c r="E170" s="5" t="s">
        <v>3235</v>
      </c>
      <c r="F170" s="5" t="s">
        <v>3236</v>
      </c>
      <c r="G170" s="5" t="s">
        <v>1731</v>
      </c>
      <c r="J170" s="5" t="s">
        <v>3180</v>
      </c>
    </row>
    <row r="171" spans="1:10">
      <c r="A171" s="5">
        <v>170</v>
      </c>
      <c r="B171" s="5" t="s">
        <v>1527</v>
      </c>
      <c r="C171" s="5" t="s">
        <v>97</v>
      </c>
      <c r="D171" s="5" t="s">
        <v>2057</v>
      </c>
      <c r="E171" s="5" t="s">
        <v>2058</v>
      </c>
      <c r="F171" s="5" t="s">
        <v>2059</v>
      </c>
      <c r="G171" s="5" t="s">
        <v>1795</v>
      </c>
      <c r="H171" s="5" t="s">
        <v>2060</v>
      </c>
      <c r="J171" s="5" t="s">
        <v>3180</v>
      </c>
    </row>
    <row r="172" spans="1:10">
      <c r="A172" s="5">
        <v>171</v>
      </c>
      <c r="B172" s="5" t="s">
        <v>1527</v>
      </c>
      <c r="C172" s="5" t="s">
        <v>97</v>
      </c>
      <c r="D172" s="5" t="s">
        <v>2061</v>
      </c>
      <c r="E172" s="5" t="s">
        <v>2062</v>
      </c>
      <c r="F172" s="5" t="s">
        <v>2063</v>
      </c>
      <c r="G172" s="5" t="s">
        <v>1753</v>
      </c>
      <c r="J172" s="5" t="s">
        <v>3180</v>
      </c>
    </row>
    <row r="173" spans="1:10">
      <c r="A173" s="5">
        <v>172</v>
      </c>
      <c r="B173" s="5" t="s">
        <v>1527</v>
      </c>
      <c r="C173" s="5" t="s">
        <v>97</v>
      </c>
      <c r="D173" s="5" t="s">
        <v>2064</v>
      </c>
      <c r="E173" s="5" t="s">
        <v>2065</v>
      </c>
      <c r="F173" s="5" t="s">
        <v>2066</v>
      </c>
      <c r="G173" s="5" t="s">
        <v>1869</v>
      </c>
      <c r="J173" s="5" t="s">
        <v>3180</v>
      </c>
    </row>
    <row r="174" spans="1:10">
      <c r="A174" s="5">
        <v>173</v>
      </c>
      <c r="B174" s="5" t="s">
        <v>1527</v>
      </c>
      <c r="C174" s="5" t="s">
        <v>97</v>
      </c>
      <c r="D174" s="5" t="s">
        <v>2067</v>
      </c>
      <c r="E174" s="5" t="s">
        <v>2068</v>
      </c>
      <c r="F174" s="5" t="s">
        <v>2069</v>
      </c>
      <c r="G174" s="5" t="s">
        <v>1604</v>
      </c>
      <c r="J174" s="5" t="s">
        <v>3180</v>
      </c>
    </row>
    <row r="175" spans="1:10">
      <c r="A175" s="5">
        <v>174</v>
      </c>
      <c r="B175" s="5" t="s">
        <v>1527</v>
      </c>
      <c r="C175" s="5" t="s">
        <v>97</v>
      </c>
      <c r="D175" s="5" t="s">
        <v>2070</v>
      </c>
      <c r="E175" s="5" t="s">
        <v>2071</v>
      </c>
      <c r="F175" s="5" t="s">
        <v>2072</v>
      </c>
      <c r="G175" s="5" t="s">
        <v>2073</v>
      </c>
      <c r="J175" s="5" t="s">
        <v>3180</v>
      </c>
    </row>
    <row r="176" spans="1:10">
      <c r="A176" s="5">
        <v>175</v>
      </c>
      <c r="B176" s="5" t="s">
        <v>1527</v>
      </c>
      <c r="C176" s="5" t="s">
        <v>97</v>
      </c>
      <c r="D176" s="5" t="s">
        <v>2074</v>
      </c>
      <c r="E176" s="5" t="s">
        <v>2075</v>
      </c>
      <c r="F176" s="5" t="s">
        <v>2076</v>
      </c>
      <c r="G176" s="5" t="s">
        <v>1757</v>
      </c>
      <c r="J176" s="5" t="s">
        <v>3180</v>
      </c>
    </row>
    <row r="177" spans="1:10">
      <c r="A177" s="5">
        <v>176</v>
      </c>
      <c r="B177" s="5" t="s">
        <v>1527</v>
      </c>
      <c r="C177" s="5" t="s">
        <v>97</v>
      </c>
      <c r="D177" s="5" t="s">
        <v>2077</v>
      </c>
      <c r="E177" s="5" t="s">
        <v>2078</v>
      </c>
      <c r="F177" s="5" t="s">
        <v>2079</v>
      </c>
      <c r="G177" s="5" t="s">
        <v>1597</v>
      </c>
      <c r="J177" s="5" t="s">
        <v>3180</v>
      </c>
    </row>
    <row r="178" spans="1:10">
      <c r="A178" s="5">
        <v>177</v>
      </c>
      <c r="B178" s="5" t="s">
        <v>1527</v>
      </c>
      <c r="C178" s="5" t="s">
        <v>97</v>
      </c>
      <c r="D178" s="5" t="s">
        <v>2080</v>
      </c>
      <c r="E178" s="5" t="s">
        <v>2081</v>
      </c>
      <c r="F178" s="5" t="s">
        <v>2082</v>
      </c>
      <c r="G178" s="5" t="s">
        <v>1869</v>
      </c>
      <c r="J178" s="5" t="s">
        <v>3180</v>
      </c>
    </row>
    <row r="179" spans="1:10">
      <c r="A179" s="5">
        <v>178</v>
      </c>
      <c r="B179" s="5" t="s">
        <v>1527</v>
      </c>
      <c r="C179" s="5" t="s">
        <v>97</v>
      </c>
      <c r="D179" s="5" t="s">
        <v>2083</v>
      </c>
      <c r="E179" s="5" t="s">
        <v>2084</v>
      </c>
      <c r="F179" s="5" t="s">
        <v>2085</v>
      </c>
      <c r="G179" s="5" t="s">
        <v>1753</v>
      </c>
      <c r="J179" s="5" t="s">
        <v>3180</v>
      </c>
    </row>
    <row r="180" spans="1:10">
      <c r="A180" s="5">
        <v>179</v>
      </c>
      <c r="B180" s="5" t="s">
        <v>1527</v>
      </c>
      <c r="C180" s="5" t="s">
        <v>97</v>
      </c>
      <c r="D180" s="5" t="s">
        <v>3237</v>
      </c>
      <c r="E180" s="5" t="s">
        <v>3238</v>
      </c>
      <c r="F180" s="5" t="s">
        <v>3239</v>
      </c>
      <c r="G180" s="5" t="s">
        <v>1604</v>
      </c>
      <c r="J180" s="5" t="s">
        <v>3180</v>
      </c>
    </row>
    <row r="181" spans="1:10">
      <c r="A181" s="5">
        <v>180</v>
      </c>
      <c r="B181" s="5" t="s">
        <v>1527</v>
      </c>
      <c r="C181" s="5" t="s">
        <v>97</v>
      </c>
      <c r="D181" s="5" t="s">
        <v>2086</v>
      </c>
      <c r="E181" s="5" t="s">
        <v>2087</v>
      </c>
      <c r="F181" s="5" t="s">
        <v>2088</v>
      </c>
      <c r="G181" s="5" t="s">
        <v>1869</v>
      </c>
      <c r="J181" s="5" t="s">
        <v>3180</v>
      </c>
    </row>
    <row r="182" spans="1:10">
      <c r="A182" s="5">
        <v>181</v>
      </c>
      <c r="B182" s="5" t="s">
        <v>1527</v>
      </c>
      <c r="C182" s="5" t="s">
        <v>97</v>
      </c>
      <c r="D182" s="5" t="s">
        <v>3240</v>
      </c>
      <c r="E182" s="5" t="s">
        <v>3241</v>
      </c>
      <c r="F182" s="5" t="s">
        <v>3242</v>
      </c>
      <c r="G182" s="5" t="s">
        <v>1869</v>
      </c>
      <c r="J182" s="5" t="s">
        <v>3180</v>
      </c>
    </row>
    <row r="183" spans="1:10">
      <c r="A183" s="5">
        <v>182</v>
      </c>
      <c r="B183" s="5" t="s">
        <v>1527</v>
      </c>
      <c r="C183" s="5" t="s">
        <v>97</v>
      </c>
      <c r="D183" s="5" t="s">
        <v>2089</v>
      </c>
      <c r="E183" s="5" t="s">
        <v>2090</v>
      </c>
      <c r="F183" s="5" t="s">
        <v>2091</v>
      </c>
      <c r="G183" s="5" t="s">
        <v>1869</v>
      </c>
      <c r="J183" s="5" t="s">
        <v>3180</v>
      </c>
    </row>
    <row r="184" spans="1:10">
      <c r="A184" s="5">
        <v>183</v>
      </c>
      <c r="B184" s="5" t="s">
        <v>1527</v>
      </c>
      <c r="C184" s="5" t="s">
        <v>97</v>
      </c>
      <c r="D184" s="5" t="s">
        <v>2092</v>
      </c>
      <c r="E184" s="5" t="s">
        <v>2093</v>
      </c>
      <c r="F184" s="5" t="s">
        <v>2094</v>
      </c>
      <c r="G184" s="5" t="s">
        <v>1869</v>
      </c>
      <c r="J184" s="5" t="s">
        <v>3180</v>
      </c>
    </row>
    <row r="185" spans="1:10">
      <c r="A185" s="5">
        <v>184</v>
      </c>
      <c r="B185" s="5" t="s">
        <v>1527</v>
      </c>
      <c r="C185" s="5" t="s">
        <v>97</v>
      </c>
      <c r="D185" s="5" t="s">
        <v>2095</v>
      </c>
      <c r="E185" s="5" t="s">
        <v>2096</v>
      </c>
      <c r="F185" s="5" t="s">
        <v>2097</v>
      </c>
      <c r="G185" s="5" t="s">
        <v>1757</v>
      </c>
      <c r="J185" s="5" t="s">
        <v>3180</v>
      </c>
    </row>
    <row r="186" spans="1:10">
      <c r="A186" s="5">
        <v>185</v>
      </c>
      <c r="B186" s="5" t="s">
        <v>1527</v>
      </c>
      <c r="C186" s="5" t="s">
        <v>97</v>
      </c>
      <c r="D186" s="5" t="s">
        <v>2098</v>
      </c>
      <c r="E186" s="5" t="s">
        <v>2099</v>
      </c>
      <c r="F186" s="5" t="s">
        <v>2100</v>
      </c>
      <c r="G186" s="5" t="s">
        <v>2101</v>
      </c>
      <c r="J186" s="5" t="s">
        <v>3180</v>
      </c>
    </row>
    <row r="187" spans="1:10">
      <c r="A187" s="5">
        <v>186</v>
      </c>
      <c r="B187" s="5" t="s">
        <v>1527</v>
      </c>
      <c r="C187" s="5" t="s">
        <v>97</v>
      </c>
      <c r="D187" s="5" t="s">
        <v>2102</v>
      </c>
      <c r="E187" s="5" t="s">
        <v>2103</v>
      </c>
      <c r="F187" s="5" t="s">
        <v>2104</v>
      </c>
      <c r="G187" s="5" t="s">
        <v>2073</v>
      </c>
      <c r="J187" s="5" t="s">
        <v>3180</v>
      </c>
    </row>
    <row r="188" spans="1:10">
      <c r="A188" s="5">
        <v>187</v>
      </c>
      <c r="B188" s="5" t="s">
        <v>1527</v>
      </c>
      <c r="C188" s="5" t="s">
        <v>97</v>
      </c>
      <c r="D188" s="5" t="s">
        <v>2105</v>
      </c>
      <c r="E188" s="5" t="s">
        <v>2106</v>
      </c>
      <c r="F188" s="5" t="s">
        <v>2107</v>
      </c>
      <c r="G188" s="5" t="s">
        <v>1757</v>
      </c>
      <c r="J188" s="5" t="s">
        <v>3180</v>
      </c>
    </row>
    <row r="189" spans="1:10">
      <c r="A189" s="5">
        <v>188</v>
      </c>
      <c r="B189" s="5" t="s">
        <v>1527</v>
      </c>
      <c r="C189" s="5" t="s">
        <v>97</v>
      </c>
      <c r="D189" s="5" t="s">
        <v>2108</v>
      </c>
      <c r="E189" s="5" t="s">
        <v>2109</v>
      </c>
      <c r="F189" s="5" t="s">
        <v>2110</v>
      </c>
      <c r="G189" s="5" t="s">
        <v>1749</v>
      </c>
      <c r="J189" s="5" t="s">
        <v>3180</v>
      </c>
    </row>
    <row r="190" spans="1:10">
      <c r="A190" s="5">
        <v>189</v>
      </c>
      <c r="B190" s="5" t="s">
        <v>1527</v>
      </c>
      <c r="C190" s="5" t="s">
        <v>97</v>
      </c>
      <c r="D190" s="5" t="s">
        <v>2111</v>
      </c>
      <c r="E190" s="5" t="s">
        <v>2112</v>
      </c>
      <c r="F190" s="5" t="s">
        <v>2113</v>
      </c>
      <c r="G190" s="5" t="s">
        <v>1742</v>
      </c>
      <c r="J190" s="5" t="s">
        <v>3180</v>
      </c>
    </row>
    <row r="191" spans="1:10">
      <c r="A191" s="5">
        <v>190</v>
      </c>
      <c r="B191" s="5" t="s">
        <v>1527</v>
      </c>
      <c r="C191" s="5" t="s">
        <v>97</v>
      </c>
      <c r="D191" s="5" t="s">
        <v>2114</v>
      </c>
      <c r="E191" s="5" t="s">
        <v>2115</v>
      </c>
      <c r="F191" s="5" t="s">
        <v>2116</v>
      </c>
      <c r="G191" s="5" t="s">
        <v>2043</v>
      </c>
      <c r="J191" s="5" t="s">
        <v>3180</v>
      </c>
    </row>
    <row r="192" spans="1:10">
      <c r="A192" s="5">
        <v>191</v>
      </c>
      <c r="B192" s="5" t="s">
        <v>1527</v>
      </c>
      <c r="C192" s="5" t="s">
        <v>97</v>
      </c>
      <c r="D192" s="5" t="s">
        <v>2117</v>
      </c>
      <c r="E192" s="5" t="s">
        <v>2118</v>
      </c>
      <c r="F192" s="5" t="s">
        <v>2119</v>
      </c>
      <c r="G192" s="5" t="s">
        <v>1757</v>
      </c>
      <c r="J192" s="5" t="s">
        <v>3180</v>
      </c>
    </row>
    <row r="193" spans="1:10">
      <c r="A193" s="5">
        <v>192</v>
      </c>
      <c r="B193" s="5" t="s">
        <v>1527</v>
      </c>
      <c r="C193" s="5" t="s">
        <v>97</v>
      </c>
      <c r="D193" s="5" t="s">
        <v>2120</v>
      </c>
      <c r="E193" s="5" t="s">
        <v>2121</v>
      </c>
      <c r="F193" s="5" t="s">
        <v>2122</v>
      </c>
      <c r="G193" s="5" t="s">
        <v>1580</v>
      </c>
      <c r="J193" s="5" t="s">
        <v>3180</v>
      </c>
    </row>
    <row r="194" spans="1:10">
      <c r="A194" s="5">
        <v>193</v>
      </c>
      <c r="B194" s="5" t="s">
        <v>1527</v>
      </c>
      <c r="C194" s="5" t="s">
        <v>97</v>
      </c>
      <c r="D194" s="5" t="s">
        <v>2123</v>
      </c>
      <c r="E194" s="5" t="s">
        <v>2124</v>
      </c>
      <c r="F194" s="5" t="s">
        <v>2125</v>
      </c>
      <c r="G194" s="5" t="s">
        <v>1580</v>
      </c>
      <c r="J194" s="5" t="s">
        <v>3180</v>
      </c>
    </row>
    <row r="195" spans="1:10">
      <c r="A195" s="5">
        <v>194</v>
      </c>
      <c r="B195" s="5" t="s">
        <v>1527</v>
      </c>
      <c r="C195" s="5" t="s">
        <v>97</v>
      </c>
      <c r="D195" s="5" t="s">
        <v>2126</v>
      </c>
      <c r="E195" s="5" t="s">
        <v>2127</v>
      </c>
      <c r="F195" s="5" t="s">
        <v>2128</v>
      </c>
      <c r="G195" s="5" t="s">
        <v>2012</v>
      </c>
      <c r="J195" s="5" t="s">
        <v>3180</v>
      </c>
    </row>
    <row r="196" spans="1:10">
      <c r="A196" s="5">
        <v>195</v>
      </c>
      <c r="B196" s="5" t="s">
        <v>1527</v>
      </c>
      <c r="C196" s="5" t="s">
        <v>97</v>
      </c>
      <c r="D196" s="5" t="s">
        <v>3243</v>
      </c>
      <c r="E196" s="5" t="s">
        <v>3244</v>
      </c>
      <c r="F196" s="5" t="s">
        <v>3245</v>
      </c>
      <c r="G196" s="5" t="s">
        <v>2056</v>
      </c>
      <c r="J196" s="5" t="s">
        <v>3180</v>
      </c>
    </row>
    <row r="197" spans="1:10">
      <c r="A197" s="5">
        <v>196</v>
      </c>
      <c r="B197" s="5" t="s">
        <v>1527</v>
      </c>
      <c r="C197" s="5" t="s">
        <v>97</v>
      </c>
      <c r="D197" s="5" t="s">
        <v>2129</v>
      </c>
      <c r="E197" s="5" t="s">
        <v>2130</v>
      </c>
      <c r="F197" s="5" t="s">
        <v>2131</v>
      </c>
      <c r="G197" s="5" t="s">
        <v>1771</v>
      </c>
      <c r="J197" s="5" t="s">
        <v>3180</v>
      </c>
    </row>
    <row r="198" spans="1:10">
      <c r="A198" s="5">
        <v>197</v>
      </c>
      <c r="B198" s="5" t="s">
        <v>1527</v>
      </c>
      <c r="C198" s="5" t="s">
        <v>97</v>
      </c>
      <c r="D198" s="5" t="s">
        <v>2132</v>
      </c>
      <c r="E198" s="5" t="s">
        <v>2133</v>
      </c>
      <c r="F198" s="5" t="s">
        <v>2134</v>
      </c>
      <c r="G198" s="5" t="s">
        <v>2135</v>
      </c>
      <c r="J198" s="5" t="s">
        <v>3180</v>
      </c>
    </row>
    <row r="199" spans="1:10">
      <c r="A199" s="5">
        <v>198</v>
      </c>
      <c r="B199" s="5" t="s">
        <v>1527</v>
      </c>
      <c r="C199" s="5" t="s">
        <v>97</v>
      </c>
      <c r="D199" s="5" t="s">
        <v>2136</v>
      </c>
      <c r="E199" s="5" t="s">
        <v>2137</v>
      </c>
      <c r="F199" s="5" t="s">
        <v>2138</v>
      </c>
      <c r="G199" s="5" t="s">
        <v>2135</v>
      </c>
      <c r="J199" s="5" t="s">
        <v>3180</v>
      </c>
    </row>
    <row r="200" spans="1:10">
      <c r="A200" s="5">
        <v>199</v>
      </c>
      <c r="B200" s="5" t="s">
        <v>1527</v>
      </c>
      <c r="C200" s="5" t="s">
        <v>97</v>
      </c>
      <c r="D200" s="5" t="s">
        <v>2139</v>
      </c>
      <c r="E200" s="5" t="s">
        <v>2140</v>
      </c>
      <c r="F200" s="5" t="s">
        <v>2141</v>
      </c>
      <c r="G200" s="5" t="s">
        <v>2012</v>
      </c>
      <c r="J200" s="5" t="s">
        <v>3180</v>
      </c>
    </row>
    <row r="201" spans="1:10">
      <c r="A201" s="5">
        <v>200</v>
      </c>
      <c r="B201" s="5" t="s">
        <v>1527</v>
      </c>
      <c r="C201" s="5" t="s">
        <v>97</v>
      </c>
      <c r="D201" s="5" t="s">
        <v>2142</v>
      </c>
      <c r="E201" s="5" t="s">
        <v>2143</v>
      </c>
      <c r="F201" s="5" t="s">
        <v>2144</v>
      </c>
      <c r="G201" s="5" t="s">
        <v>1701</v>
      </c>
      <c r="J201" s="5" t="s">
        <v>3180</v>
      </c>
    </row>
    <row r="202" spans="1:10">
      <c r="A202" s="5">
        <v>201</v>
      </c>
      <c r="B202" s="5" t="s">
        <v>1527</v>
      </c>
      <c r="C202" s="5" t="s">
        <v>97</v>
      </c>
      <c r="D202" s="5" t="s">
        <v>2145</v>
      </c>
      <c r="E202" s="5" t="s">
        <v>2146</v>
      </c>
      <c r="F202" s="5" t="s">
        <v>2147</v>
      </c>
      <c r="G202" s="5" t="s">
        <v>1764</v>
      </c>
      <c r="J202" s="5" t="s">
        <v>3180</v>
      </c>
    </row>
    <row r="203" spans="1:10">
      <c r="A203" s="5">
        <v>202</v>
      </c>
      <c r="B203" s="5" t="s">
        <v>1527</v>
      </c>
      <c r="C203" s="5" t="s">
        <v>97</v>
      </c>
      <c r="D203" s="5" t="s">
        <v>2148</v>
      </c>
      <c r="E203" s="5" t="s">
        <v>2149</v>
      </c>
      <c r="F203" s="5" t="s">
        <v>2150</v>
      </c>
      <c r="G203" s="5" t="s">
        <v>1977</v>
      </c>
      <c r="J203" s="5" t="s">
        <v>3180</v>
      </c>
    </row>
    <row r="204" spans="1:10">
      <c r="A204" s="5">
        <v>203</v>
      </c>
      <c r="B204" s="5" t="s">
        <v>1527</v>
      </c>
      <c r="C204" s="5" t="s">
        <v>97</v>
      </c>
      <c r="D204" s="5" t="s">
        <v>2151</v>
      </c>
      <c r="E204" s="5" t="s">
        <v>2152</v>
      </c>
      <c r="F204" s="5" t="s">
        <v>2153</v>
      </c>
      <c r="G204" s="5" t="s">
        <v>1977</v>
      </c>
      <c r="H204" s="5" t="s">
        <v>2154</v>
      </c>
      <c r="J204" s="5" t="s">
        <v>3180</v>
      </c>
    </row>
    <row r="205" spans="1:10">
      <c r="A205" s="5">
        <v>204</v>
      </c>
      <c r="B205" s="5" t="s">
        <v>1527</v>
      </c>
      <c r="C205" s="5" t="s">
        <v>97</v>
      </c>
      <c r="D205" s="5" t="s">
        <v>2155</v>
      </c>
      <c r="E205" s="5" t="s">
        <v>2156</v>
      </c>
      <c r="F205" s="5" t="s">
        <v>2157</v>
      </c>
      <c r="G205" s="5" t="s">
        <v>1896</v>
      </c>
      <c r="J205" s="5" t="s">
        <v>3180</v>
      </c>
    </row>
    <row r="206" spans="1:10">
      <c r="A206" s="5">
        <v>205</v>
      </c>
      <c r="B206" s="5" t="s">
        <v>1527</v>
      </c>
      <c r="C206" s="5" t="s">
        <v>97</v>
      </c>
      <c r="D206" s="5" t="s">
        <v>2158</v>
      </c>
      <c r="E206" s="5" t="s">
        <v>2159</v>
      </c>
      <c r="F206" s="5" t="s">
        <v>2160</v>
      </c>
      <c r="G206" s="5" t="s">
        <v>1900</v>
      </c>
      <c r="J206" s="5" t="s">
        <v>3180</v>
      </c>
    </row>
    <row r="207" spans="1:10">
      <c r="A207" s="5">
        <v>206</v>
      </c>
      <c r="B207" s="5" t="s">
        <v>1527</v>
      </c>
      <c r="C207" s="5" t="s">
        <v>97</v>
      </c>
      <c r="D207" s="5" t="s">
        <v>2161</v>
      </c>
      <c r="E207" s="5" t="s">
        <v>2162</v>
      </c>
      <c r="F207" s="5" t="s">
        <v>2163</v>
      </c>
      <c r="G207" s="5" t="s">
        <v>1580</v>
      </c>
      <c r="J207" s="5" t="s">
        <v>3180</v>
      </c>
    </row>
    <row r="208" spans="1:10">
      <c r="A208" s="5">
        <v>207</v>
      </c>
      <c r="B208" s="5" t="s">
        <v>1527</v>
      </c>
      <c r="C208" s="5" t="s">
        <v>97</v>
      </c>
      <c r="D208" s="5" t="s">
        <v>2164</v>
      </c>
      <c r="E208" s="5" t="s">
        <v>2165</v>
      </c>
      <c r="F208" s="5" t="s">
        <v>2166</v>
      </c>
      <c r="G208" s="5" t="s">
        <v>1580</v>
      </c>
      <c r="J208" s="5" t="s">
        <v>3180</v>
      </c>
    </row>
    <row r="209" spans="1:10">
      <c r="A209" s="5">
        <v>208</v>
      </c>
      <c r="B209" s="5" t="s">
        <v>1527</v>
      </c>
      <c r="C209" s="5" t="s">
        <v>97</v>
      </c>
      <c r="D209" s="5" t="s">
        <v>2167</v>
      </c>
      <c r="E209" s="5" t="s">
        <v>2168</v>
      </c>
      <c r="F209" s="5" t="s">
        <v>2169</v>
      </c>
      <c r="G209" s="5" t="s">
        <v>1977</v>
      </c>
      <c r="J209" s="5" t="s">
        <v>3180</v>
      </c>
    </row>
    <row r="210" spans="1:10">
      <c r="A210" s="5">
        <v>209</v>
      </c>
      <c r="B210" s="5" t="s">
        <v>1527</v>
      </c>
      <c r="C210" s="5" t="s">
        <v>97</v>
      </c>
      <c r="D210" s="5" t="s">
        <v>3246</v>
      </c>
      <c r="E210" s="5" t="s">
        <v>3247</v>
      </c>
      <c r="F210" s="5" t="s">
        <v>3248</v>
      </c>
      <c r="G210" s="5" t="s">
        <v>1749</v>
      </c>
      <c r="J210" s="5" t="s">
        <v>3180</v>
      </c>
    </row>
    <row r="211" spans="1:10">
      <c r="A211" s="5">
        <v>210</v>
      </c>
      <c r="B211" s="5" t="s">
        <v>1527</v>
      </c>
      <c r="C211" s="5" t="s">
        <v>97</v>
      </c>
      <c r="D211" s="5" t="s">
        <v>2170</v>
      </c>
      <c r="E211" s="5" t="s">
        <v>2171</v>
      </c>
      <c r="F211" s="5" t="s">
        <v>2172</v>
      </c>
      <c r="G211" s="5" t="s">
        <v>1749</v>
      </c>
      <c r="J211" s="5" t="s">
        <v>3180</v>
      </c>
    </row>
    <row r="212" spans="1:10">
      <c r="A212" s="5">
        <v>211</v>
      </c>
      <c r="B212" s="5" t="s">
        <v>1527</v>
      </c>
      <c r="C212" s="5" t="s">
        <v>97</v>
      </c>
      <c r="D212" s="5" t="s">
        <v>2173</v>
      </c>
      <c r="E212" s="5" t="s">
        <v>2174</v>
      </c>
      <c r="F212" s="5" t="s">
        <v>2175</v>
      </c>
      <c r="G212" s="5" t="s">
        <v>1771</v>
      </c>
      <c r="J212" s="5" t="s">
        <v>3180</v>
      </c>
    </row>
    <row r="213" spans="1:10">
      <c r="A213" s="5">
        <v>212</v>
      </c>
      <c r="B213" s="5" t="s">
        <v>1527</v>
      </c>
      <c r="C213" s="5" t="s">
        <v>97</v>
      </c>
      <c r="D213" s="5" t="s">
        <v>2176</v>
      </c>
      <c r="E213" s="5" t="s">
        <v>2177</v>
      </c>
      <c r="F213" s="5" t="s">
        <v>2178</v>
      </c>
      <c r="G213" s="5" t="s">
        <v>2179</v>
      </c>
      <c r="J213" s="5" t="s">
        <v>3180</v>
      </c>
    </row>
    <row r="214" spans="1:10">
      <c r="A214" s="5">
        <v>213</v>
      </c>
      <c r="B214" s="5" t="s">
        <v>1527</v>
      </c>
      <c r="C214" s="5" t="s">
        <v>97</v>
      </c>
      <c r="D214" s="5" t="s">
        <v>2180</v>
      </c>
      <c r="E214" s="5" t="s">
        <v>2181</v>
      </c>
      <c r="F214" s="5" t="s">
        <v>2182</v>
      </c>
      <c r="G214" s="5" t="s">
        <v>1719</v>
      </c>
      <c r="J214" s="5" t="s">
        <v>3180</v>
      </c>
    </row>
    <row r="215" spans="1:10">
      <c r="A215" s="5">
        <v>214</v>
      </c>
      <c r="B215" s="5" t="s">
        <v>1527</v>
      </c>
      <c r="C215" s="5" t="s">
        <v>97</v>
      </c>
      <c r="D215" s="5" t="s">
        <v>2183</v>
      </c>
      <c r="E215" s="5" t="s">
        <v>2184</v>
      </c>
      <c r="F215" s="5" t="s">
        <v>2185</v>
      </c>
      <c r="G215" s="5" t="s">
        <v>1604</v>
      </c>
      <c r="J215" s="5" t="s">
        <v>3180</v>
      </c>
    </row>
    <row r="216" spans="1:10">
      <c r="A216" s="5">
        <v>215</v>
      </c>
      <c r="B216" s="5" t="s">
        <v>1527</v>
      </c>
      <c r="C216" s="5" t="s">
        <v>97</v>
      </c>
      <c r="D216" s="5" t="s">
        <v>2186</v>
      </c>
      <c r="E216" s="5" t="s">
        <v>2187</v>
      </c>
      <c r="F216" s="5" t="s">
        <v>2188</v>
      </c>
      <c r="G216" s="5" t="s">
        <v>1604</v>
      </c>
      <c r="J216" s="5" t="s">
        <v>3180</v>
      </c>
    </row>
    <row r="217" spans="1:10">
      <c r="A217" s="5">
        <v>216</v>
      </c>
      <c r="B217" s="5" t="s">
        <v>1527</v>
      </c>
      <c r="C217" s="5" t="s">
        <v>97</v>
      </c>
      <c r="D217" s="5" t="s">
        <v>2189</v>
      </c>
      <c r="E217" s="5" t="s">
        <v>2190</v>
      </c>
      <c r="F217" s="5" t="s">
        <v>2191</v>
      </c>
      <c r="G217" s="5" t="s">
        <v>1757</v>
      </c>
      <c r="H217" s="5" t="s">
        <v>2192</v>
      </c>
      <c r="J217" s="5" t="s">
        <v>3180</v>
      </c>
    </row>
    <row r="218" spans="1:10">
      <c r="A218" s="5">
        <v>217</v>
      </c>
      <c r="B218" s="5" t="s">
        <v>1527</v>
      </c>
      <c r="C218" s="5" t="s">
        <v>97</v>
      </c>
      <c r="D218" s="5" t="s">
        <v>2193</v>
      </c>
      <c r="E218" s="5" t="s">
        <v>2194</v>
      </c>
      <c r="F218" s="5" t="s">
        <v>2195</v>
      </c>
      <c r="G218" s="5" t="s">
        <v>1757</v>
      </c>
      <c r="J218" s="5" t="s">
        <v>3180</v>
      </c>
    </row>
    <row r="219" spans="1:10">
      <c r="A219" s="5">
        <v>218</v>
      </c>
      <c r="B219" s="5" t="s">
        <v>1527</v>
      </c>
      <c r="C219" s="5" t="s">
        <v>97</v>
      </c>
      <c r="D219" s="5" t="s">
        <v>1584</v>
      </c>
      <c r="E219" s="5" t="s">
        <v>3249</v>
      </c>
      <c r="F219" s="5" t="s">
        <v>1586</v>
      </c>
      <c r="G219" s="5" t="s">
        <v>1546</v>
      </c>
      <c r="J219" s="5" t="s">
        <v>3180</v>
      </c>
    </row>
    <row r="220" spans="1:10">
      <c r="A220" s="5">
        <v>219</v>
      </c>
      <c r="B220" s="5" t="s">
        <v>1527</v>
      </c>
      <c r="C220" s="5" t="s">
        <v>97</v>
      </c>
      <c r="D220" s="5" t="s">
        <v>2196</v>
      </c>
      <c r="E220" s="5" t="s">
        <v>2197</v>
      </c>
      <c r="F220" s="5" t="s">
        <v>2198</v>
      </c>
      <c r="G220" s="5" t="s">
        <v>2199</v>
      </c>
      <c r="J220" s="5" t="s">
        <v>3180</v>
      </c>
    </row>
    <row r="221" spans="1:10">
      <c r="A221" s="5">
        <v>220</v>
      </c>
      <c r="B221" s="5" t="s">
        <v>1527</v>
      </c>
      <c r="C221" s="5" t="s">
        <v>97</v>
      </c>
      <c r="D221" s="5" t="s">
        <v>2200</v>
      </c>
      <c r="E221" s="5" t="s">
        <v>2201</v>
      </c>
      <c r="F221" s="5" t="s">
        <v>2202</v>
      </c>
      <c r="G221" s="5" t="s">
        <v>1604</v>
      </c>
      <c r="J221" s="5" t="s">
        <v>3180</v>
      </c>
    </row>
    <row r="222" spans="1:10">
      <c r="A222" s="5">
        <v>221</v>
      </c>
      <c r="B222" s="5" t="s">
        <v>1527</v>
      </c>
      <c r="C222" s="5" t="s">
        <v>97</v>
      </c>
      <c r="D222" s="5" t="s">
        <v>2203</v>
      </c>
      <c r="E222" s="5" t="s">
        <v>2204</v>
      </c>
      <c r="F222" s="5" t="s">
        <v>2205</v>
      </c>
      <c r="G222" s="5" t="s">
        <v>1604</v>
      </c>
      <c r="J222" s="5" t="s">
        <v>3180</v>
      </c>
    </row>
    <row r="223" spans="1:10">
      <c r="A223" s="5">
        <v>222</v>
      </c>
      <c r="B223" s="5" t="s">
        <v>1527</v>
      </c>
      <c r="C223" s="5" t="s">
        <v>97</v>
      </c>
      <c r="D223" s="5" t="s">
        <v>2206</v>
      </c>
      <c r="E223" s="5" t="s">
        <v>2207</v>
      </c>
      <c r="F223" s="5" t="s">
        <v>2208</v>
      </c>
      <c r="G223" s="5" t="s">
        <v>1604</v>
      </c>
      <c r="J223" s="5" t="s">
        <v>3180</v>
      </c>
    </row>
    <row r="224" spans="1:10">
      <c r="A224" s="5">
        <v>223</v>
      </c>
      <c r="B224" s="5" t="s">
        <v>1527</v>
      </c>
      <c r="C224" s="5" t="s">
        <v>97</v>
      </c>
      <c r="D224" s="5" t="s">
        <v>2209</v>
      </c>
      <c r="E224" s="5" t="s">
        <v>2210</v>
      </c>
      <c r="F224" s="5" t="s">
        <v>2211</v>
      </c>
      <c r="G224" s="5" t="s">
        <v>2012</v>
      </c>
      <c r="J224" s="5" t="s">
        <v>3180</v>
      </c>
    </row>
    <row r="225" spans="1:10">
      <c r="A225" s="5">
        <v>224</v>
      </c>
      <c r="B225" s="5" t="s">
        <v>1527</v>
      </c>
      <c r="C225" s="5" t="s">
        <v>97</v>
      </c>
      <c r="D225" s="5" t="s">
        <v>2212</v>
      </c>
      <c r="E225" s="5" t="s">
        <v>2213</v>
      </c>
      <c r="F225" s="5" t="s">
        <v>2214</v>
      </c>
      <c r="G225" s="5" t="s">
        <v>1719</v>
      </c>
      <c r="H225" s="5" t="s">
        <v>2215</v>
      </c>
      <c r="J225" s="5" t="s">
        <v>3180</v>
      </c>
    </row>
    <row r="226" spans="1:10">
      <c r="A226" s="5">
        <v>225</v>
      </c>
      <c r="B226" s="5" t="s">
        <v>1527</v>
      </c>
      <c r="C226" s="5" t="s">
        <v>97</v>
      </c>
      <c r="D226" s="5" t="s">
        <v>2216</v>
      </c>
      <c r="E226" s="5" t="s">
        <v>2217</v>
      </c>
      <c r="F226" s="5" t="s">
        <v>2218</v>
      </c>
      <c r="G226" s="5" t="s">
        <v>2219</v>
      </c>
      <c r="J226" s="5" t="s">
        <v>3180</v>
      </c>
    </row>
    <row r="227" spans="1:10">
      <c r="A227" s="5">
        <v>226</v>
      </c>
      <c r="B227" s="5" t="s">
        <v>1527</v>
      </c>
      <c r="C227" s="5" t="s">
        <v>97</v>
      </c>
      <c r="D227" s="5" t="s">
        <v>2220</v>
      </c>
      <c r="E227" s="5" t="s">
        <v>2221</v>
      </c>
      <c r="F227" s="5" t="s">
        <v>2222</v>
      </c>
      <c r="G227" s="5" t="s">
        <v>2219</v>
      </c>
      <c r="J227" s="5" t="s">
        <v>3180</v>
      </c>
    </row>
    <row r="228" spans="1:10">
      <c r="A228" s="5">
        <v>227</v>
      </c>
      <c r="B228" s="5" t="s">
        <v>1527</v>
      </c>
      <c r="C228" s="5" t="s">
        <v>97</v>
      </c>
      <c r="D228" s="5" t="s">
        <v>2223</v>
      </c>
      <c r="E228" s="5" t="s">
        <v>2224</v>
      </c>
      <c r="F228" s="5" t="s">
        <v>2225</v>
      </c>
      <c r="G228" s="5" t="s">
        <v>2012</v>
      </c>
      <c r="J228" s="5" t="s">
        <v>3180</v>
      </c>
    </row>
    <row r="229" spans="1:10">
      <c r="A229" s="5">
        <v>228</v>
      </c>
      <c r="B229" s="5" t="s">
        <v>1527</v>
      </c>
      <c r="C229" s="5" t="s">
        <v>97</v>
      </c>
      <c r="D229" s="5" t="s">
        <v>2226</v>
      </c>
      <c r="E229" s="5" t="s">
        <v>2227</v>
      </c>
      <c r="F229" s="5" t="s">
        <v>2228</v>
      </c>
      <c r="G229" s="5" t="s">
        <v>1900</v>
      </c>
      <c r="J229" s="5" t="s">
        <v>3180</v>
      </c>
    </row>
    <row r="230" spans="1:10">
      <c r="A230" s="5">
        <v>229</v>
      </c>
      <c r="B230" s="5" t="s">
        <v>1527</v>
      </c>
      <c r="C230" s="5" t="s">
        <v>97</v>
      </c>
      <c r="D230" s="5" t="s">
        <v>2229</v>
      </c>
      <c r="E230" s="5" t="s">
        <v>2230</v>
      </c>
      <c r="F230" s="5" t="s">
        <v>2231</v>
      </c>
      <c r="G230" s="5" t="s">
        <v>2012</v>
      </c>
      <c r="J230" s="5" t="s">
        <v>3180</v>
      </c>
    </row>
    <row r="231" spans="1:10">
      <c r="A231" s="5">
        <v>230</v>
      </c>
      <c r="B231" s="5" t="s">
        <v>1527</v>
      </c>
      <c r="C231" s="5" t="s">
        <v>97</v>
      </c>
      <c r="D231" s="5" t="s">
        <v>2232</v>
      </c>
      <c r="E231" s="5" t="s">
        <v>2233</v>
      </c>
      <c r="F231" s="5" t="s">
        <v>2234</v>
      </c>
      <c r="G231" s="5" t="s">
        <v>1900</v>
      </c>
      <c r="J231" s="5" t="s">
        <v>3180</v>
      </c>
    </row>
    <row r="232" spans="1:10">
      <c r="A232" s="5">
        <v>231</v>
      </c>
      <c r="B232" s="5" t="s">
        <v>1527</v>
      </c>
      <c r="C232" s="5" t="s">
        <v>97</v>
      </c>
      <c r="D232" s="5" t="s">
        <v>2235</v>
      </c>
      <c r="E232" s="5" t="s">
        <v>2236</v>
      </c>
      <c r="F232" s="5" t="s">
        <v>2237</v>
      </c>
      <c r="G232" s="5" t="s">
        <v>1900</v>
      </c>
      <c r="J232" s="5" t="s">
        <v>3180</v>
      </c>
    </row>
    <row r="233" spans="1:10">
      <c r="A233" s="5">
        <v>232</v>
      </c>
      <c r="B233" s="5" t="s">
        <v>1527</v>
      </c>
      <c r="C233" s="5" t="s">
        <v>97</v>
      </c>
      <c r="D233" s="5" t="s">
        <v>2238</v>
      </c>
      <c r="E233" s="5" t="s">
        <v>2239</v>
      </c>
      <c r="F233" s="5" t="s">
        <v>2240</v>
      </c>
      <c r="G233" s="5" t="s">
        <v>1795</v>
      </c>
      <c r="H233" s="5" t="s">
        <v>2241</v>
      </c>
      <c r="J233" s="5" t="s">
        <v>3180</v>
      </c>
    </row>
    <row r="234" spans="1:10">
      <c r="A234" s="5">
        <v>233</v>
      </c>
      <c r="B234" s="5" t="s">
        <v>1527</v>
      </c>
      <c r="C234" s="5" t="s">
        <v>97</v>
      </c>
      <c r="D234" s="5" t="s">
        <v>2242</v>
      </c>
      <c r="E234" s="5" t="s">
        <v>2243</v>
      </c>
      <c r="F234" s="5" t="s">
        <v>2244</v>
      </c>
      <c r="G234" s="5" t="s">
        <v>1701</v>
      </c>
      <c r="J234" s="5" t="s">
        <v>3180</v>
      </c>
    </row>
    <row r="235" spans="1:10">
      <c r="A235" s="5">
        <v>234</v>
      </c>
      <c r="B235" s="5" t="s">
        <v>1527</v>
      </c>
      <c r="C235" s="5" t="s">
        <v>97</v>
      </c>
      <c r="D235" s="5" t="s">
        <v>2245</v>
      </c>
      <c r="E235" s="5" t="s">
        <v>2246</v>
      </c>
      <c r="F235" s="5" t="s">
        <v>2247</v>
      </c>
      <c r="G235" s="5" t="s">
        <v>2248</v>
      </c>
      <c r="J235" s="5" t="s">
        <v>3180</v>
      </c>
    </row>
    <row r="236" spans="1:10">
      <c r="A236" s="5">
        <v>235</v>
      </c>
      <c r="B236" s="5" t="s">
        <v>1527</v>
      </c>
      <c r="C236" s="5" t="s">
        <v>97</v>
      </c>
      <c r="D236" s="5" t="s">
        <v>2249</v>
      </c>
      <c r="E236" s="5" t="s">
        <v>2250</v>
      </c>
      <c r="F236" s="5" t="s">
        <v>2251</v>
      </c>
      <c r="G236" s="5" t="s">
        <v>1719</v>
      </c>
      <c r="H236" s="5" t="s">
        <v>2252</v>
      </c>
      <c r="J236" s="5" t="s">
        <v>3180</v>
      </c>
    </row>
    <row r="237" spans="1:10">
      <c r="A237" s="5">
        <v>236</v>
      </c>
      <c r="B237" s="5" t="s">
        <v>1527</v>
      </c>
      <c r="C237" s="5" t="s">
        <v>97</v>
      </c>
      <c r="D237" s="5" t="s">
        <v>2253</v>
      </c>
      <c r="E237" s="5" t="s">
        <v>2254</v>
      </c>
      <c r="F237" s="5" t="s">
        <v>2255</v>
      </c>
      <c r="G237" s="5" t="s">
        <v>1554</v>
      </c>
      <c r="J237" s="5" t="s">
        <v>3180</v>
      </c>
    </row>
    <row r="238" spans="1:10">
      <c r="A238" s="5">
        <v>237</v>
      </c>
      <c r="B238" s="5" t="s">
        <v>1527</v>
      </c>
      <c r="C238" s="5" t="s">
        <v>97</v>
      </c>
      <c r="D238" s="5" t="s">
        <v>2256</v>
      </c>
      <c r="E238" s="5" t="s">
        <v>2257</v>
      </c>
      <c r="F238" s="5" t="s">
        <v>2258</v>
      </c>
      <c r="G238" s="5" t="s">
        <v>1554</v>
      </c>
      <c r="J238" s="5" t="s">
        <v>3180</v>
      </c>
    </row>
    <row r="239" spans="1:10">
      <c r="A239" s="5">
        <v>238</v>
      </c>
      <c r="B239" s="5" t="s">
        <v>1527</v>
      </c>
      <c r="C239" s="5" t="s">
        <v>97</v>
      </c>
      <c r="D239" s="5" t="s">
        <v>2259</v>
      </c>
      <c r="E239" s="5" t="s">
        <v>2260</v>
      </c>
      <c r="F239" s="5" t="s">
        <v>1714</v>
      </c>
      <c r="G239" s="5" t="s">
        <v>1778</v>
      </c>
      <c r="J239" s="5" t="s">
        <v>3180</v>
      </c>
    </row>
    <row r="240" spans="1:10">
      <c r="A240" s="5">
        <v>239</v>
      </c>
      <c r="B240" s="5" t="s">
        <v>1527</v>
      </c>
      <c r="C240" s="5" t="s">
        <v>97</v>
      </c>
      <c r="D240" s="5" t="s">
        <v>2261</v>
      </c>
      <c r="E240" s="5" t="s">
        <v>2262</v>
      </c>
      <c r="F240" s="5" t="s">
        <v>2263</v>
      </c>
      <c r="G240" s="5" t="s">
        <v>2264</v>
      </c>
      <c r="J240" s="5" t="s">
        <v>3180</v>
      </c>
    </row>
    <row r="241" spans="1:10">
      <c r="A241" s="5">
        <v>240</v>
      </c>
      <c r="B241" s="5" t="s">
        <v>1527</v>
      </c>
      <c r="C241" s="5" t="s">
        <v>97</v>
      </c>
      <c r="D241" s="5" t="s">
        <v>2265</v>
      </c>
      <c r="E241" s="5" t="s">
        <v>2266</v>
      </c>
      <c r="F241" s="5" t="s">
        <v>2263</v>
      </c>
      <c r="G241" s="5" t="s">
        <v>2267</v>
      </c>
      <c r="J241" s="5" t="s">
        <v>3180</v>
      </c>
    </row>
    <row r="242" spans="1:10">
      <c r="A242" s="5">
        <v>241</v>
      </c>
      <c r="B242" s="5" t="s">
        <v>1527</v>
      </c>
      <c r="C242" s="5" t="s">
        <v>97</v>
      </c>
      <c r="D242" s="5" t="s">
        <v>2268</v>
      </c>
      <c r="E242" s="5" t="s">
        <v>2269</v>
      </c>
      <c r="F242" s="5" t="s">
        <v>2270</v>
      </c>
      <c r="G242" s="5" t="s">
        <v>1539</v>
      </c>
      <c r="J242" s="5" t="s">
        <v>3180</v>
      </c>
    </row>
    <row r="243" spans="1:10">
      <c r="A243" s="5">
        <v>242</v>
      </c>
      <c r="B243" s="5" t="s">
        <v>1527</v>
      </c>
      <c r="C243" s="5" t="s">
        <v>97</v>
      </c>
      <c r="D243" s="5" t="s">
        <v>2271</v>
      </c>
      <c r="E243" s="5" t="s">
        <v>2272</v>
      </c>
      <c r="F243" s="5" t="s">
        <v>2273</v>
      </c>
      <c r="G243" s="5" t="s">
        <v>1719</v>
      </c>
      <c r="J243" s="5" t="s">
        <v>3180</v>
      </c>
    </row>
    <row r="244" spans="1:10">
      <c r="A244" s="5">
        <v>243</v>
      </c>
      <c r="B244" s="5" t="s">
        <v>1527</v>
      </c>
      <c r="C244" s="5" t="s">
        <v>97</v>
      </c>
      <c r="D244" s="5" t="s">
        <v>2274</v>
      </c>
      <c r="E244" s="5" t="s">
        <v>2275</v>
      </c>
      <c r="F244" s="5" t="s">
        <v>2276</v>
      </c>
      <c r="G244" s="5" t="s">
        <v>1778</v>
      </c>
      <c r="J244" s="5" t="s">
        <v>3180</v>
      </c>
    </row>
    <row r="245" spans="1:10">
      <c r="A245" s="5">
        <v>244</v>
      </c>
      <c r="B245" s="5" t="s">
        <v>1527</v>
      </c>
      <c r="C245" s="5" t="s">
        <v>97</v>
      </c>
      <c r="D245" s="5" t="s">
        <v>2277</v>
      </c>
      <c r="E245" s="5" t="s">
        <v>2278</v>
      </c>
      <c r="F245" s="5" t="s">
        <v>2279</v>
      </c>
      <c r="G245" s="5" t="s">
        <v>1824</v>
      </c>
      <c r="J245" s="5" t="s">
        <v>3180</v>
      </c>
    </row>
    <row r="246" spans="1:10">
      <c r="A246" s="5">
        <v>245</v>
      </c>
      <c r="B246" s="5" t="s">
        <v>1527</v>
      </c>
      <c r="C246" s="5" t="s">
        <v>97</v>
      </c>
      <c r="D246" s="5" t="s">
        <v>2280</v>
      </c>
      <c r="E246" s="5" t="s">
        <v>2281</v>
      </c>
      <c r="F246" s="5" t="s">
        <v>2282</v>
      </c>
      <c r="G246" s="5" t="s">
        <v>1764</v>
      </c>
      <c r="J246" s="5" t="s">
        <v>3180</v>
      </c>
    </row>
    <row r="247" spans="1:10">
      <c r="A247" s="5">
        <v>246</v>
      </c>
      <c r="B247" s="5" t="s">
        <v>1527</v>
      </c>
      <c r="C247" s="5" t="s">
        <v>97</v>
      </c>
      <c r="D247" s="5" t="s">
        <v>2283</v>
      </c>
      <c r="E247" s="5" t="s">
        <v>2284</v>
      </c>
      <c r="F247" s="5" t="s">
        <v>2285</v>
      </c>
      <c r="G247" s="5" t="s">
        <v>1925</v>
      </c>
      <c r="J247" s="5" t="s">
        <v>3180</v>
      </c>
    </row>
    <row r="248" spans="1:10">
      <c r="A248" s="5">
        <v>247</v>
      </c>
      <c r="B248" s="5" t="s">
        <v>1527</v>
      </c>
      <c r="C248" s="5" t="s">
        <v>97</v>
      </c>
      <c r="D248" s="5" t="s">
        <v>2286</v>
      </c>
      <c r="E248" s="5" t="s">
        <v>2287</v>
      </c>
      <c r="F248" s="5" t="s">
        <v>2288</v>
      </c>
      <c r="G248" s="5" t="s">
        <v>1597</v>
      </c>
      <c r="J248" s="5" t="s">
        <v>3180</v>
      </c>
    </row>
    <row r="249" spans="1:10">
      <c r="A249" s="5">
        <v>248</v>
      </c>
      <c r="B249" s="5" t="s">
        <v>1527</v>
      </c>
      <c r="C249" s="5" t="s">
        <v>97</v>
      </c>
      <c r="D249" s="5" t="s">
        <v>2289</v>
      </c>
      <c r="E249" s="5" t="s">
        <v>2290</v>
      </c>
      <c r="F249" s="5" t="s">
        <v>2291</v>
      </c>
      <c r="G249" s="5" t="s">
        <v>1535</v>
      </c>
      <c r="J249" s="5" t="s">
        <v>3180</v>
      </c>
    </row>
    <row r="250" spans="1:10">
      <c r="A250" s="5">
        <v>249</v>
      </c>
      <c r="B250" s="5" t="s">
        <v>1527</v>
      </c>
      <c r="C250" s="5" t="s">
        <v>97</v>
      </c>
      <c r="D250" s="5" t="s">
        <v>2292</v>
      </c>
      <c r="E250" s="5" t="s">
        <v>2293</v>
      </c>
      <c r="F250" s="5" t="s">
        <v>1561</v>
      </c>
      <c r="G250" s="5" t="s">
        <v>2294</v>
      </c>
      <c r="J250" s="5" t="s">
        <v>3180</v>
      </c>
    </row>
    <row r="251" spans="1:10">
      <c r="A251" s="5">
        <v>250</v>
      </c>
      <c r="B251" s="5" t="s">
        <v>1527</v>
      </c>
      <c r="C251" s="5" t="s">
        <v>97</v>
      </c>
      <c r="D251" s="5" t="s">
        <v>2295</v>
      </c>
      <c r="E251" s="5" t="s">
        <v>2296</v>
      </c>
      <c r="F251" s="5" t="s">
        <v>2297</v>
      </c>
      <c r="G251" s="5" t="s">
        <v>1778</v>
      </c>
      <c r="J251" s="5" t="s">
        <v>3180</v>
      </c>
    </row>
    <row r="252" spans="1:10">
      <c r="A252" s="5">
        <v>251</v>
      </c>
      <c r="B252" s="5" t="s">
        <v>1527</v>
      </c>
      <c r="C252" s="5" t="s">
        <v>97</v>
      </c>
      <c r="D252" s="5" t="s">
        <v>2298</v>
      </c>
      <c r="E252" s="5" t="s">
        <v>2299</v>
      </c>
      <c r="F252" s="5" t="s">
        <v>2300</v>
      </c>
      <c r="G252" s="5" t="s">
        <v>1915</v>
      </c>
      <c r="J252" s="5" t="s">
        <v>3180</v>
      </c>
    </row>
    <row r="253" spans="1:10">
      <c r="A253" s="5">
        <v>252</v>
      </c>
      <c r="B253" s="5" t="s">
        <v>1527</v>
      </c>
      <c r="C253" s="5" t="s">
        <v>97</v>
      </c>
      <c r="D253" s="5" t="s">
        <v>2301</v>
      </c>
      <c r="E253" s="5" t="s">
        <v>2302</v>
      </c>
      <c r="F253" s="5" t="s">
        <v>2303</v>
      </c>
      <c r="G253" s="5" t="s">
        <v>1590</v>
      </c>
      <c r="J253" s="5" t="s">
        <v>3180</v>
      </c>
    </row>
    <row r="254" spans="1:10">
      <c r="A254" s="5">
        <v>253</v>
      </c>
      <c r="B254" s="5" t="s">
        <v>1527</v>
      </c>
      <c r="C254" s="5" t="s">
        <v>97</v>
      </c>
      <c r="D254" s="5" t="s">
        <v>2304</v>
      </c>
      <c r="E254" s="5" t="s">
        <v>2305</v>
      </c>
      <c r="F254" s="5" t="s">
        <v>2306</v>
      </c>
      <c r="G254" s="5" t="s">
        <v>1550</v>
      </c>
      <c r="J254" s="5" t="s">
        <v>3180</v>
      </c>
    </row>
    <row r="255" spans="1:10">
      <c r="A255" s="5">
        <v>254</v>
      </c>
      <c r="B255" s="5" t="s">
        <v>1527</v>
      </c>
      <c r="C255" s="5" t="s">
        <v>97</v>
      </c>
      <c r="D255" s="5" t="s">
        <v>2309</v>
      </c>
      <c r="E255" s="5" t="s">
        <v>2310</v>
      </c>
      <c r="F255" s="5" t="s">
        <v>2311</v>
      </c>
      <c r="G255" s="5" t="s">
        <v>1535</v>
      </c>
      <c r="J255" s="5" t="s">
        <v>3180</v>
      </c>
    </row>
    <row r="256" spans="1:10">
      <c r="A256" s="5">
        <v>255</v>
      </c>
      <c r="B256" s="5" t="s">
        <v>1527</v>
      </c>
      <c r="C256" s="5" t="s">
        <v>97</v>
      </c>
      <c r="D256" s="5" t="s">
        <v>2312</v>
      </c>
      <c r="E256" s="5" t="s">
        <v>2313</v>
      </c>
      <c r="F256" s="5" t="s">
        <v>2314</v>
      </c>
      <c r="G256" s="5" t="s">
        <v>1576</v>
      </c>
      <c r="J256" s="5" t="s">
        <v>3180</v>
      </c>
    </row>
    <row r="257" spans="1:10">
      <c r="A257" s="5">
        <v>256</v>
      </c>
      <c r="B257" s="5" t="s">
        <v>1527</v>
      </c>
      <c r="C257" s="5" t="s">
        <v>97</v>
      </c>
      <c r="D257" s="5" t="s">
        <v>2315</v>
      </c>
      <c r="E257" s="5" t="s">
        <v>2316</v>
      </c>
      <c r="F257" s="5" t="s">
        <v>2317</v>
      </c>
      <c r="G257" s="5" t="s">
        <v>1590</v>
      </c>
      <c r="J257" s="5" t="s">
        <v>3180</v>
      </c>
    </row>
    <row r="258" spans="1:10">
      <c r="A258" s="5">
        <v>257</v>
      </c>
      <c r="B258" s="5" t="s">
        <v>1527</v>
      </c>
      <c r="C258" s="5" t="s">
        <v>97</v>
      </c>
      <c r="D258" s="5" t="s">
        <v>2318</v>
      </c>
      <c r="E258" s="5" t="s">
        <v>2319</v>
      </c>
      <c r="F258" s="5" t="s">
        <v>2320</v>
      </c>
      <c r="G258" s="5" t="s">
        <v>1554</v>
      </c>
      <c r="H258" s="5" t="s">
        <v>2321</v>
      </c>
      <c r="J258" s="5" t="s">
        <v>3180</v>
      </c>
    </row>
    <row r="259" spans="1:10">
      <c r="A259" s="5">
        <v>258</v>
      </c>
      <c r="B259" s="5" t="s">
        <v>1527</v>
      </c>
      <c r="C259" s="5" t="s">
        <v>97</v>
      </c>
      <c r="D259" s="5" t="s">
        <v>2322</v>
      </c>
      <c r="E259" s="5" t="s">
        <v>2323</v>
      </c>
      <c r="F259" s="5" t="s">
        <v>2324</v>
      </c>
      <c r="G259" s="5" t="s">
        <v>1618</v>
      </c>
      <c r="J259" s="5" t="s">
        <v>3180</v>
      </c>
    </row>
    <row r="260" spans="1:10">
      <c r="A260" s="5">
        <v>259</v>
      </c>
      <c r="B260" s="5" t="s">
        <v>1527</v>
      </c>
      <c r="C260" s="5" t="s">
        <v>97</v>
      </c>
      <c r="D260" s="5" t="s">
        <v>2325</v>
      </c>
      <c r="E260" s="5" t="s">
        <v>2326</v>
      </c>
      <c r="F260" s="5" t="s">
        <v>2327</v>
      </c>
      <c r="G260" s="5" t="s">
        <v>1757</v>
      </c>
      <c r="J260" s="5" t="s">
        <v>3180</v>
      </c>
    </row>
    <row r="261" spans="1:10">
      <c r="A261" s="5">
        <v>260</v>
      </c>
      <c r="B261" s="5" t="s">
        <v>1527</v>
      </c>
      <c r="C261" s="5" t="s">
        <v>97</v>
      </c>
      <c r="D261" s="5" t="s">
        <v>2328</v>
      </c>
      <c r="E261" s="5" t="s">
        <v>2329</v>
      </c>
      <c r="F261" s="5" t="s">
        <v>2330</v>
      </c>
      <c r="G261" s="5" t="s">
        <v>1590</v>
      </c>
      <c r="J261" s="5" t="s">
        <v>3180</v>
      </c>
    </row>
    <row r="262" spans="1:10">
      <c r="A262" s="5">
        <v>261</v>
      </c>
      <c r="B262" s="5" t="s">
        <v>1527</v>
      </c>
      <c r="C262" s="5" t="s">
        <v>97</v>
      </c>
      <c r="D262" s="5" t="s">
        <v>2331</v>
      </c>
      <c r="E262" s="5" t="s">
        <v>2332</v>
      </c>
      <c r="F262" s="5" t="s">
        <v>2333</v>
      </c>
      <c r="G262" s="5" t="s">
        <v>2101</v>
      </c>
      <c r="J262" s="5" t="s">
        <v>3180</v>
      </c>
    </row>
    <row r="263" spans="1:10">
      <c r="A263" s="5">
        <v>262</v>
      </c>
      <c r="B263" s="5" t="s">
        <v>1527</v>
      </c>
      <c r="C263" s="5" t="s">
        <v>97</v>
      </c>
      <c r="D263" s="5" t="s">
        <v>2334</v>
      </c>
      <c r="E263" s="5" t="s">
        <v>2335</v>
      </c>
      <c r="F263" s="5" t="s">
        <v>2336</v>
      </c>
      <c r="G263" s="5" t="s">
        <v>2337</v>
      </c>
      <c r="J263" s="5" t="s">
        <v>3180</v>
      </c>
    </row>
    <row r="264" spans="1:10">
      <c r="A264" s="5">
        <v>263</v>
      </c>
      <c r="B264" s="5" t="s">
        <v>1527</v>
      </c>
      <c r="C264" s="5" t="s">
        <v>97</v>
      </c>
      <c r="D264" s="5" t="s">
        <v>2338</v>
      </c>
      <c r="E264" s="5" t="s">
        <v>2339</v>
      </c>
      <c r="F264" s="5" t="s">
        <v>2340</v>
      </c>
      <c r="G264" s="5" t="s">
        <v>1597</v>
      </c>
      <c r="H264" s="5" t="s">
        <v>2341</v>
      </c>
      <c r="J264" s="5" t="s">
        <v>3180</v>
      </c>
    </row>
    <row r="265" spans="1:10">
      <c r="A265" s="5">
        <v>264</v>
      </c>
      <c r="B265" s="5" t="s">
        <v>1527</v>
      </c>
      <c r="C265" s="5" t="s">
        <v>97</v>
      </c>
      <c r="D265" s="5" t="s">
        <v>2342</v>
      </c>
      <c r="E265" s="5" t="s">
        <v>2343</v>
      </c>
      <c r="F265" s="5" t="s">
        <v>2344</v>
      </c>
      <c r="G265" s="5" t="s">
        <v>1604</v>
      </c>
      <c r="J265" s="5" t="s">
        <v>3180</v>
      </c>
    </row>
    <row r="266" spans="1:10">
      <c r="A266" s="5">
        <v>265</v>
      </c>
      <c r="B266" s="5" t="s">
        <v>1527</v>
      </c>
      <c r="C266" s="5" t="s">
        <v>97</v>
      </c>
      <c r="D266" s="5" t="s">
        <v>2345</v>
      </c>
      <c r="E266" s="5" t="s">
        <v>2346</v>
      </c>
      <c r="F266" s="5" t="s">
        <v>2347</v>
      </c>
      <c r="G266" s="5" t="s">
        <v>1771</v>
      </c>
      <c r="J266" s="5" t="s">
        <v>3180</v>
      </c>
    </row>
    <row r="267" spans="1:10">
      <c r="A267" s="5">
        <v>266</v>
      </c>
      <c r="B267" s="5" t="s">
        <v>1527</v>
      </c>
      <c r="C267" s="5" t="s">
        <v>97</v>
      </c>
      <c r="D267" s="5" t="s">
        <v>2348</v>
      </c>
      <c r="E267" s="5" t="s">
        <v>2349</v>
      </c>
      <c r="F267" s="5" t="s">
        <v>2350</v>
      </c>
      <c r="G267" s="5" t="s">
        <v>1635</v>
      </c>
      <c r="J267" s="5" t="s">
        <v>3180</v>
      </c>
    </row>
    <row r="268" spans="1:10">
      <c r="A268" s="5">
        <v>267</v>
      </c>
      <c r="B268" s="5" t="s">
        <v>1527</v>
      </c>
      <c r="C268" s="5" t="s">
        <v>97</v>
      </c>
      <c r="D268" s="5" t="s">
        <v>2353</v>
      </c>
      <c r="E268" s="5" t="s">
        <v>2354</v>
      </c>
      <c r="F268" s="5" t="s">
        <v>2355</v>
      </c>
      <c r="G268" s="5" t="s">
        <v>1554</v>
      </c>
      <c r="J268" s="5" t="s">
        <v>3180</v>
      </c>
    </row>
    <row r="269" spans="1:10">
      <c r="A269" s="5">
        <v>268</v>
      </c>
      <c r="B269" s="5" t="s">
        <v>1527</v>
      </c>
      <c r="C269" s="5" t="s">
        <v>97</v>
      </c>
      <c r="D269" s="5" t="s">
        <v>2356</v>
      </c>
      <c r="E269" s="5" t="s">
        <v>2357</v>
      </c>
      <c r="F269" s="5" t="s">
        <v>2358</v>
      </c>
      <c r="G269" s="5" t="s">
        <v>1546</v>
      </c>
      <c r="J269" s="5" t="s">
        <v>3180</v>
      </c>
    </row>
    <row r="270" spans="1:10">
      <c r="A270" s="5">
        <v>269</v>
      </c>
      <c r="B270" s="5" t="s">
        <v>1527</v>
      </c>
      <c r="C270" s="5" t="s">
        <v>97</v>
      </c>
      <c r="D270" s="5" t="s">
        <v>2359</v>
      </c>
      <c r="E270" s="5" t="s">
        <v>2360</v>
      </c>
      <c r="F270" s="5" t="s">
        <v>2361</v>
      </c>
      <c r="G270" s="5" t="s">
        <v>1618</v>
      </c>
      <c r="J270" s="5" t="s">
        <v>3180</v>
      </c>
    </row>
    <row r="271" spans="1:10">
      <c r="A271" s="5">
        <v>270</v>
      </c>
      <c r="B271" s="5" t="s">
        <v>1527</v>
      </c>
      <c r="C271" s="5" t="s">
        <v>97</v>
      </c>
      <c r="D271" s="5" t="s">
        <v>2362</v>
      </c>
      <c r="E271" s="5" t="s">
        <v>2363</v>
      </c>
      <c r="F271" s="5" t="s">
        <v>2364</v>
      </c>
      <c r="G271" s="5" t="s">
        <v>2012</v>
      </c>
      <c r="J271" s="5" t="s">
        <v>3180</v>
      </c>
    </row>
    <row r="272" spans="1:10">
      <c r="A272" s="5">
        <v>271</v>
      </c>
      <c r="B272" s="5" t="s">
        <v>1527</v>
      </c>
      <c r="C272" s="5" t="s">
        <v>97</v>
      </c>
      <c r="D272" s="5" t="s">
        <v>2365</v>
      </c>
      <c r="E272" s="5" t="s">
        <v>2366</v>
      </c>
      <c r="F272" s="5" t="s">
        <v>2367</v>
      </c>
      <c r="G272" s="5" t="s">
        <v>1771</v>
      </c>
      <c r="J272" s="5" t="s">
        <v>3180</v>
      </c>
    </row>
    <row r="273" spans="1:10">
      <c r="A273" s="5">
        <v>272</v>
      </c>
      <c r="B273" s="5" t="s">
        <v>1527</v>
      </c>
      <c r="C273" s="5" t="s">
        <v>97</v>
      </c>
      <c r="D273" s="5" t="s">
        <v>2368</v>
      </c>
      <c r="E273" s="5" t="s">
        <v>2369</v>
      </c>
      <c r="F273" s="5" t="s">
        <v>2370</v>
      </c>
      <c r="G273" s="5" t="s">
        <v>1771</v>
      </c>
      <c r="J273" s="5" t="s">
        <v>3180</v>
      </c>
    </row>
    <row r="274" spans="1:10">
      <c r="A274" s="5">
        <v>273</v>
      </c>
      <c r="B274" s="5" t="s">
        <v>1527</v>
      </c>
      <c r="C274" s="5" t="s">
        <v>97</v>
      </c>
      <c r="D274" s="5" t="s">
        <v>2371</v>
      </c>
      <c r="E274" s="5" t="s">
        <v>2372</v>
      </c>
      <c r="F274" s="5" t="s">
        <v>2373</v>
      </c>
      <c r="G274" s="5" t="s">
        <v>1935</v>
      </c>
      <c r="J274" s="5" t="s">
        <v>3180</v>
      </c>
    </row>
    <row r="275" spans="1:10">
      <c r="A275" s="5">
        <v>274</v>
      </c>
      <c r="B275" s="5" t="s">
        <v>1527</v>
      </c>
      <c r="C275" s="5" t="s">
        <v>97</v>
      </c>
      <c r="D275" s="5" t="s">
        <v>2374</v>
      </c>
      <c r="E275" s="5" t="s">
        <v>2375</v>
      </c>
      <c r="F275" s="5" t="s">
        <v>2376</v>
      </c>
      <c r="G275" s="5" t="s">
        <v>1869</v>
      </c>
      <c r="J275" s="5" t="s">
        <v>3180</v>
      </c>
    </row>
    <row r="276" spans="1:10">
      <c r="A276" s="5">
        <v>275</v>
      </c>
      <c r="B276" s="5" t="s">
        <v>1527</v>
      </c>
      <c r="C276" s="5" t="s">
        <v>97</v>
      </c>
      <c r="D276" s="5" t="s">
        <v>2377</v>
      </c>
      <c r="E276" s="5" t="s">
        <v>2378</v>
      </c>
      <c r="F276" s="5" t="s">
        <v>2379</v>
      </c>
      <c r="G276" s="5" t="s">
        <v>1539</v>
      </c>
      <c r="J276" s="5" t="s">
        <v>3180</v>
      </c>
    </row>
    <row r="277" spans="1:10">
      <c r="A277" s="5">
        <v>276</v>
      </c>
      <c r="B277" s="5" t="s">
        <v>1527</v>
      </c>
      <c r="C277" s="5" t="s">
        <v>97</v>
      </c>
      <c r="D277" s="5" t="s">
        <v>2380</v>
      </c>
      <c r="E277" s="5" t="s">
        <v>2381</v>
      </c>
      <c r="F277" s="5" t="s">
        <v>1787</v>
      </c>
      <c r="G277" s="5" t="s">
        <v>2382</v>
      </c>
      <c r="J277" s="5" t="s">
        <v>3180</v>
      </c>
    </row>
    <row r="278" spans="1:10">
      <c r="A278" s="5">
        <v>277</v>
      </c>
      <c r="B278" s="5" t="s">
        <v>1527</v>
      </c>
      <c r="C278" s="5" t="s">
        <v>97</v>
      </c>
      <c r="D278" s="5" t="s">
        <v>2383</v>
      </c>
      <c r="E278" s="5" t="s">
        <v>2384</v>
      </c>
      <c r="F278" s="5" t="s">
        <v>2385</v>
      </c>
      <c r="G278" s="5" t="s">
        <v>1824</v>
      </c>
      <c r="J278" s="5" t="s">
        <v>3180</v>
      </c>
    </row>
    <row r="279" spans="1:10">
      <c r="A279" s="5">
        <v>278</v>
      </c>
      <c r="B279" s="5" t="s">
        <v>1527</v>
      </c>
      <c r="C279" s="5" t="s">
        <v>97</v>
      </c>
      <c r="D279" s="5" t="s">
        <v>2386</v>
      </c>
      <c r="E279" s="5" t="s">
        <v>2387</v>
      </c>
      <c r="F279" s="5" t="s">
        <v>2388</v>
      </c>
      <c r="G279" s="5" t="s">
        <v>1597</v>
      </c>
      <c r="J279" s="5" t="s">
        <v>3180</v>
      </c>
    </row>
    <row r="280" spans="1:10">
      <c r="A280" s="5">
        <v>279</v>
      </c>
      <c r="B280" s="5" t="s">
        <v>1527</v>
      </c>
      <c r="C280" s="5" t="s">
        <v>97</v>
      </c>
      <c r="D280" s="5" t="s">
        <v>2389</v>
      </c>
      <c r="E280" s="5" t="s">
        <v>2390</v>
      </c>
      <c r="F280" s="5" t="s">
        <v>2391</v>
      </c>
      <c r="G280" s="5" t="s">
        <v>1590</v>
      </c>
      <c r="J280" s="5" t="s">
        <v>3180</v>
      </c>
    </row>
    <row r="281" spans="1:10">
      <c r="A281" s="5">
        <v>280</v>
      </c>
      <c r="B281" s="5" t="s">
        <v>1527</v>
      </c>
      <c r="C281" s="5" t="s">
        <v>97</v>
      </c>
      <c r="D281" s="5" t="s">
        <v>2392</v>
      </c>
      <c r="E281" s="5" t="s">
        <v>2393</v>
      </c>
      <c r="F281" s="5" t="s">
        <v>2394</v>
      </c>
      <c r="G281" s="5" t="s">
        <v>1554</v>
      </c>
      <c r="J281" s="5" t="s">
        <v>3180</v>
      </c>
    </row>
    <row r="282" spans="1:10">
      <c r="A282" s="5">
        <v>281</v>
      </c>
      <c r="B282" s="5" t="s">
        <v>1527</v>
      </c>
      <c r="C282" s="5" t="s">
        <v>97</v>
      </c>
      <c r="D282" s="5" t="s">
        <v>2395</v>
      </c>
      <c r="E282" s="5" t="s">
        <v>2396</v>
      </c>
      <c r="F282" s="5" t="s">
        <v>2397</v>
      </c>
      <c r="G282" s="5" t="s">
        <v>2101</v>
      </c>
      <c r="J282" s="5" t="s">
        <v>3180</v>
      </c>
    </row>
    <row r="283" spans="1:10">
      <c r="A283" s="5">
        <v>282</v>
      </c>
      <c r="B283" s="5" t="s">
        <v>1527</v>
      </c>
      <c r="C283" s="5" t="s">
        <v>97</v>
      </c>
      <c r="D283" s="5" t="s">
        <v>2398</v>
      </c>
      <c r="E283" s="5" t="s">
        <v>2399</v>
      </c>
      <c r="F283" s="5" t="s">
        <v>2400</v>
      </c>
      <c r="G283" s="5" t="s">
        <v>1981</v>
      </c>
      <c r="H283" s="5" t="s">
        <v>2401</v>
      </c>
      <c r="J283" s="5" t="s">
        <v>3180</v>
      </c>
    </row>
    <row r="284" spans="1:10">
      <c r="A284" s="5">
        <v>283</v>
      </c>
      <c r="B284" s="5" t="s">
        <v>1527</v>
      </c>
      <c r="C284" s="5" t="s">
        <v>97</v>
      </c>
      <c r="D284" s="5" t="s">
        <v>2402</v>
      </c>
      <c r="E284" s="5" t="s">
        <v>2403</v>
      </c>
      <c r="F284" s="5" t="s">
        <v>2404</v>
      </c>
      <c r="G284" s="5" t="s">
        <v>2405</v>
      </c>
      <c r="J284" s="5" t="s">
        <v>3180</v>
      </c>
    </row>
    <row r="285" spans="1:10">
      <c r="A285" s="5">
        <v>284</v>
      </c>
      <c r="B285" s="5" t="s">
        <v>1527</v>
      </c>
      <c r="C285" s="5" t="s">
        <v>97</v>
      </c>
      <c r="D285" s="5" t="s">
        <v>2406</v>
      </c>
      <c r="E285" s="5" t="s">
        <v>2407</v>
      </c>
      <c r="F285" s="5" t="s">
        <v>2408</v>
      </c>
      <c r="G285" s="5" t="s">
        <v>2409</v>
      </c>
      <c r="J285" s="5" t="s">
        <v>3180</v>
      </c>
    </row>
    <row r="286" spans="1:10">
      <c r="A286" s="5">
        <v>285</v>
      </c>
      <c r="B286" s="5" t="s">
        <v>1527</v>
      </c>
      <c r="C286" s="5" t="s">
        <v>97</v>
      </c>
      <c r="D286" s="5" t="s">
        <v>2410</v>
      </c>
      <c r="E286" s="5" t="s">
        <v>2411</v>
      </c>
      <c r="F286" s="5" t="s">
        <v>2412</v>
      </c>
      <c r="G286" s="5" t="s">
        <v>1824</v>
      </c>
      <c r="J286" s="5" t="s">
        <v>3180</v>
      </c>
    </row>
    <row r="287" spans="1:10">
      <c r="A287" s="5">
        <v>286</v>
      </c>
      <c r="B287" s="5" t="s">
        <v>1527</v>
      </c>
      <c r="C287" s="5" t="s">
        <v>97</v>
      </c>
      <c r="D287" s="5" t="s">
        <v>2413</v>
      </c>
      <c r="E287" s="5" t="s">
        <v>2414</v>
      </c>
      <c r="F287" s="5" t="s">
        <v>2415</v>
      </c>
      <c r="G287" s="5" t="s">
        <v>1778</v>
      </c>
      <c r="J287" s="5" t="s">
        <v>3180</v>
      </c>
    </row>
    <row r="288" spans="1:10">
      <c r="A288" s="5">
        <v>287</v>
      </c>
      <c r="B288" s="5" t="s">
        <v>1527</v>
      </c>
      <c r="C288" s="5" t="s">
        <v>97</v>
      </c>
      <c r="D288" s="5" t="s">
        <v>2416</v>
      </c>
      <c r="E288" s="5" t="s">
        <v>2417</v>
      </c>
      <c r="F288" s="5" t="s">
        <v>2418</v>
      </c>
      <c r="G288" s="5" t="s">
        <v>1558</v>
      </c>
      <c r="J288" s="5" t="s">
        <v>3180</v>
      </c>
    </row>
    <row r="289" spans="1:10">
      <c r="A289" s="5">
        <v>288</v>
      </c>
      <c r="B289" s="5" t="s">
        <v>1527</v>
      </c>
      <c r="C289" s="5" t="s">
        <v>97</v>
      </c>
      <c r="D289" s="5" t="s">
        <v>2419</v>
      </c>
      <c r="E289" s="5" t="s">
        <v>2420</v>
      </c>
      <c r="F289" s="5" t="s">
        <v>2421</v>
      </c>
      <c r="G289" s="5" t="s">
        <v>1635</v>
      </c>
      <c r="J289" s="5" t="s">
        <v>3180</v>
      </c>
    </row>
    <row r="290" spans="1:10">
      <c r="A290" s="5">
        <v>289</v>
      </c>
      <c r="B290" s="5" t="s">
        <v>1527</v>
      </c>
      <c r="C290" s="5" t="s">
        <v>97</v>
      </c>
      <c r="D290" s="5" t="s">
        <v>2422</v>
      </c>
      <c r="E290" s="5" t="s">
        <v>2423</v>
      </c>
      <c r="F290" s="5" t="s">
        <v>2424</v>
      </c>
      <c r="G290" s="5" t="s">
        <v>1558</v>
      </c>
      <c r="J290" s="5" t="s">
        <v>3180</v>
      </c>
    </row>
    <row r="291" spans="1:10">
      <c r="A291" s="5">
        <v>290</v>
      </c>
      <c r="B291" s="5" t="s">
        <v>1527</v>
      </c>
      <c r="C291" s="5" t="s">
        <v>97</v>
      </c>
      <c r="D291" s="5" t="s">
        <v>2425</v>
      </c>
      <c r="E291" s="5" t="s">
        <v>2426</v>
      </c>
      <c r="F291" s="5" t="s">
        <v>2427</v>
      </c>
      <c r="G291" s="5" t="s">
        <v>1618</v>
      </c>
      <c r="J291" s="5" t="s">
        <v>3180</v>
      </c>
    </row>
    <row r="292" spans="1:10">
      <c r="A292" s="5">
        <v>291</v>
      </c>
      <c r="B292" s="5" t="s">
        <v>1527</v>
      </c>
      <c r="C292" s="5" t="s">
        <v>97</v>
      </c>
      <c r="D292" s="5" t="s">
        <v>2428</v>
      </c>
      <c r="E292" s="5" t="s">
        <v>2429</v>
      </c>
      <c r="F292" s="5" t="s">
        <v>2430</v>
      </c>
      <c r="G292" s="5" t="s">
        <v>1896</v>
      </c>
      <c r="J292" s="5" t="s">
        <v>3180</v>
      </c>
    </row>
    <row r="293" spans="1:10">
      <c r="A293" s="5">
        <v>292</v>
      </c>
      <c r="B293" s="5" t="s">
        <v>1527</v>
      </c>
      <c r="C293" s="5" t="s">
        <v>97</v>
      </c>
      <c r="D293" s="5" t="s">
        <v>2431</v>
      </c>
      <c r="E293" s="5" t="s">
        <v>2432</v>
      </c>
      <c r="F293" s="5" t="s">
        <v>2433</v>
      </c>
      <c r="G293" s="5" t="s">
        <v>1554</v>
      </c>
      <c r="J293" s="5" t="s">
        <v>3180</v>
      </c>
    </row>
    <row r="294" spans="1:10">
      <c r="A294" s="5">
        <v>293</v>
      </c>
      <c r="B294" s="5" t="s">
        <v>1527</v>
      </c>
      <c r="C294" s="5" t="s">
        <v>97</v>
      </c>
      <c r="D294" s="5" t="s">
        <v>2434</v>
      </c>
      <c r="E294" s="5" t="s">
        <v>2435</v>
      </c>
      <c r="F294" s="5" t="s">
        <v>1723</v>
      </c>
      <c r="G294" s="5" t="s">
        <v>1597</v>
      </c>
      <c r="J294" s="5" t="s">
        <v>3180</v>
      </c>
    </row>
    <row r="295" spans="1:10">
      <c r="A295" s="5">
        <v>294</v>
      </c>
      <c r="B295" s="5" t="s">
        <v>1527</v>
      </c>
      <c r="C295" s="5" t="s">
        <v>97</v>
      </c>
      <c r="D295" s="5" t="s">
        <v>2436</v>
      </c>
      <c r="E295" s="5" t="s">
        <v>2437</v>
      </c>
      <c r="F295" s="5" t="s">
        <v>2438</v>
      </c>
      <c r="G295" s="5" t="s">
        <v>1764</v>
      </c>
      <c r="J295" s="5" t="s">
        <v>3180</v>
      </c>
    </row>
    <row r="296" spans="1:10">
      <c r="A296" s="5">
        <v>295</v>
      </c>
      <c r="B296" s="5" t="s">
        <v>1527</v>
      </c>
      <c r="C296" s="5" t="s">
        <v>97</v>
      </c>
      <c r="D296" s="5" t="s">
        <v>2439</v>
      </c>
      <c r="E296" s="5" t="s">
        <v>2440</v>
      </c>
      <c r="F296" s="5" t="s">
        <v>2441</v>
      </c>
      <c r="G296" s="5" t="s">
        <v>1618</v>
      </c>
      <c r="J296" s="5" t="s">
        <v>3180</v>
      </c>
    </row>
    <row r="297" spans="1:10">
      <c r="A297" s="5">
        <v>296</v>
      </c>
      <c r="B297" s="5" t="s">
        <v>1527</v>
      </c>
      <c r="C297" s="5" t="s">
        <v>97</v>
      </c>
      <c r="D297" s="5" t="s">
        <v>2442</v>
      </c>
      <c r="E297" s="5" t="s">
        <v>2443</v>
      </c>
      <c r="F297" s="5" t="s">
        <v>2444</v>
      </c>
      <c r="G297" s="5" t="s">
        <v>1824</v>
      </c>
      <c r="J297" s="5" t="s">
        <v>3180</v>
      </c>
    </row>
    <row r="298" spans="1:10">
      <c r="A298" s="5">
        <v>297</v>
      </c>
      <c r="B298" s="5" t="s">
        <v>1527</v>
      </c>
      <c r="C298" s="5" t="s">
        <v>97</v>
      </c>
      <c r="D298" s="5" t="s">
        <v>2445</v>
      </c>
      <c r="E298" s="5" t="s">
        <v>2446</v>
      </c>
      <c r="F298" s="5" t="s">
        <v>2447</v>
      </c>
      <c r="G298" s="5" t="s">
        <v>1546</v>
      </c>
      <c r="J298" s="5" t="s">
        <v>3180</v>
      </c>
    </row>
    <row r="299" spans="1:10">
      <c r="A299" s="5">
        <v>298</v>
      </c>
      <c r="B299" s="5" t="s">
        <v>1527</v>
      </c>
      <c r="C299" s="5" t="s">
        <v>97</v>
      </c>
      <c r="D299" s="5" t="s">
        <v>2448</v>
      </c>
      <c r="E299" s="5" t="s">
        <v>2449</v>
      </c>
      <c r="F299" s="5" t="s">
        <v>2450</v>
      </c>
      <c r="G299" s="5" t="s">
        <v>1546</v>
      </c>
      <c r="J299" s="5" t="s">
        <v>3180</v>
      </c>
    </row>
    <row r="300" spans="1:10">
      <c r="A300" s="5">
        <v>299</v>
      </c>
      <c r="B300" s="5" t="s">
        <v>1527</v>
      </c>
      <c r="C300" s="5" t="s">
        <v>97</v>
      </c>
      <c r="D300" s="5" t="s">
        <v>2451</v>
      </c>
      <c r="E300" s="5" t="s">
        <v>2452</v>
      </c>
      <c r="F300" s="5" t="s">
        <v>2453</v>
      </c>
      <c r="G300" s="5" t="s">
        <v>1869</v>
      </c>
      <c r="J300" s="5" t="s">
        <v>3180</v>
      </c>
    </row>
    <row r="301" spans="1:10">
      <c r="A301" s="5">
        <v>300</v>
      </c>
      <c r="B301" s="5" t="s">
        <v>1527</v>
      </c>
      <c r="C301" s="5" t="s">
        <v>97</v>
      </c>
      <c r="D301" s="5" t="s">
        <v>2454</v>
      </c>
      <c r="E301" s="5" t="s">
        <v>2455</v>
      </c>
      <c r="F301" s="5" t="s">
        <v>2456</v>
      </c>
      <c r="G301" s="5" t="s">
        <v>1604</v>
      </c>
      <c r="J301" s="5" t="s">
        <v>3180</v>
      </c>
    </row>
    <row r="302" spans="1:10">
      <c r="A302" s="5">
        <v>301</v>
      </c>
      <c r="B302" s="5" t="s">
        <v>1527</v>
      </c>
      <c r="C302" s="5" t="s">
        <v>97</v>
      </c>
      <c r="D302" s="5" t="s">
        <v>2457</v>
      </c>
      <c r="E302" s="5" t="s">
        <v>2458</v>
      </c>
      <c r="F302" s="5" t="s">
        <v>2459</v>
      </c>
      <c r="G302" s="5" t="s">
        <v>1546</v>
      </c>
      <c r="J302" s="5" t="s">
        <v>3180</v>
      </c>
    </row>
    <row r="303" spans="1:10">
      <c r="A303" s="5">
        <v>302</v>
      </c>
      <c r="B303" s="5" t="s">
        <v>1527</v>
      </c>
      <c r="C303" s="5" t="s">
        <v>97</v>
      </c>
      <c r="D303" s="5" t="s">
        <v>2460</v>
      </c>
      <c r="E303" s="5" t="s">
        <v>2461</v>
      </c>
      <c r="F303" s="5" t="s">
        <v>2462</v>
      </c>
      <c r="G303" s="5" t="s">
        <v>1846</v>
      </c>
      <c r="J303" s="5" t="s">
        <v>3180</v>
      </c>
    </row>
    <row r="304" spans="1:10">
      <c r="A304" s="5">
        <v>303</v>
      </c>
      <c r="B304" s="5" t="s">
        <v>1527</v>
      </c>
      <c r="C304" s="5" t="s">
        <v>97</v>
      </c>
      <c r="D304" s="5" t="s">
        <v>2463</v>
      </c>
      <c r="E304" s="5" t="s">
        <v>2464</v>
      </c>
      <c r="F304" s="5" t="s">
        <v>2465</v>
      </c>
      <c r="G304" s="5" t="s">
        <v>1546</v>
      </c>
      <c r="J304" s="5" t="s">
        <v>3180</v>
      </c>
    </row>
    <row r="305" spans="1:10">
      <c r="A305" s="5">
        <v>304</v>
      </c>
      <c r="B305" s="5" t="s">
        <v>1527</v>
      </c>
      <c r="C305" s="5" t="s">
        <v>97</v>
      </c>
      <c r="D305" s="5" t="s">
        <v>2466</v>
      </c>
      <c r="E305" s="5" t="s">
        <v>2467</v>
      </c>
      <c r="F305" s="5" t="s">
        <v>2468</v>
      </c>
      <c r="G305" s="5" t="s">
        <v>1546</v>
      </c>
      <c r="J305" s="5" t="s">
        <v>3180</v>
      </c>
    </row>
    <row r="306" spans="1:10">
      <c r="A306" s="5">
        <v>305</v>
      </c>
      <c r="B306" s="5" t="s">
        <v>1527</v>
      </c>
      <c r="C306" s="5" t="s">
        <v>97</v>
      </c>
      <c r="D306" s="5" t="s">
        <v>2469</v>
      </c>
      <c r="E306" s="5" t="s">
        <v>2470</v>
      </c>
      <c r="F306" s="5" t="s">
        <v>2471</v>
      </c>
      <c r="G306" s="5" t="s">
        <v>1757</v>
      </c>
      <c r="J306" s="5" t="s">
        <v>3180</v>
      </c>
    </row>
    <row r="307" spans="1:10">
      <c r="A307" s="5">
        <v>306</v>
      </c>
      <c r="B307" s="5" t="s">
        <v>1527</v>
      </c>
      <c r="C307" s="5" t="s">
        <v>97</v>
      </c>
      <c r="D307" s="5" t="s">
        <v>2472</v>
      </c>
      <c r="E307" s="5" t="s">
        <v>2470</v>
      </c>
      <c r="F307" s="5" t="s">
        <v>2473</v>
      </c>
      <c r="G307" s="5" t="s">
        <v>1824</v>
      </c>
      <c r="J307" s="5" t="s">
        <v>3180</v>
      </c>
    </row>
    <row r="308" spans="1:10">
      <c r="A308" s="5">
        <v>307</v>
      </c>
      <c r="B308" s="5" t="s">
        <v>1527</v>
      </c>
      <c r="C308" s="5" t="s">
        <v>97</v>
      </c>
      <c r="D308" s="5" t="s">
        <v>2474</v>
      </c>
      <c r="E308" s="5" t="s">
        <v>2470</v>
      </c>
      <c r="F308" s="5" t="s">
        <v>2475</v>
      </c>
      <c r="G308" s="5" t="s">
        <v>1778</v>
      </c>
      <c r="J308" s="5" t="s">
        <v>3180</v>
      </c>
    </row>
    <row r="309" spans="1:10">
      <c r="A309" s="5">
        <v>308</v>
      </c>
      <c r="B309" s="5" t="s">
        <v>1527</v>
      </c>
      <c r="C309" s="5" t="s">
        <v>97</v>
      </c>
      <c r="D309" s="5" t="s">
        <v>2476</v>
      </c>
      <c r="E309" s="5" t="s">
        <v>2477</v>
      </c>
      <c r="F309" s="5" t="s">
        <v>2478</v>
      </c>
      <c r="G309" s="5" t="s">
        <v>2479</v>
      </c>
      <c r="J309" s="5" t="s">
        <v>3180</v>
      </c>
    </row>
    <row r="310" spans="1:10">
      <c r="A310" s="5">
        <v>309</v>
      </c>
      <c r="B310" s="5" t="s">
        <v>1527</v>
      </c>
      <c r="C310" s="5" t="s">
        <v>97</v>
      </c>
      <c r="D310" s="5" t="s">
        <v>2480</v>
      </c>
      <c r="E310" s="5" t="s">
        <v>2481</v>
      </c>
      <c r="F310" s="5" t="s">
        <v>2482</v>
      </c>
      <c r="G310" s="5" t="s">
        <v>1535</v>
      </c>
      <c r="J310" s="5" t="s">
        <v>3180</v>
      </c>
    </row>
    <row r="311" spans="1:10">
      <c r="A311" s="5">
        <v>310</v>
      </c>
      <c r="B311" s="5" t="s">
        <v>1527</v>
      </c>
      <c r="C311" s="5" t="s">
        <v>97</v>
      </c>
      <c r="D311" s="5" t="s">
        <v>2483</v>
      </c>
      <c r="E311" s="5" t="s">
        <v>2484</v>
      </c>
      <c r="F311" s="5" t="s">
        <v>2485</v>
      </c>
      <c r="G311" s="5" t="s">
        <v>1550</v>
      </c>
      <c r="J311" s="5" t="s">
        <v>3180</v>
      </c>
    </row>
    <row r="312" spans="1:10">
      <c r="A312" s="5">
        <v>311</v>
      </c>
      <c r="B312" s="5" t="s">
        <v>1527</v>
      </c>
      <c r="C312" s="5" t="s">
        <v>97</v>
      </c>
      <c r="D312" s="5" t="s">
        <v>2486</v>
      </c>
      <c r="E312" s="5" t="s">
        <v>2487</v>
      </c>
      <c r="F312" s="5" t="s">
        <v>2488</v>
      </c>
      <c r="G312" s="5" t="s">
        <v>1869</v>
      </c>
      <c r="J312" s="5" t="s">
        <v>3180</v>
      </c>
    </row>
    <row r="313" spans="1:10">
      <c r="A313" s="5">
        <v>312</v>
      </c>
      <c r="B313" s="5" t="s">
        <v>1527</v>
      </c>
      <c r="C313" s="5" t="s">
        <v>97</v>
      </c>
      <c r="D313" s="5" t="s">
        <v>2489</v>
      </c>
      <c r="E313" s="5" t="s">
        <v>2490</v>
      </c>
      <c r="F313" s="5" t="s">
        <v>2491</v>
      </c>
      <c r="G313" s="5" t="s">
        <v>2492</v>
      </c>
      <c r="J313" s="5" t="s">
        <v>3180</v>
      </c>
    </row>
    <row r="314" spans="1:10">
      <c r="A314" s="5">
        <v>313</v>
      </c>
      <c r="B314" s="5" t="s">
        <v>1527</v>
      </c>
      <c r="C314" s="5" t="s">
        <v>97</v>
      </c>
      <c r="D314" s="5" t="s">
        <v>2493</v>
      </c>
      <c r="E314" s="5" t="s">
        <v>2494</v>
      </c>
      <c r="F314" s="5" t="s">
        <v>2495</v>
      </c>
      <c r="G314" s="5" t="s">
        <v>1896</v>
      </c>
      <c r="J314" s="5" t="s">
        <v>3180</v>
      </c>
    </row>
    <row r="315" spans="1:10">
      <c r="A315" s="5">
        <v>314</v>
      </c>
      <c r="B315" s="5" t="s">
        <v>1527</v>
      </c>
      <c r="C315" s="5" t="s">
        <v>97</v>
      </c>
      <c r="D315" s="5" t="s">
        <v>2496</v>
      </c>
      <c r="E315" s="5" t="s">
        <v>2497</v>
      </c>
      <c r="F315" s="5" t="s">
        <v>2498</v>
      </c>
      <c r="G315" s="5" t="s">
        <v>1908</v>
      </c>
      <c r="J315" s="5" t="s">
        <v>3180</v>
      </c>
    </row>
    <row r="316" spans="1:10">
      <c r="A316" s="5">
        <v>315</v>
      </c>
      <c r="B316" s="5" t="s">
        <v>1527</v>
      </c>
      <c r="C316" s="5" t="s">
        <v>97</v>
      </c>
      <c r="D316" s="5" t="s">
        <v>2499</v>
      </c>
      <c r="E316" s="5" t="s">
        <v>2500</v>
      </c>
      <c r="F316" s="5" t="s">
        <v>2501</v>
      </c>
      <c r="G316" s="5" t="s">
        <v>1535</v>
      </c>
      <c r="H316" s="5" t="s">
        <v>2502</v>
      </c>
      <c r="J316" s="5" t="s">
        <v>3180</v>
      </c>
    </row>
    <row r="317" spans="1:10">
      <c r="A317" s="5">
        <v>316</v>
      </c>
      <c r="B317" s="5" t="s">
        <v>1527</v>
      </c>
      <c r="C317" s="5" t="s">
        <v>97</v>
      </c>
      <c r="D317" s="5" t="s">
        <v>2503</v>
      </c>
      <c r="E317" s="5" t="s">
        <v>2504</v>
      </c>
      <c r="F317" s="5" t="s">
        <v>2505</v>
      </c>
      <c r="G317" s="5" t="s">
        <v>1764</v>
      </c>
      <c r="J317" s="5" t="s">
        <v>3180</v>
      </c>
    </row>
    <row r="318" spans="1:10">
      <c r="A318" s="5">
        <v>317</v>
      </c>
      <c r="B318" s="5" t="s">
        <v>1527</v>
      </c>
      <c r="C318" s="5" t="s">
        <v>97</v>
      </c>
      <c r="D318" s="5" t="s">
        <v>2506</v>
      </c>
      <c r="E318" s="5" t="s">
        <v>2504</v>
      </c>
      <c r="F318" s="5" t="s">
        <v>2507</v>
      </c>
      <c r="G318" s="5" t="s">
        <v>1879</v>
      </c>
      <c r="J318" s="5" t="s">
        <v>3180</v>
      </c>
    </row>
    <row r="319" spans="1:10">
      <c r="A319" s="5">
        <v>318</v>
      </c>
      <c r="B319" s="5" t="s">
        <v>1527</v>
      </c>
      <c r="C319" s="5" t="s">
        <v>97</v>
      </c>
      <c r="D319" s="5" t="s">
        <v>2508</v>
      </c>
      <c r="E319" s="5" t="s">
        <v>2509</v>
      </c>
      <c r="F319" s="5" t="s">
        <v>2510</v>
      </c>
      <c r="G319" s="5" t="s">
        <v>1915</v>
      </c>
      <c r="J319" s="5" t="s">
        <v>3180</v>
      </c>
    </row>
    <row r="320" spans="1:10">
      <c r="A320" s="5">
        <v>319</v>
      </c>
      <c r="B320" s="5" t="s">
        <v>1527</v>
      </c>
      <c r="C320" s="5" t="s">
        <v>97</v>
      </c>
      <c r="D320" s="5" t="s">
        <v>2511</v>
      </c>
      <c r="E320" s="5" t="s">
        <v>2512</v>
      </c>
      <c r="F320" s="5" t="s">
        <v>2513</v>
      </c>
      <c r="G320" s="5" t="s">
        <v>1539</v>
      </c>
      <c r="J320" s="5" t="s">
        <v>3180</v>
      </c>
    </row>
    <row r="321" spans="1:10">
      <c r="A321" s="5">
        <v>320</v>
      </c>
      <c r="B321" s="5" t="s">
        <v>1527</v>
      </c>
      <c r="C321" s="5" t="s">
        <v>97</v>
      </c>
      <c r="D321" s="5" t="s">
        <v>2514</v>
      </c>
      <c r="E321" s="5" t="s">
        <v>2515</v>
      </c>
      <c r="F321" s="5" t="s">
        <v>2516</v>
      </c>
      <c r="G321" s="5" t="s">
        <v>1546</v>
      </c>
      <c r="J321" s="5" t="s">
        <v>3180</v>
      </c>
    </row>
    <row r="322" spans="1:10">
      <c r="A322" s="5">
        <v>321</v>
      </c>
      <c r="B322" s="5" t="s">
        <v>1527</v>
      </c>
      <c r="C322" s="5" t="s">
        <v>97</v>
      </c>
      <c r="D322" s="5" t="s">
        <v>2517</v>
      </c>
      <c r="E322" s="5" t="s">
        <v>2518</v>
      </c>
      <c r="F322" s="5" t="s">
        <v>2519</v>
      </c>
      <c r="G322" s="5" t="s">
        <v>2219</v>
      </c>
      <c r="J322" s="5" t="s">
        <v>3180</v>
      </c>
    </row>
    <row r="323" spans="1:10">
      <c r="A323" s="5">
        <v>322</v>
      </c>
      <c r="B323" s="5" t="s">
        <v>1527</v>
      </c>
      <c r="C323" s="5" t="s">
        <v>97</v>
      </c>
      <c r="D323" s="5" t="s">
        <v>2520</v>
      </c>
      <c r="E323" s="5" t="s">
        <v>2521</v>
      </c>
      <c r="F323" s="5" t="s">
        <v>2522</v>
      </c>
      <c r="G323" s="5" t="s">
        <v>1749</v>
      </c>
      <c r="J323" s="5" t="s">
        <v>3180</v>
      </c>
    </row>
    <row r="324" spans="1:10">
      <c r="A324" s="5">
        <v>323</v>
      </c>
      <c r="B324" s="5" t="s">
        <v>1527</v>
      </c>
      <c r="C324" s="5" t="s">
        <v>97</v>
      </c>
      <c r="D324" s="5" t="s">
        <v>2523</v>
      </c>
      <c r="E324" s="5" t="s">
        <v>2524</v>
      </c>
      <c r="F324" s="5" t="s">
        <v>2525</v>
      </c>
      <c r="G324" s="5" t="s">
        <v>1749</v>
      </c>
      <c r="J324" s="5" t="s">
        <v>3180</v>
      </c>
    </row>
    <row r="325" spans="1:10">
      <c r="A325" s="5">
        <v>324</v>
      </c>
      <c r="B325" s="5" t="s">
        <v>1527</v>
      </c>
      <c r="C325" s="5" t="s">
        <v>97</v>
      </c>
      <c r="D325" s="5" t="s">
        <v>2526</v>
      </c>
      <c r="E325" s="5" t="s">
        <v>2527</v>
      </c>
      <c r="F325" s="5" t="s">
        <v>2528</v>
      </c>
      <c r="G325" s="5" t="s">
        <v>1554</v>
      </c>
      <c r="J325" s="5" t="s">
        <v>3180</v>
      </c>
    </row>
    <row r="326" spans="1:10">
      <c r="A326" s="5">
        <v>325</v>
      </c>
      <c r="B326" s="5" t="s">
        <v>1527</v>
      </c>
      <c r="C326" s="5" t="s">
        <v>97</v>
      </c>
      <c r="D326" s="5" t="s">
        <v>2529</v>
      </c>
      <c r="E326" s="5" t="s">
        <v>2530</v>
      </c>
      <c r="F326" s="5" t="s">
        <v>2531</v>
      </c>
      <c r="G326" s="5" t="s">
        <v>2532</v>
      </c>
      <c r="J326" s="5" t="s">
        <v>3180</v>
      </c>
    </row>
    <row r="327" spans="1:10">
      <c r="A327" s="5">
        <v>326</v>
      </c>
      <c r="B327" s="5" t="s">
        <v>1527</v>
      </c>
      <c r="C327" s="5" t="s">
        <v>97</v>
      </c>
      <c r="D327" s="5" t="s">
        <v>2533</v>
      </c>
      <c r="E327" s="5" t="s">
        <v>2534</v>
      </c>
      <c r="F327" s="5" t="s">
        <v>2535</v>
      </c>
      <c r="G327" s="5" t="s">
        <v>1824</v>
      </c>
      <c r="J327" s="5" t="s">
        <v>3180</v>
      </c>
    </row>
    <row r="328" spans="1:10">
      <c r="A328" s="5">
        <v>327</v>
      </c>
      <c r="B328" s="5" t="s">
        <v>1527</v>
      </c>
      <c r="C328" s="5" t="s">
        <v>97</v>
      </c>
      <c r="D328" s="5" t="s">
        <v>2536</v>
      </c>
      <c r="E328" s="5" t="s">
        <v>2537</v>
      </c>
      <c r="F328" s="5" t="s">
        <v>2538</v>
      </c>
      <c r="G328" s="5" t="s">
        <v>1580</v>
      </c>
      <c r="J328" s="5" t="s">
        <v>3180</v>
      </c>
    </row>
    <row r="329" spans="1:10">
      <c r="A329" s="5">
        <v>328</v>
      </c>
      <c r="B329" s="5" t="s">
        <v>1527</v>
      </c>
      <c r="C329" s="5" t="s">
        <v>97</v>
      </c>
      <c r="D329" s="5" t="s">
        <v>2539</v>
      </c>
      <c r="E329" s="5" t="s">
        <v>2540</v>
      </c>
      <c r="F329" s="5" t="s">
        <v>2541</v>
      </c>
      <c r="G329" s="5" t="s">
        <v>2012</v>
      </c>
      <c r="J329" s="5" t="s">
        <v>3180</v>
      </c>
    </row>
    <row r="330" spans="1:10">
      <c r="A330" s="5">
        <v>329</v>
      </c>
      <c r="B330" s="5" t="s">
        <v>1527</v>
      </c>
      <c r="C330" s="5" t="s">
        <v>97</v>
      </c>
      <c r="D330" s="5" t="s">
        <v>2542</v>
      </c>
      <c r="E330" s="5" t="s">
        <v>2543</v>
      </c>
      <c r="F330" s="5" t="s">
        <v>2544</v>
      </c>
      <c r="G330" s="5" t="s">
        <v>1554</v>
      </c>
      <c r="J330" s="5" t="s">
        <v>3180</v>
      </c>
    </row>
    <row r="331" spans="1:10">
      <c r="A331" s="5">
        <v>330</v>
      </c>
      <c r="B331" s="5" t="s">
        <v>1527</v>
      </c>
      <c r="C331" s="5" t="s">
        <v>97</v>
      </c>
      <c r="D331" s="5" t="s">
        <v>2545</v>
      </c>
      <c r="E331" s="5" t="s">
        <v>2546</v>
      </c>
      <c r="F331" s="5" t="s">
        <v>2547</v>
      </c>
      <c r="G331" s="5" t="s">
        <v>1554</v>
      </c>
      <c r="J331" s="5" t="s">
        <v>3180</v>
      </c>
    </row>
    <row r="332" spans="1:10">
      <c r="A332" s="5">
        <v>331</v>
      </c>
      <c r="B332" s="5" t="s">
        <v>1527</v>
      </c>
      <c r="C332" s="5" t="s">
        <v>97</v>
      </c>
      <c r="D332" s="5" t="s">
        <v>2548</v>
      </c>
      <c r="E332" s="5" t="s">
        <v>2549</v>
      </c>
      <c r="F332" s="5" t="s">
        <v>2550</v>
      </c>
      <c r="G332" s="5" t="s">
        <v>1554</v>
      </c>
      <c r="J332" s="5" t="s">
        <v>3180</v>
      </c>
    </row>
    <row r="333" spans="1:10">
      <c r="A333" s="5">
        <v>332</v>
      </c>
      <c r="B333" s="5" t="s">
        <v>1527</v>
      </c>
      <c r="C333" s="5" t="s">
        <v>97</v>
      </c>
      <c r="D333" s="5" t="s">
        <v>2551</v>
      </c>
      <c r="E333" s="5" t="s">
        <v>2552</v>
      </c>
      <c r="F333" s="5" t="s">
        <v>2553</v>
      </c>
      <c r="G333" s="5" t="s">
        <v>1824</v>
      </c>
      <c r="J333" s="5" t="s">
        <v>3180</v>
      </c>
    </row>
    <row r="334" spans="1:10">
      <c r="A334" s="5">
        <v>333</v>
      </c>
      <c r="B334" s="5" t="s">
        <v>1527</v>
      </c>
      <c r="C334" s="5" t="s">
        <v>97</v>
      </c>
      <c r="D334" s="5" t="s">
        <v>2554</v>
      </c>
      <c r="E334" s="5" t="s">
        <v>2555</v>
      </c>
      <c r="F334" s="5" t="s">
        <v>2556</v>
      </c>
      <c r="G334" s="5" t="s">
        <v>1576</v>
      </c>
      <c r="J334" s="5" t="s">
        <v>3180</v>
      </c>
    </row>
    <row r="335" spans="1:10">
      <c r="A335" s="5">
        <v>334</v>
      </c>
      <c r="B335" s="5" t="s">
        <v>1527</v>
      </c>
      <c r="C335" s="5" t="s">
        <v>97</v>
      </c>
      <c r="D335" s="5" t="s">
        <v>2557</v>
      </c>
      <c r="E335" s="5" t="s">
        <v>2558</v>
      </c>
      <c r="F335" s="5" t="s">
        <v>2559</v>
      </c>
      <c r="G335" s="5" t="s">
        <v>1590</v>
      </c>
      <c r="J335" s="5" t="s">
        <v>3180</v>
      </c>
    </row>
    <row r="336" spans="1:10">
      <c r="A336" s="5">
        <v>335</v>
      </c>
      <c r="B336" s="5" t="s">
        <v>1527</v>
      </c>
      <c r="C336" s="5" t="s">
        <v>97</v>
      </c>
      <c r="D336" s="5" t="s">
        <v>2560</v>
      </c>
      <c r="E336" s="5" t="s">
        <v>2561</v>
      </c>
      <c r="F336" s="5" t="s">
        <v>2562</v>
      </c>
      <c r="G336" s="5" t="s">
        <v>1771</v>
      </c>
      <c r="J336" s="5" t="s">
        <v>3180</v>
      </c>
    </row>
    <row r="337" spans="1:10">
      <c r="A337" s="5">
        <v>336</v>
      </c>
      <c r="B337" s="5" t="s">
        <v>1527</v>
      </c>
      <c r="C337" s="5" t="s">
        <v>97</v>
      </c>
      <c r="D337" s="5" t="s">
        <v>2563</v>
      </c>
      <c r="E337" s="5" t="s">
        <v>2564</v>
      </c>
      <c r="F337" s="5" t="s">
        <v>2565</v>
      </c>
      <c r="G337" s="5" t="s">
        <v>1622</v>
      </c>
      <c r="J337" s="5" t="s">
        <v>3180</v>
      </c>
    </row>
    <row r="338" spans="1:10">
      <c r="A338" s="5">
        <v>337</v>
      </c>
      <c r="B338" s="5" t="s">
        <v>1527</v>
      </c>
      <c r="C338" s="5" t="s">
        <v>97</v>
      </c>
      <c r="D338" s="5" t="s">
        <v>2566</v>
      </c>
      <c r="E338" s="5" t="s">
        <v>2567</v>
      </c>
      <c r="F338" s="5" t="s">
        <v>2568</v>
      </c>
      <c r="G338" s="5" t="s">
        <v>1701</v>
      </c>
      <c r="J338" s="5" t="s">
        <v>3180</v>
      </c>
    </row>
    <row r="339" spans="1:10">
      <c r="A339" s="5">
        <v>338</v>
      </c>
      <c r="B339" s="5" t="s">
        <v>1527</v>
      </c>
      <c r="C339" s="5" t="s">
        <v>97</v>
      </c>
      <c r="D339" s="5" t="s">
        <v>2569</v>
      </c>
      <c r="E339" s="5" t="s">
        <v>2570</v>
      </c>
      <c r="F339" s="5" t="s">
        <v>2571</v>
      </c>
      <c r="G339" s="5" t="s">
        <v>1778</v>
      </c>
      <c r="H339" s="5" t="s">
        <v>2572</v>
      </c>
      <c r="J339" s="5" t="s">
        <v>3180</v>
      </c>
    </row>
    <row r="340" spans="1:10">
      <c r="A340" s="5">
        <v>339</v>
      </c>
      <c r="B340" s="5" t="s">
        <v>1527</v>
      </c>
      <c r="C340" s="5" t="s">
        <v>97</v>
      </c>
      <c r="D340" s="5" t="s">
        <v>2573</v>
      </c>
      <c r="E340" s="5" t="s">
        <v>2574</v>
      </c>
      <c r="F340" s="5" t="s">
        <v>2575</v>
      </c>
      <c r="G340" s="5" t="s">
        <v>1539</v>
      </c>
      <c r="J340" s="5" t="s">
        <v>3180</v>
      </c>
    </row>
    <row r="341" spans="1:10">
      <c r="A341" s="5">
        <v>340</v>
      </c>
      <c r="B341" s="5" t="s">
        <v>1527</v>
      </c>
      <c r="C341" s="5" t="s">
        <v>97</v>
      </c>
      <c r="D341" s="5" t="s">
        <v>2576</v>
      </c>
      <c r="E341" s="5" t="s">
        <v>2577</v>
      </c>
      <c r="F341" s="5" t="s">
        <v>2578</v>
      </c>
      <c r="G341" s="5" t="s">
        <v>1824</v>
      </c>
      <c r="J341" s="5" t="s">
        <v>3180</v>
      </c>
    </row>
    <row r="342" spans="1:10">
      <c r="A342" s="5">
        <v>341</v>
      </c>
      <c r="B342" s="5" t="s">
        <v>1527</v>
      </c>
      <c r="C342" s="5" t="s">
        <v>97</v>
      </c>
      <c r="D342" s="5" t="s">
        <v>3250</v>
      </c>
      <c r="E342" s="5" t="s">
        <v>3251</v>
      </c>
      <c r="F342" s="5" t="s">
        <v>3252</v>
      </c>
      <c r="G342" s="5" t="s">
        <v>1546</v>
      </c>
      <c r="H342" s="5" t="s">
        <v>3253</v>
      </c>
      <c r="J342" s="5" t="s">
        <v>3180</v>
      </c>
    </row>
    <row r="343" spans="1:10">
      <c r="A343" s="5">
        <v>342</v>
      </c>
      <c r="B343" s="5" t="s">
        <v>1527</v>
      </c>
      <c r="C343" s="5" t="s">
        <v>97</v>
      </c>
      <c r="D343" s="5" t="s">
        <v>2579</v>
      </c>
      <c r="E343" s="5" t="s">
        <v>2580</v>
      </c>
      <c r="F343" s="5" t="s">
        <v>2581</v>
      </c>
      <c r="G343" s="5" t="s">
        <v>1546</v>
      </c>
      <c r="J343" s="5" t="s">
        <v>3180</v>
      </c>
    </row>
    <row r="344" spans="1:10">
      <c r="A344" s="5">
        <v>343</v>
      </c>
      <c r="B344" s="5" t="s">
        <v>1527</v>
      </c>
      <c r="C344" s="5" t="s">
        <v>97</v>
      </c>
      <c r="D344" s="5" t="s">
        <v>2582</v>
      </c>
      <c r="E344" s="5" t="s">
        <v>2583</v>
      </c>
      <c r="F344" s="5" t="s">
        <v>2584</v>
      </c>
      <c r="G344" s="5" t="s">
        <v>2101</v>
      </c>
      <c r="J344" s="5" t="s">
        <v>3180</v>
      </c>
    </row>
    <row r="345" spans="1:10">
      <c r="A345" s="5">
        <v>344</v>
      </c>
      <c r="B345" s="5" t="s">
        <v>1527</v>
      </c>
      <c r="C345" s="5" t="s">
        <v>97</v>
      </c>
      <c r="D345" s="5" t="s">
        <v>2585</v>
      </c>
      <c r="E345" s="5" t="s">
        <v>2586</v>
      </c>
      <c r="F345" s="5" t="s">
        <v>2587</v>
      </c>
      <c r="G345" s="5" t="s">
        <v>1824</v>
      </c>
      <c r="J345" s="5" t="s">
        <v>3180</v>
      </c>
    </row>
    <row r="346" spans="1:10">
      <c r="A346" s="5">
        <v>345</v>
      </c>
      <c r="B346" s="5" t="s">
        <v>1527</v>
      </c>
      <c r="C346" s="5" t="s">
        <v>97</v>
      </c>
      <c r="D346" s="5" t="s">
        <v>3254</v>
      </c>
      <c r="E346" s="5" t="s">
        <v>3255</v>
      </c>
      <c r="F346" s="5" t="s">
        <v>3256</v>
      </c>
      <c r="G346" s="5" t="s">
        <v>1869</v>
      </c>
      <c r="J346" s="5" t="s">
        <v>3180</v>
      </c>
    </row>
    <row r="347" spans="1:10">
      <c r="A347" s="5">
        <v>346</v>
      </c>
      <c r="B347" s="5" t="s">
        <v>1527</v>
      </c>
      <c r="C347" s="5" t="s">
        <v>97</v>
      </c>
      <c r="D347" s="5" t="s">
        <v>2588</v>
      </c>
      <c r="E347" s="5" t="s">
        <v>2589</v>
      </c>
      <c r="F347" s="5" t="s">
        <v>2590</v>
      </c>
      <c r="G347" s="5" t="s">
        <v>1635</v>
      </c>
      <c r="J347" s="5" t="s">
        <v>3180</v>
      </c>
    </row>
    <row r="348" spans="1:10">
      <c r="A348" s="5">
        <v>347</v>
      </c>
      <c r="B348" s="5" t="s">
        <v>1527</v>
      </c>
      <c r="C348" s="5" t="s">
        <v>97</v>
      </c>
      <c r="D348" s="5" t="s">
        <v>3257</v>
      </c>
      <c r="E348" s="5" t="s">
        <v>3258</v>
      </c>
      <c r="F348" s="5" t="s">
        <v>3259</v>
      </c>
      <c r="G348" s="5" t="s">
        <v>1778</v>
      </c>
      <c r="J348" s="5" t="s">
        <v>3180</v>
      </c>
    </row>
    <row r="349" spans="1:10">
      <c r="A349" s="5">
        <v>348</v>
      </c>
      <c r="B349" s="5" t="s">
        <v>1527</v>
      </c>
      <c r="C349" s="5" t="s">
        <v>97</v>
      </c>
      <c r="D349" s="5" t="s">
        <v>2591</v>
      </c>
      <c r="E349" s="5" t="s">
        <v>2592</v>
      </c>
      <c r="F349" s="5" t="s">
        <v>2593</v>
      </c>
      <c r="G349" s="5" t="s">
        <v>1778</v>
      </c>
      <c r="J349" s="5" t="s">
        <v>3180</v>
      </c>
    </row>
    <row r="350" spans="1:10">
      <c r="A350" s="5">
        <v>349</v>
      </c>
      <c r="B350" s="5" t="s">
        <v>1527</v>
      </c>
      <c r="C350" s="5" t="s">
        <v>97</v>
      </c>
      <c r="D350" s="5" t="s">
        <v>2594</v>
      </c>
      <c r="E350" s="5" t="s">
        <v>2595</v>
      </c>
      <c r="F350" s="5" t="s">
        <v>2596</v>
      </c>
      <c r="G350" s="5" t="s">
        <v>1846</v>
      </c>
      <c r="H350" s="5" t="s">
        <v>2597</v>
      </c>
      <c r="J350" s="5" t="s">
        <v>3180</v>
      </c>
    </row>
    <row r="351" spans="1:10">
      <c r="A351" s="5">
        <v>350</v>
      </c>
      <c r="B351" s="5" t="s">
        <v>1527</v>
      </c>
      <c r="C351" s="5" t="s">
        <v>97</v>
      </c>
      <c r="D351" s="5" t="s">
        <v>2598</v>
      </c>
      <c r="E351" s="5" t="s">
        <v>2599</v>
      </c>
      <c r="F351" s="5" t="s">
        <v>2600</v>
      </c>
      <c r="G351" s="5" t="s">
        <v>1558</v>
      </c>
      <c r="J351" s="5" t="s">
        <v>3180</v>
      </c>
    </row>
    <row r="352" spans="1:10">
      <c r="A352" s="5">
        <v>351</v>
      </c>
      <c r="B352" s="5" t="s">
        <v>1527</v>
      </c>
      <c r="C352" s="5" t="s">
        <v>97</v>
      </c>
      <c r="D352" s="5" t="s">
        <v>2601</v>
      </c>
      <c r="E352" s="5" t="s">
        <v>2602</v>
      </c>
      <c r="F352" s="5" t="s">
        <v>2603</v>
      </c>
      <c r="G352" s="5" t="s">
        <v>1576</v>
      </c>
      <c r="J352" s="5" t="s">
        <v>3180</v>
      </c>
    </row>
    <row r="353" spans="1:10">
      <c r="A353" s="5">
        <v>352</v>
      </c>
      <c r="B353" s="5" t="s">
        <v>1527</v>
      </c>
      <c r="C353" s="5" t="s">
        <v>97</v>
      </c>
      <c r="D353" s="5" t="s">
        <v>2604</v>
      </c>
      <c r="E353" s="5" t="s">
        <v>2605</v>
      </c>
      <c r="F353" s="5" t="s">
        <v>2606</v>
      </c>
      <c r="G353" s="5" t="s">
        <v>2135</v>
      </c>
      <c r="J353" s="5" t="s">
        <v>3180</v>
      </c>
    </row>
    <row r="354" spans="1:10">
      <c r="A354" s="5">
        <v>353</v>
      </c>
      <c r="B354" s="5" t="s">
        <v>1527</v>
      </c>
      <c r="C354" s="5" t="s">
        <v>97</v>
      </c>
      <c r="D354" s="5" t="s">
        <v>2607</v>
      </c>
      <c r="E354" s="5" t="s">
        <v>2608</v>
      </c>
      <c r="F354" s="5" t="s">
        <v>2609</v>
      </c>
      <c r="G354" s="5" t="s">
        <v>1554</v>
      </c>
      <c r="J354" s="5" t="s">
        <v>3180</v>
      </c>
    </row>
    <row r="355" spans="1:10">
      <c r="A355" s="5">
        <v>354</v>
      </c>
      <c r="B355" s="5" t="s">
        <v>1527</v>
      </c>
      <c r="C355" s="5" t="s">
        <v>97</v>
      </c>
      <c r="D355" s="5" t="s">
        <v>2610</v>
      </c>
      <c r="E355" s="5" t="s">
        <v>2611</v>
      </c>
      <c r="F355" s="5" t="s">
        <v>2612</v>
      </c>
      <c r="G355" s="5" t="s">
        <v>2613</v>
      </c>
      <c r="J355" s="5" t="s">
        <v>3180</v>
      </c>
    </row>
    <row r="356" spans="1:10">
      <c r="A356" s="5">
        <v>355</v>
      </c>
      <c r="B356" s="5" t="s">
        <v>1527</v>
      </c>
      <c r="C356" s="5" t="s">
        <v>97</v>
      </c>
      <c r="D356" s="5" t="s">
        <v>2614</v>
      </c>
      <c r="E356" s="5" t="s">
        <v>2615</v>
      </c>
      <c r="F356" s="5" t="s">
        <v>2616</v>
      </c>
      <c r="G356" s="5" t="s">
        <v>2613</v>
      </c>
      <c r="H356" s="5" t="s">
        <v>2617</v>
      </c>
      <c r="J356" s="5" t="s">
        <v>3180</v>
      </c>
    </row>
    <row r="357" spans="1:10">
      <c r="A357" s="5">
        <v>356</v>
      </c>
      <c r="B357" s="5" t="s">
        <v>1527</v>
      </c>
      <c r="C357" s="5" t="s">
        <v>97</v>
      </c>
      <c r="D357" s="5" t="s">
        <v>2618</v>
      </c>
      <c r="E357" s="5" t="s">
        <v>2619</v>
      </c>
      <c r="F357" s="5" t="s">
        <v>2620</v>
      </c>
      <c r="G357" s="5" t="s">
        <v>1908</v>
      </c>
      <c r="J357" s="5" t="s">
        <v>3180</v>
      </c>
    </row>
    <row r="358" spans="1:10">
      <c r="A358" s="5">
        <v>357</v>
      </c>
      <c r="B358" s="5" t="s">
        <v>1527</v>
      </c>
      <c r="C358" s="5" t="s">
        <v>97</v>
      </c>
      <c r="D358" s="5" t="s">
        <v>2621</v>
      </c>
      <c r="E358" s="5" t="s">
        <v>2619</v>
      </c>
      <c r="F358" s="5" t="s">
        <v>2622</v>
      </c>
      <c r="G358" s="5" t="s">
        <v>1731</v>
      </c>
      <c r="H358" s="5" t="s">
        <v>2623</v>
      </c>
      <c r="J358" s="5" t="s">
        <v>3180</v>
      </c>
    </row>
    <row r="359" spans="1:10">
      <c r="A359" s="5">
        <v>358</v>
      </c>
      <c r="B359" s="5" t="s">
        <v>1527</v>
      </c>
      <c r="C359" s="5" t="s">
        <v>97</v>
      </c>
      <c r="D359" s="5" t="s">
        <v>2624</v>
      </c>
      <c r="E359" s="5" t="s">
        <v>2625</v>
      </c>
      <c r="F359" s="5" t="s">
        <v>2626</v>
      </c>
      <c r="G359" s="5" t="s">
        <v>1846</v>
      </c>
      <c r="J359" s="5" t="s">
        <v>3180</v>
      </c>
    </row>
    <row r="360" spans="1:10">
      <c r="A360" s="5">
        <v>359</v>
      </c>
      <c r="B360" s="5" t="s">
        <v>1527</v>
      </c>
      <c r="C360" s="5" t="s">
        <v>97</v>
      </c>
      <c r="D360" s="5" t="s">
        <v>2627</v>
      </c>
      <c r="E360" s="5" t="s">
        <v>2628</v>
      </c>
      <c r="F360" s="5" t="s">
        <v>2629</v>
      </c>
      <c r="G360" s="5" t="s">
        <v>1764</v>
      </c>
      <c r="J360" s="5" t="s">
        <v>3180</v>
      </c>
    </row>
    <row r="361" spans="1:10">
      <c r="A361" s="5">
        <v>360</v>
      </c>
      <c r="B361" s="5" t="s">
        <v>1527</v>
      </c>
      <c r="C361" s="5" t="s">
        <v>97</v>
      </c>
      <c r="D361" s="5" t="s">
        <v>2630</v>
      </c>
      <c r="E361" s="5" t="s">
        <v>2631</v>
      </c>
      <c r="F361" s="5" t="s">
        <v>2632</v>
      </c>
      <c r="G361" s="5" t="s">
        <v>2613</v>
      </c>
      <c r="J361" s="5" t="s">
        <v>3180</v>
      </c>
    </row>
    <row r="362" spans="1:10">
      <c r="A362" s="5">
        <v>361</v>
      </c>
      <c r="B362" s="5" t="s">
        <v>1527</v>
      </c>
      <c r="C362" s="5" t="s">
        <v>97</v>
      </c>
      <c r="D362" s="5" t="s">
        <v>2633</v>
      </c>
      <c r="E362" s="5" t="s">
        <v>2634</v>
      </c>
      <c r="F362" s="5" t="s">
        <v>2635</v>
      </c>
      <c r="G362" s="5" t="s">
        <v>1981</v>
      </c>
      <c r="J362" s="5" t="s">
        <v>3180</v>
      </c>
    </row>
    <row r="363" spans="1:10">
      <c r="A363" s="5">
        <v>362</v>
      </c>
      <c r="B363" s="5" t="s">
        <v>1527</v>
      </c>
      <c r="C363" s="5" t="s">
        <v>97</v>
      </c>
      <c r="D363" s="5" t="s">
        <v>2636</v>
      </c>
      <c r="E363" s="5" t="s">
        <v>2637</v>
      </c>
      <c r="F363" s="5" t="s">
        <v>2638</v>
      </c>
      <c r="G363" s="5" t="s">
        <v>2337</v>
      </c>
      <c r="J363" s="5" t="s">
        <v>3180</v>
      </c>
    </row>
    <row r="364" spans="1:10">
      <c r="A364" s="5">
        <v>363</v>
      </c>
      <c r="B364" s="5" t="s">
        <v>1527</v>
      </c>
      <c r="C364" s="5" t="s">
        <v>97</v>
      </c>
      <c r="D364" s="5" t="s">
        <v>2639</v>
      </c>
      <c r="E364" s="5" t="s">
        <v>2640</v>
      </c>
      <c r="F364" s="5" t="s">
        <v>2641</v>
      </c>
      <c r="G364" s="5" t="s">
        <v>1539</v>
      </c>
      <c r="J364" s="5" t="s">
        <v>3180</v>
      </c>
    </row>
    <row r="365" spans="1:10">
      <c r="A365" s="5">
        <v>364</v>
      </c>
      <c r="B365" s="5" t="s">
        <v>1527</v>
      </c>
      <c r="C365" s="5" t="s">
        <v>97</v>
      </c>
      <c r="D365" s="5" t="s">
        <v>2642</v>
      </c>
      <c r="E365" s="5" t="s">
        <v>2643</v>
      </c>
      <c r="F365" s="5" t="s">
        <v>2644</v>
      </c>
      <c r="G365" s="5" t="s">
        <v>1554</v>
      </c>
      <c r="J365" s="5" t="s">
        <v>3180</v>
      </c>
    </row>
    <row r="366" spans="1:10">
      <c r="A366" s="5">
        <v>365</v>
      </c>
      <c r="B366" s="5" t="s">
        <v>1527</v>
      </c>
      <c r="C366" s="5" t="s">
        <v>97</v>
      </c>
      <c r="D366" s="5" t="s">
        <v>3260</v>
      </c>
      <c r="E366" s="5" t="s">
        <v>3261</v>
      </c>
      <c r="F366" s="5" t="s">
        <v>3262</v>
      </c>
      <c r="G366" s="5" t="s">
        <v>3263</v>
      </c>
      <c r="J366" s="5" t="s">
        <v>3180</v>
      </c>
    </row>
    <row r="367" spans="1:10">
      <c r="A367" s="5">
        <v>366</v>
      </c>
      <c r="B367" s="5" t="s">
        <v>1527</v>
      </c>
      <c r="C367" s="5" t="s">
        <v>97</v>
      </c>
      <c r="D367" s="5" t="s">
        <v>2645</v>
      </c>
      <c r="E367" s="5" t="s">
        <v>2646</v>
      </c>
      <c r="F367" s="5" t="s">
        <v>2647</v>
      </c>
      <c r="G367" s="5" t="s">
        <v>1535</v>
      </c>
      <c r="J367" s="5" t="s">
        <v>3180</v>
      </c>
    </row>
    <row r="368" spans="1:10">
      <c r="A368" s="5">
        <v>367</v>
      </c>
      <c r="B368" s="5" t="s">
        <v>1527</v>
      </c>
      <c r="C368" s="5" t="s">
        <v>97</v>
      </c>
      <c r="D368" s="5" t="s">
        <v>2648</v>
      </c>
      <c r="E368" s="5" t="s">
        <v>2649</v>
      </c>
      <c r="F368" s="5" t="s">
        <v>2650</v>
      </c>
      <c r="G368" s="5" t="s">
        <v>2056</v>
      </c>
      <c r="H368" s="5" t="s">
        <v>2651</v>
      </c>
      <c r="J368" s="5" t="s">
        <v>3180</v>
      </c>
    </row>
    <row r="369" spans="1:10">
      <c r="A369" s="5">
        <v>368</v>
      </c>
      <c r="B369" s="5" t="s">
        <v>1527</v>
      </c>
      <c r="C369" s="5" t="s">
        <v>97</v>
      </c>
      <c r="D369" s="5" t="s">
        <v>2652</v>
      </c>
      <c r="E369" s="5" t="s">
        <v>2653</v>
      </c>
      <c r="F369" s="5" t="s">
        <v>2654</v>
      </c>
      <c r="G369" s="5" t="s">
        <v>1778</v>
      </c>
      <c r="H369" s="5" t="s">
        <v>2655</v>
      </c>
      <c r="J369" s="5" t="s">
        <v>3180</v>
      </c>
    </row>
    <row r="370" spans="1:10">
      <c r="A370" s="5">
        <v>369</v>
      </c>
      <c r="B370" s="5" t="s">
        <v>1527</v>
      </c>
      <c r="C370" s="5" t="s">
        <v>97</v>
      </c>
      <c r="D370" s="5" t="s">
        <v>2656</v>
      </c>
      <c r="E370" s="5" t="s">
        <v>2657</v>
      </c>
      <c r="F370" s="5" t="s">
        <v>2658</v>
      </c>
      <c r="G370" s="5" t="s">
        <v>1635</v>
      </c>
      <c r="H370" s="5" t="s">
        <v>2659</v>
      </c>
      <c r="J370" s="5" t="s">
        <v>3180</v>
      </c>
    </row>
    <row r="371" spans="1:10">
      <c r="A371" s="5">
        <v>370</v>
      </c>
      <c r="B371" s="5" t="s">
        <v>1527</v>
      </c>
      <c r="C371" s="5" t="s">
        <v>97</v>
      </c>
      <c r="D371" s="5" t="s">
        <v>2660</v>
      </c>
      <c r="E371" s="5" t="s">
        <v>2661</v>
      </c>
      <c r="F371" s="5" t="s">
        <v>2662</v>
      </c>
      <c r="G371" s="5" t="s">
        <v>1554</v>
      </c>
      <c r="J371" s="5" t="s">
        <v>3180</v>
      </c>
    </row>
    <row r="372" spans="1:10">
      <c r="A372" s="5">
        <v>371</v>
      </c>
      <c r="B372" s="5" t="s">
        <v>1527</v>
      </c>
      <c r="C372" s="5" t="s">
        <v>97</v>
      </c>
      <c r="D372" s="5" t="s">
        <v>3264</v>
      </c>
      <c r="E372" s="5" t="s">
        <v>3265</v>
      </c>
      <c r="F372" s="5" t="s">
        <v>3266</v>
      </c>
      <c r="G372" s="5" t="s">
        <v>1778</v>
      </c>
      <c r="H372" s="5" t="s">
        <v>3267</v>
      </c>
      <c r="J372" s="5" t="s">
        <v>3180</v>
      </c>
    </row>
    <row r="373" spans="1:10">
      <c r="A373" s="5">
        <v>372</v>
      </c>
      <c r="B373" s="5" t="s">
        <v>1527</v>
      </c>
      <c r="C373" s="5" t="s">
        <v>97</v>
      </c>
      <c r="D373" s="5" t="s">
        <v>2663</v>
      </c>
      <c r="E373" s="5" t="s">
        <v>2664</v>
      </c>
      <c r="F373" s="5" t="s">
        <v>2665</v>
      </c>
      <c r="G373" s="5" t="s">
        <v>1622</v>
      </c>
      <c r="H373" s="5" t="s">
        <v>2666</v>
      </c>
      <c r="J373" s="5" t="s">
        <v>3180</v>
      </c>
    </row>
    <row r="374" spans="1:10">
      <c r="A374" s="5">
        <v>373</v>
      </c>
      <c r="B374" s="5" t="s">
        <v>1527</v>
      </c>
      <c r="C374" s="5" t="s">
        <v>97</v>
      </c>
      <c r="D374" s="5" t="s">
        <v>3268</v>
      </c>
      <c r="E374" s="5" t="s">
        <v>3269</v>
      </c>
      <c r="F374" s="5" t="s">
        <v>3270</v>
      </c>
      <c r="G374" s="5" t="s">
        <v>1535</v>
      </c>
      <c r="J374" s="5" t="s">
        <v>3180</v>
      </c>
    </row>
    <row r="375" spans="1:10">
      <c r="A375" s="5">
        <v>374</v>
      </c>
      <c r="B375" s="5" t="s">
        <v>1527</v>
      </c>
      <c r="C375" s="5" t="s">
        <v>97</v>
      </c>
      <c r="D375" s="5" t="s">
        <v>2667</v>
      </c>
      <c r="E375" s="5" t="s">
        <v>2668</v>
      </c>
      <c r="F375" s="5" t="s">
        <v>2669</v>
      </c>
      <c r="G375" s="5" t="s">
        <v>1622</v>
      </c>
      <c r="J375" s="5" t="s">
        <v>3180</v>
      </c>
    </row>
    <row r="376" spans="1:10">
      <c r="A376" s="5">
        <v>375</v>
      </c>
      <c r="B376" s="5" t="s">
        <v>1527</v>
      </c>
      <c r="C376" s="5" t="s">
        <v>97</v>
      </c>
      <c r="D376" s="5" t="s">
        <v>2670</v>
      </c>
      <c r="E376" s="5" t="s">
        <v>2671</v>
      </c>
      <c r="F376" s="5" t="s">
        <v>2672</v>
      </c>
      <c r="G376" s="5" t="s">
        <v>1554</v>
      </c>
      <c r="J376" s="5" t="s">
        <v>3180</v>
      </c>
    </row>
    <row r="377" spans="1:10">
      <c r="A377" s="5">
        <v>376</v>
      </c>
      <c r="B377" s="5" t="s">
        <v>1527</v>
      </c>
      <c r="C377" s="5" t="s">
        <v>97</v>
      </c>
      <c r="D377" s="5" t="s">
        <v>2673</v>
      </c>
      <c r="E377" s="5" t="s">
        <v>2674</v>
      </c>
      <c r="F377" s="5" t="s">
        <v>2675</v>
      </c>
      <c r="G377" s="5" t="s">
        <v>1554</v>
      </c>
      <c r="J377" s="5" t="s">
        <v>3180</v>
      </c>
    </row>
    <row r="378" spans="1:10">
      <c r="A378" s="5">
        <v>377</v>
      </c>
      <c r="B378" s="5" t="s">
        <v>1527</v>
      </c>
      <c r="C378" s="5" t="s">
        <v>97</v>
      </c>
      <c r="D378" s="5" t="s">
        <v>2676</v>
      </c>
      <c r="E378" s="5" t="s">
        <v>2677</v>
      </c>
      <c r="F378" s="5" t="s">
        <v>2678</v>
      </c>
      <c r="G378" s="5" t="s">
        <v>1701</v>
      </c>
      <c r="J378" s="5" t="s">
        <v>3180</v>
      </c>
    </row>
    <row r="379" spans="1:10">
      <c r="A379" s="5">
        <v>378</v>
      </c>
      <c r="B379" s="5" t="s">
        <v>1527</v>
      </c>
      <c r="C379" s="5" t="s">
        <v>97</v>
      </c>
      <c r="D379" s="5" t="s">
        <v>2679</v>
      </c>
      <c r="E379" s="5" t="s">
        <v>2680</v>
      </c>
      <c r="F379" s="5" t="s">
        <v>2681</v>
      </c>
      <c r="G379" s="5" t="s">
        <v>1535</v>
      </c>
      <c r="H379" s="5" t="s">
        <v>2682</v>
      </c>
      <c r="J379" s="5" t="s">
        <v>3180</v>
      </c>
    </row>
    <row r="380" spans="1:10">
      <c r="A380" s="5">
        <v>379</v>
      </c>
      <c r="B380" s="5" t="s">
        <v>1527</v>
      </c>
      <c r="C380" s="5" t="s">
        <v>97</v>
      </c>
      <c r="D380" s="5" t="s">
        <v>2683</v>
      </c>
      <c r="E380" s="5" t="s">
        <v>2684</v>
      </c>
      <c r="F380" s="5" t="s">
        <v>2685</v>
      </c>
      <c r="G380" s="5" t="s">
        <v>1879</v>
      </c>
      <c r="J380" s="5" t="s">
        <v>3180</v>
      </c>
    </row>
    <row r="381" spans="1:10">
      <c r="A381" s="5">
        <v>380</v>
      </c>
      <c r="B381" s="5" t="s">
        <v>1527</v>
      </c>
      <c r="C381" s="5" t="s">
        <v>97</v>
      </c>
      <c r="D381" s="5" t="s">
        <v>2686</v>
      </c>
      <c r="E381" s="5" t="s">
        <v>2687</v>
      </c>
      <c r="F381" s="5" t="s">
        <v>2688</v>
      </c>
      <c r="G381" s="5" t="s">
        <v>1757</v>
      </c>
      <c r="J381" s="5" t="s">
        <v>3180</v>
      </c>
    </row>
    <row r="382" spans="1:10">
      <c r="A382" s="5">
        <v>381</v>
      </c>
      <c r="B382" s="5" t="s">
        <v>1527</v>
      </c>
      <c r="C382" s="5" t="s">
        <v>97</v>
      </c>
      <c r="D382" s="5" t="s">
        <v>3271</v>
      </c>
      <c r="E382" s="5" t="s">
        <v>3272</v>
      </c>
      <c r="F382" s="5" t="s">
        <v>3273</v>
      </c>
      <c r="G382" s="5" t="s">
        <v>1618</v>
      </c>
      <c r="J382" s="5" t="s">
        <v>3180</v>
      </c>
    </row>
    <row r="383" spans="1:10">
      <c r="A383" s="5">
        <v>382</v>
      </c>
      <c r="B383" s="5" t="s">
        <v>1527</v>
      </c>
      <c r="C383" s="5" t="s">
        <v>97</v>
      </c>
      <c r="D383" s="5" t="s">
        <v>2689</v>
      </c>
      <c r="E383" s="5" t="s">
        <v>2690</v>
      </c>
      <c r="F383" s="5" t="s">
        <v>2691</v>
      </c>
      <c r="G383" s="5" t="s">
        <v>1554</v>
      </c>
      <c r="J383" s="5" t="s">
        <v>3180</v>
      </c>
    </row>
    <row r="384" spans="1:10">
      <c r="A384" s="5">
        <v>383</v>
      </c>
      <c r="B384" s="5" t="s">
        <v>1527</v>
      </c>
      <c r="C384" s="5" t="s">
        <v>97</v>
      </c>
      <c r="D384" s="5" t="s">
        <v>2692</v>
      </c>
      <c r="E384" s="5" t="s">
        <v>2693</v>
      </c>
      <c r="F384" s="5" t="s">
        <v>2694</v>
      </c>
      <c r="G384" s="5" t="s">
        <v>1846</v>
      </c>
      <c r="J384" s="5" t="s">
        <v>3180</v>
      </c>
    </row>
    <row r="385" spans="1:10">
      <c r="A385" s="5">
        <v>384</v>
      </c>
      <c r="B385" s="5" t="s">
        <v>1527</v>
      </c>
      <c r="C385" s="5" t="s">
        <v>97</v>
      </c>
      <c r="D385" s="5" t="s">
        <v>2695</v>
      </c>
      <c r="E385" s="5" t="s">
        <v>2696</v>
      </c>
      <c r="F385" s="5" t="s">
        <v>2697</v>
      </c>
      <c r="G385" s="5" t="s">
        <v>1771</v>
      </c>
      <c r="J385" s="5" t="s">
        <v>3180</v>
      </c>
    </row>
    <row r="386" spans="1:10">
      <c r="A386" s="5">
        <v>385</v>
      </c>
      <c r="B386" s="5" t="s">
        <v>1527</v>
      </c>
      <c r="C386" s="5" t="s">
        <v>97</v>
      </c>
      <c r="D386" s="5" t="s">
        <v>2698</v>
      </c>
      <c r="E386" s="5" t="s">
        <v>2699</v>
      </c>
      <c r="F386" s="5" t="s">
        <v>2700</v>
      </c>
      <c r="G386" s="5" t="s">
        <v>1846</v>
      </c>
      <c r="H386" s="5" t="s">
        <v>2701</v>
      </c>
      <c r="J386" s="5" t="s">
        <v>3180</v>
      </c>
    </row>
    <row r="387" spans="1:10">
      <c r="A387" s="5">
        <v>386</v>
      </c>
      <c r="B387" s="5" t="s">
        <v>1527</v>
      </c>
      <c r="C387" s="5" t="s">
        <v>97</v>
      </c>
      <c r="D387" s="5" t="s">
        <v>2702</v>
      </c>
      <c r="E387" s="5" t="s">
        <v>2703</v>
      </c>
      <c r="F387" s="5" t="s">
        <v>2704</v>
      </c>
      <c r="G387" s="5" t="s">
        <v>1778</v>
      </c>
      <c r="J387" s="5" t="s">
        <v>3180</v>
      </c>
    </row>
    <row r="388" spans="1:10">
      <c r="A388" s="5">
        <v>387</v>
      </c>
      <c r="B388" s="5" t="s">
        <v>1527</v>
      </c>
      <c r="C388" s="5" t="s">
        <v>97</v>
      </c>
      <c r="D388" s="5" t="s">
        <v>3274</v>
      </c>
      <c r="E388" s="5" t="s">
        <v>3275</v>
      </c>
      <c r="F388" s="5" t="s">
        <v>3276</v>
      </c>
      <c r="G388" s="5" t="s">
        <v>1869</v>
      </c>
      <c r="J388" s="5" t="s">
        <v>3180</v>
      </c>
    </row>
    <row r="389" spans="1:10">
      <c r="A389" s="5">
        <v>388</v>
      </c>
      <c r="B389" s="5" t="s">
        <v>1527</v>
      </c>
      <c r="C389" s="5" t="s">
        <v>97</v>
      </c>
      <c r="D389" s="5" t="s">
        <v>2705</v>
      </c>
      <c r="E389" s="5" t="s">
        <v>2706</v>
      </c>
      <c r="F389" s="5" t="s">
        <v>2707</v>
      </c>
      <c r="G389" s="5" t="s">
        <v>1546</v>
      </c>
      <c r="J389" s="5" t="s">
        <v>3180</v>
      </c>
    </row>
    <row r="390" spans="1:10">
      <c r="A390" s="5">
        <v>389</v>
      </c>
      <c r="B390" s="5" t="s">
        <v>1527</v>
      </c>
      <c r="C390" s="5" t="s">
        <v>97</v>
      </c>
      <c r="D390" s="5" t="s">
        <v>2708</v>
      </c>
      <c r="E390" s="5" t="s">
        <v>2709</v>
      </c>
      <c r="F390" s="5" t="s">
        <v>2710</v>
      </c>
      <c r="G390" s="5" t="s">
        <v>1908</v>
      </c>
      <c r="J390" s="5" t="s">
        <v>3180</v>
      </c>
    </row>
    <row r="391" spans="1:10">
      <c r="A391" s="5">
        <v>390</v>
      </c>
      <c r="B391" s="5" t="s">
        <v>1527</v>
      </c>
      <c r="C391" s="5" t="s">
        <v>97</v>
      </c>
      <c r="D391" s="5" t="s">
        <v>2711</v>
      </c>
      <c r="E391" s="5" t="s">
        <v>2712</v>
      </c>
      <c r="F391" s="5" t="s">
        <v>2713</v>
      </c>
      <c r="G391" s="5" t="s">
        <v>1554</v>
      </c>
      <c r="J391" s="5" t="s">
        <v>3180</v>
      </c>
    </row>
    <row r="392" spans="1:10">
      <c r="A392" s="5">
        <v>391</v>
      </c>
      <c r="B392" s="5" t="s">
        <v>1527</v>
      </c>
      <c r="C392" s="5" t="s">
        <v>97</v>
      </c>
      <c r="D392" s="5" t="s">
        <v>2714</v>
      </c>
      <c r="E392" s="5" t="s">
        <v>2715</v>
      </c>
      <c r="F392" s="5" t="s">
        <v>2716</v>
      </c>
      <c r="G392" s="5" t="s">
        <v>1879</v>
      </c>
      <c r="J392" s="5" t="s">
        <v>3180</v>
      </c>
    </row>
    <row r="393" spans="1:10">
      <c r="A393" s="5">
        <v>392</v>
      </c>
      <c r="B393" s="5" t="s">
        <v>1527</v>
      </c>
      <c r="C393" s="5" t="s">
        <v>97</v>
      </c>
      <c r="D393" s="5" t="s">
        <v>2717</v>
      </c>
      <c r="E393" s="5" t="s">
        <v>2718</v>
      </c>
      <c r="F393" s="5" t="s">
        <v>2719</v>
      </c>
      <c r="G393" s="5" t="s">
        <v>1554</v>
      </c>
      <c r="J393" s="5" t="s">
        <v>3180</v>
      </c>
    </row>
    <row r="394" spans="1:10">
      <c r="A394" s="5">
        <v>393</v>
      </c>
      <c r="B394" s="5" t="s">
        <v>1527</v>
      </c>
      <c r="C394" s="5" t="s">
        <v>97</v>
      </c>
      <c r="D394" s="5" t="s">
        <v>2720</v>
      </c>
      <c r="E394" s="5" t="s">
        <v>2721</v>
      </c>
      <c r="F394" s="5" t="s">
        <v>2722</v>
      </c>
      <c r="G394" s="5" t="s">
        <v>1618</v>
      </c>
      <c r="J394" s="5" t="s">
        <v>3180</v>
      </c>
    </row>
    <row r="395" spans="1:10">
      <c r="A395" s="5">
        <v>394</v>
      </c>
      <c r="B395" s="5" t="s">
        <v>1527</v>
      </c>
      <c r="C395" s="5" t="s">
        <v>97</v>
      </c>
      <c r="D395" s="5" t="s">
        <v>2723</v>
      </c>
      <c r="E395" s="5" t="s">
        <v>2724</v>
      </c>
      <c r="F395" s="5" t="s">
        <v>2725</v>
      </c>
      <c r="G395" s="5" t="s">
        <v>1896</v>
      </c>
      <c r="J395" s="5" t="s">
        <v>3180</v>
      </c>
    </row>
    <row r="396" spans="1:10">
      <c r="A396" s="5">
        <v>395</v>
      </c>
      <c r="B396" s="5" t="s">
        <v>1527</v>
      </c>
      <c r="C396" s="5" t="s">
        <v>97</v>
      </c>
      <c r="D396" s="5" t="s">
        <v>2726</v>
      </c>
      <c r="E396" s="5" t="s">
        <v>2727</v>
      </c>
      <c r="F396" s="5" t="s">
        <v>2728</v>
      </c>
      <c r="G396" s="5" t="s">
        <v>1554</v>
      </c>
      <c r="J396" s="5" t="s">
        <v>3180</v>
      </c>
    </row>
    <row r="397" spans="1:10">
      <c r="A397" s="5">
        <v>396</v>
      </c>
      <c r="B397" s="5" t="s">
        <v>1527</v>
      </c>
      <c r="C397" s="5" t="s">
        <v>97</v>
      </c>
      <c r="D397" s="5" t="s">
        <v>2729</v>
      </c>
      <c r="E397" s="5" t="s">
        <v>2730</v>
      </c>
      <c r="F397" s="5" t="s">
        <v>2731</v>
      </c>
      <c r="G397" s="5" t="s">
        <v>2732</v>
      </c>
      <c r="J397" s="5" t="s">
        <v>3180</v>
      </c>
    </row>
    <row r="398" spans="1:10">
      <c r="A398" s="5">
        <v>397</v>
      </c>
      <c r="B398" s="5" t="s">
        <v>1527</v>
      </c>
      <c r="C398" s="5" t="s">
        <v>97</v>
      </c>
      <c r="D398" s="5" t="s">
        <v>2733</v>
      </c>
      <c r="E398" s="5" t="s">
        <v>2734</v>
      </c>
      <c r="F398" s="5" t="s">
        <v>2735</v>
      </c>
      <c r="G398" s="5" t="s">
        <v>2736</v>
      </c>
      <c r="J398" s="5" t="s">
        <v>3180</v>
      </c>
    </row>
    <row r="399" spans="1:10">
      <c r="A399" s="5">
        <v>398</v>
      </c>
      <c r="B399" s="5" t="s">
        <v>1527</v>
      </c>
      <c r="C399" s="5" t="s">
        <v>97</v>
      </c>
      <c r="D399" s="5" t="s">
        <v>2737</v>
      </c>
      <c r="E399" s="5" t="s">
        <v>2738</v>
      </c>
      <c r="F399" s="5" t="s">
        <v>2739</v>
      </c>
      <c r="G399" s="5" t="s">
        <v>1824</v>
      </c>
      <c r="J399" s="5" t="s">
        <v>3180</v>
      </c>
    </row>
    <row r="400" spans="1:10">
      <c r="A400" s="5">
        <v>399</v>
      </c>
      <c r="B400" s="5" t="s">
        <v>1527</v>
      </c>
      <c r="C400" s="5" t="s">
        <v>97</v>
      </c>
      <c r="D400" s="5" t="s">
        <v>2740</v>
      </c>
      <c r="E400" s="5" t="s">
        <v>2741</v>
      </c>
      <c r="F400" s="5" t="s">
        <v>2742</v>
      </c>
      <c r="G400" s="5" t="s">
        <v>1535</v>
      </c>
      <c r="J400" s="5" t="s">
        <v>3180</v>
      </c>
    </row>
    <row r="401" spans="1:10">
      <c r="A401" s="5">
        <v>400</v>
      </c>
      <c r="B401" s="5" t="s">
        <v>1527</v>
      </c>
      <c r="C401" s="5" t="s">
        <v>97</v>
      </c>
      <c r="D401" s="5" t="s">
        <v>2743</v>
      </c>
      <c r="E401" s="5" t="s">
        <v>2744</v>
      </c>
      <c r="F401" s="5" t="s">
        <v>2745</v>
      </c>
      <c r="G401" s="5" t="s">
        <v>1604</v>
      </c>
      <c r="J401" s="5" t="s">
        <v>3180</v>
      </c>
    </row>
    <row r="402" spans="1:10">
      <c r="A402" s="5">
        <v>401</v>
      </c>
      <c r="B402" s="5" t="s">
        <v>1527</v>
      </c>
      <c r="C402" s="5" t="s">
        <v>97</v>
      </c>
      <c r="D402" s="5" t="s">
        <v>2746</v>
      </c>
      <c r="E402" s="5" t="s">
        <v>2747</v>
      </c>
      <c r="F402" s="5" t="s">
        <v>2748</v>
      </c>
      <c r="G402" s="5" t="s">
        <v>2749</v>
      </c>
      <c r="J402" s="5" t="s">
        <v>3180</v>
      </c>
    </row>
    <row r="403" spans="1:10">
      <c r="A403" s="5">
        <v>402</v>
      </c>
      <c r="B403" s="5" t="s">
        <v>1527</v>
      </c>
      <c r="C403" s="5" t="s">
        <v>97</v>
      </c>
      <c r="D403" s="5" t="s">
        <v>3277</v>
      </c>
      <c r="E403" s="5" t="s">
        <v>3278</v>
      </c>
      <c r="F403" s="5" t="s">
        <v>3279</v>
      </c>
      <c r="G403" s="5" t="s">
        <v>1590</v>
      </c>
      <c r="J403" s="5" t="s">
        <v>3180</v>
      </c>
    </row>
    <row r="404" spans="1:10">
      <c r="A404" s="5">
        <v>403</v>
      </c>
      <c r="B404" s="5" t="s">
        <v>1527</v>
      </c>
      <c r="C404" s="5" t="s">
        <v>97</v>
      </c>
      <c r="D404" s="5" t="s">
        <v>2750</v>
      </c>
      <c r="E404" s="5" t="s">
        <v>2751</v>
      </c>
      <c r="F404" s="5" t="s">
        <v>2752</v>
      </c>
      <c r="G404" s="5" t="s">
        <v>1554</v>
      </c>
      <c r="H404" s="5" t="s">
        <v>2753</v>
      </c>
      <c r="J404" s="5" t="s">
        <v>3180</v>
      </c>
    </row>
    <row r="405" spans="1:10">
      <c r="A405" s="5">
        <v>404</v>
      </c>
      <c r="B405" s="5" t="s">
        <v>1527</v>
      </c>
      <c r="C405" s="5" t="s">
        <v>97</v>
      </c>
      <c r="D405" s="5" t="s">
        <v>2754</v>
      </c>
      <c r="E405" s="5" t="s">
        <v>2755</v>
      </c>
      <c r="F405" s="5" t="s">
        <v>2756</v>
      </c>
      <c r="G405" s="5" t="s">
        <v>1771</v>
      </c>
      <c r="J405" s="5" t="s">
        <v>3180</v>
      </c>
    </row>
    <row r="406" spans="1:10">
      <c r="A406" s="5">
        <v>405</v>
      </c>
      <c r="B406" s="5" t="s">
        <v>1527</v>
      </c>
      <c r="C406" s="5" t="s">
        <v>97</v>
      </c>
      <c r="D406" s="5" t="s">
        <v>2757</v>
      </c>
      <c r="E406" s="5" t="s">
        <v>2758</v>
      </c>
      <c r="F406" s="5" t="s">
        <v>2759</v>
      </c>
      <c r="G406" s="5" t="s">
        <v>1731</v>
      </c>
      <c r="J406" s="5" t="s">
        <v>3180</v>
      </c>
    </row>
    <row r="407" spans="1:10">
      <c r="A407" s="5">
        <v>406</v>
      </c>
      <c r="B407" s="5" t="s">
        <v>1527</v>
      </c>
      <c r="C407" s="5" t="s">
        <v>97</v>
      </c>
      <c r="D407" s="5" t="s">
        <v>3280</v>
      </c>
      <c r="E407" s="5" t="s">
        <v>3281</v>
      </c>
      <c r="F407" s="5" t="s">
        <v>3282</v>
      </c>
      <c r="G407" s="5" t="s">
        <v>1935</v>
      </c>
      <c r="J407" s="5" t="s">
        <v>3180</v>
      </c>
    </row>
    <row r="408" spans="1:10">
      <c r="A408" s="5">
        <v>407</v>
      </c>
      <c r="B408" s="5" t="s">
        <v>1527</v>
      </c>
      <c r="C408" s="5" t="s">
        <v>97</v>
      </c>
      <c r="D408" s="5" t="s">
        <v>2760</v>
      </c>
      <c r="E408" s="5" t="s">
        <v>2761</v>
      </c>
      <c r="F408" s="5" t="s">
        <v>2762</v>
      </c>
      <c r="G408" s="5" t="s">
        <v>1535</v>
      </c>
      <c r="J408" s="5" t="s">
        <v>3180</v>
      </c>
    </row>
    <row r="409" spans="1:10">
      <c r="A409" s="5">
        <v>408</v>
      </c>
      <c r="B409" s="5" t="s">
        <v>1527</v>
      </c>
      <c r="C409" s="5" t="s">
        <v>97</v>
      </c>
      <c r="D409" s="5" t="s">
        <v>2763</v>
      </c>
      <c r="E409" s="5" t="s">
        <v>2764</v>
      </c>
      <c r="F409" s="5" t="s">
        <v>2765</v>
      </c>
      <c r="G409" s="5" t="s">
        <v>2766</v>
      </c>
      <c r="J409" s="5" t="s">
        <v>3180</v>
      </c>
    </row>
    <row r="410" spans="1:10">
      <c r="A410" s="5">
        <v>409</v>
      </c>
      <c r="B410" s="5" t="s">
        <v>1527</v>
      </c>
      <c r="C410" s="5" t="s">
        <v>97</v>
      </c>
      <c r="D410" s="5" t="s">
        <v>2767</v>
      </c>
      <c r="E410" s="5" t="s">
        <v>2768</v>
      </c>
      <c r="F410" s="5" t="s">
        <v>2769</v>
      </c>
      <c r="G410" s="5" t="s">
        <v>1554</v>
      </c>
      <c r="J410" s="5" t="s">
        <v>3180</v>
      </c>
    </row>
    <row r="411" spans="1:10">
      <c r="A411" s="5">
        <v>410</v>
      </c>
      <c r="B411" s="5" t="s">
        <v>1527</v>
      </c>
      <c r="C411" s="5" t="s">
        <v>97</v>
      </c>
      <c r="D411" s="5" t="s">
        <v>2770</v>
      </c>
      <c r="E411" s="5" t="s">
        <v>2771</v>
      </c>
      <c r="F411" s="5" t="s">
        <v>2772</v>
      </c>
      <c r="G411" s="5" t="s">
        <v>2773</v>
      </c>
      <c r="H411" s="5" t="s">
        <v>2774</v>
      </c>
      <c r="J411" s="5" t="s">
        <v>3180</v>
      </c>
    </row>
    <row r="412" spans="1:10">
      <c r="A412" s="5">
        <v>411</v>
      </c>
      <c r="B412" s="5" t="s">
        <v>1527</v>
      </c>
      <c r="C412" s="5" t="s">
        <v>97</v>
      </c>
      <c r="D412" s="5" t="s">
        <v>2775</v>
      </c>
      <c r="E412" s="5" t="s">
        <v>2776</v>
      </c>
      <c r="F412" s="5" t="s">
        <v>2777</v>
      </c>
      <c r="G412" s="5" t="s">
        <v>2012</v>
      </c>
      <c r="H412" s="5" t="s">
        <v>2778</v>
      </c>
      <c r="J412" s="5" t="s">
        <v>3180</v>
      </c>
    </row>
    <row r="413" spans="1:10">
      <c r="A413" s="5">
        <v>412</v>
      </c>
      <c r="B413" s="5" t="s">
        <v>1527</v>
      </c>
      <c r="C413" s="5" t="s">
        <v>97</v>
      </c>
      <c r="D413" s="5" t="s">
        <v>2779</v>
      </c>
      <c r="E413" s="5" t="s">
        <v>2780</v>
      </c>
      <c r="F413" s="5" t="s">
        <v>2781</v>
      </c>
      <c r="G413" s="5" t="s">
        <v>1554</v>
      </c>
      <c r="J413" s="5" t="s">
        <v>3180</v>
      </c>
    </row>
    <row r="414" spans="1:10">
      <c r="A414" s="5">
        <v>413</v>
      </c>
      <c r="B414" s="5" t="s">
        <v>1527</v>
      </c>
      <c r="C414" s="5" t="s">
        <v>97</v>
      </c>
      <c r="D414" s="5" t="s">
        <v>2782</v>
      </c>
      <c r="E414" s="5" t="s">
        <v>2783</v>
      </c>
      <c r="F414" s="5" t="s">
        <v>2784</v>
      </c>
      <c r="G414" s="5" t="s">
        <v>1554</v>
      </c>
      <c r="J414" s="5" t="s">
        <v>3180</v>
      </c>
    </row>
    <row r="415" spans="1:10">
      <c r="A415" s="5">
        <v>414</v>
      </c>
      <c r="B415" s="5" t="s">
        <v>1527</v>
      </c>
      <c r="C415" s="5" t="s">
        <v>97</v>
      </c>
      <c r="D415" s="5" t="s">
        <v>2785</v>
      </c>
      <c r="E415" s="5" t="s">
        <v>2786</v>
      </c>
      <c r="F415" s="5" t="s">
        <v>2787</v>
      </c>
      <c r="G415" s="5" t="s">
        <v>1757</v>
      </c>
      <c r="J415" s="5" t="s">
        <v>3180</v>
      </c>
    </row>
    <row r="416" spans="1:10">
      <c r="A416" s="5">
        <v>415</v>
      </c>
      <c r="B416" s="5" t="s">
        <v>1527</v>
      </c>
      <c r="C416" s="5" t="s">
        <v>97</v>
      </c>
      <c r="D416" s="5" t="s">
        <v>2788</v>
      </c>
      <c r="E416" s="5" t="s">
        <v>2789</v>
      </c>
      <c r="F416" s="5" t="s">
        <v>2790</v>
      </c>
      <c r="G416" s="5" t="s">
        <v>1757</v>
      </c>
      <c r="J416" s="5" t="s">
        <v>3180</v>
      </c>
    </row>
    <row r="417" spans="1:10">
      <c r="A417" s="5">
        <v>416</v>
      </c>
      <c r="B417" s="5" t="s">
        <v>1527</v>
      </c>
      <c r="C417" s="5" t="s">
        <v>97</v>
      </c>
      <c r="D417" s="5" t="s">
        <v>2791</v>
      </c>
      <c r="E417" s="5" t="s">
        <v>2792</v>
      </c>
      <c r="F417" s="5" t="s">
        <v>2793</v>
      </c>
      <c r="G417" s="5" t="s">
        <v>1576</v>
      </c>
      <c r="J417" s="5" t="s">
        <v>3180</v>
      </c>
    </row>
    <row r="418" spans="1:10">
      <c r="A418" s="5">
        <v>417</v>
      </c>
      <c r="B418" s="5" t="s">
        <v>1527</v>
      </c>
      <c r="C418" s="5" t="s">
        <v>97</v>
      </c>
      <c r="D418" s="5" t="s">
        <v>2794</v>
      </c>
      <c r="E418" s="5" t="s">
        <v>2795</v>
      </c>
      <c r="F418" s="5" t="s">
        <v>2796</v>
      </c>
      <c r="G418" s="5" t="s">
        <v>1554</v>
      </c>
      <c r="J418" s="5" t="s">
        <v>3180</v>
      </c>
    </row>
    <row r="419" spans="1:10">
      <c r="A419" s="5">
        <v>418</v>
      </c>
      <c r="B419" s="5" t="s">
        <v>1527</v>
      </c>
      <c r="C419" s="5" t="s">
        <v>97</v>
      </c>
      <c r="D419" s="5" t="s">
        <v>2797</v>
      </c>
      <c r="E419" s="5" t="s">
        <v>2798</v>
      </c>
      <c r="F419" s="5" t="s">
        <v>2799</v>
      </c>
      <c r="G419" s="5" t="s">
        <v>1952</v>
      </c>
      <c r="J419" s="5" t="s">
        <v>3180</v>
      </c>
    </row>
    <row r="420" spans="1:10">
      <c r="A420" s="5">
        <v>419</v>
      </c>
      <c r="B420" s="5" t="s">
        <v>1527</v>
      </c>
      <c r="C420" s="5" t="s">
        <v>97</v>
      </c>
      <c r="D420" s="5" t="s">
        <v>2800</v>
      </c>
      <c r="E420" s="5" t="s">
        <v>2801</v>
      </c>
      <c r="F420" s="5" t="s">
        <v>2802</v>
      </c>
      <c r="G420" s="5" t="s">
        <v>1778</v>
      </c>
      <c r="J420" s="5" t="s">
        <v>3180</v>
      </c>
    </row>
    <row r="421" spans="1:10">
      <c r="A421" s="5">
        <v>420</v>
      </c>
      <c r="B421" s="5" t="s">
        <v>1527</v>
      </c>
      <c r="C421" s="5" t="s">
        <v>97</v>
      </c>
      <c r="D421" s="5" t="s">
        <v>2803</v>
      </c>
      <c r="E421" s="5" t="s">
        <v>2804</v>
      </c>
      <c r="F421" s="5" t="s">
        <v>2805</v>
      </c>
      <c r="G421" s="5" t="s">
        <v>1554</v>
      </c>
      <c r="J421" s="5" t="s">
        <v>3180</v>
      </c>
    </row>
    <row r="422" spans="1:10">
      <c r="A422" s="5">
        <v>421</v>
      </c>
      <c r="B422" s="5" t="s">
        <v>1527</v>
      </c>
      <c r="C422" s="5" t="s">
        <v>97</v>
      </c>
      <c r="D422" s="5" t="s">
        <v>2806</v>
      </c>
      <c r="E422" s="5" t="s">
        <v>2807</v>
      </c>
      <c r="F422" s="5" t="s">
        <v>2808</v>
      </c>
      <c r="G422" s="5" t="s">
        <v>1701</v>
      </c>
      <c r="J422" s="5" t="s">
        <v>3180</v>
      </c>
    </row>
    <row r="423" spans="1:10">
      <c r="A423" s="5">
        <v>422</v>
      </c>
      <c r="B423" s="5" t="s">
        <v>1527</v>
      </c>
      <c r="C423" s="5" t="s">
        <v>97</v>
      </c>
      <c r="D423" s="5" t="s">
        <v>2809</v>
      </c>
      <c r="E423" s="5" t="s">
        <v>2810</v>
      </c>
      <c r="F423" s="5" t="s">
        <v>2811</v>
      </c>
      <c r="G423" s="5" t="s">
        <v>1580</v>
      </c>
      <c r="J423" s="5" t="s">
        <v>3180</v>
      </c>
    </row>
    <row r="424" spans="1:10">
      <c r="A424" s="5">
        <v>423</v>
      </c>
      <c r="B424" s="5" t="s">
        <v>1527</v>
      </c>
      <c r="C424" s="5" t="s">
        <v>97</v>
      </c>
      <c r="D424" s="5" t="s">
        <v>2812</v>
      </c>
      <c r="E424" s="5" t="s">
        <v>2813</v>
      </c>
      <c r="F424" s="5" t="s">
        <v>2814</v>
      </c>
      <c r="G424" s="5" t="s">
        <v>1778</v>
      </c>
      <c r="J424" s="5" t="s">
        <v>3180</v>
      </c>
    </row>
    <row r="425" spans="1:10">
      <c r="A425" s="5">
        <v>424</v>
      </c>
      <c r="B425" s="5" t="s">
        <v>1527</v>
      </c>
      <c r="C425" s="5" t="s">
        <v>97</v>
      </c>
      <c r="D425" s="5" t="s">
        <v>2815</v>
      </c>
      <c r="E425" s="5" t="s">
        <v>2816</v>
      </c>
      <c r="F425" s="5" t="s">
        <v>2817</v>
      </c>
      <c r="G425" s="5" t="s">
        <v>1558</v>
      </c>
      <c r="J425" s="5" t="s">
        <v>3180</v>
      </c>
    </row>
    <row r="426" spans="1:10">
      <c r="A426" s="5">
        <v>425</v>
      </c>
      <c r="B426" s="5" t="s">
        <v>1527</v>
      </c>
      <c r="C426" s="5" t="s">
        <v>97</v>
      </c>
      <c r="D426" s="5" t="s">
        <v>2818</v>
      </c>
      <c r="E426" s="5" t="s">
        <v>2819</v>
      </c>
      <c r="F426" s="5" t="s">
        <v>2820</v>
      </c>
      <c r="G426" s="5" t="s">
        <v>1635</v>
      </c>
      <c r="J426" s="5" t="s">
        <v>3180</v>
      </c>
    </row>
    <row r="427" spans="1:10">
      <c r="A427" s="5">
        <v>426</v>
      </c>
      <c r="B427" s="5" t="s">
        <v>1527</v>
      </c>
      <c r="C427" s="5" t="s">
        <v>97</v>
      </c>
      <c r="D427" s="5" t="s">
        <v>3283</v>
      </c>
      <c r="E427" s="5" t="s">
        <v>3284</v>
      </c>
      <c r="F427" s="5" t="s">
        <v>3285</v>
      </c>
      <c r="G427" s="5" t="s">
        <v>1824</v>
      </c>
      <c r="J427" s="5" t="s">
        <v>3180</v>
      </c>
    </row>
    <row r="428" spans="1:10">
      <c r="A428" s="5">
        <v>427</v>
      </c>
      <c r="B428" s="5" t="s">
        <v>1527</v>
      </c>
      <c r="C428" s="5" t="s">
        <v>97</v>
      </c>
      <c r="D428" s="5" t="s">
        <v>3286</v>
      </c>
      <c r="E428" s="5" t="s">
        <v>3287</v>
      </c>
      <c r="F428" s="5" t="s">
        <v>3288</v>
      </c>
      <c r="G428" s="5" t="s">
        <v>1554</v>
      </c>
      <c r="J428" s="5" t="s">
        <v>3180</v>
      </c>
    </row>
    <row r="429" spans="1:10">
      <c r="A429" s="5">
        <v>428</v>
      </c>
      <c r="B429" s="5" t="s">
        <v>1527</v>
      </c>
      <c r="C429" s="5" t="s">
        <v>97</v>
      </c>
      <c r="D429" s="5" t="s">
        <v>2821</v>
      </c>
      <c r="E429" s="5" t="s">
        <v>2822</v>
      </c>
      <c r="F429" s="5" t="s">
        <v>2823</v>
      </c>
      <c r="G429" s="5" t="s">
        <v>2101</v>
      </c>
      <c r="J429" s="5" t="s">
        <v>3180</v>
      </c>
    </row>
    <row r="430" spans="1:10">
      <c r="A430" s="5">
        <v>429</v>
      </c>
      <c r="B430" s="5" t="s">
        <v>1527</v>
      </c>
      <c r="C430" s="5" t="s">
        <v>97</v>
      </c>
      <c r="D430" s="5" t="s">
        <v>2824</v>
      </c>
      <c r="E430" s="5" t="s">
        <v>2825</v>
      </c>
      <c r="F430" s="5" t="s">
        <v>2826</v>
      </c>
      <c r="G430" s="5" t="s">
        <v>1771</v>
      </c>
      <c r="J430" s="5" t="s">
        <v>3180</v>
      </c>
    </row>
    <row r="431" spans="1:10">
      <c r="A431" s="5">
        <v>430</v>
      </c>
      <c r="B431" s="5" t="s">
        <v>1527</v>
      </c>
      <c r="C431" s="5" t="s">
        <v>97</v>
      </c>
      <c r="D431" s="5" t="s">
        <v>2827</v>
      </c>
      <c r="E431" s="5" t="s">
        <v>2828</v>
      </c>
      <c r="F431" s="5" t="s">
        <v>2829</v>
      </c>
      <c r="G431" s="5" t="s">
        <v>1846</v>
      </c>
      <c r="J431" s="5" t="s">
        <v>3180</v>
      </c>
    </row>
    <row r="432" spans="1:10">
      <c r="A432" s="5">
        <v>431</v>
      </c>
      <c r="B432" s="5" t="s">
        <v>1527</v>
      </c>
      <c r="C432" s="5" t="s">
        <v>97</v>
      </c>
      <c r="D432" s="5" t="s">
        <v>2830</v>
      </c>
      <c r="E432" s="5" t="s">
        <v>2831</v>
      </c>
      <c r="F432" s="5" t="s">
        <v>2832</v>
      </c>
      <c r="G432" s="5" t="s">
        <v>1778</v>
      </c>
      <c r="J432" s="5" t="s">
        <v>3180</v>
      </c>
    </row>
    <row r="433" spans="1:10">
      <c r="A433" s="5">
        <v>432</v>
      </c>
      <c r="B433" s="5" t="s">
        <v>1527</v>
      </c>
      <c r="C433" s="5" t="s">
        <v>97</v>
      </c>
      <c r="D433" s="5" t="s">
        <v>2833</v>
      </c>
      <c r="E433" s="5" t="s">
        <v>2834</v>
      </c>
      <c r="F433" s="5" t="s">
        <v>2835</v>
      </c>
      <c r="G433" s="5" t="s">
        <v>1580</v>
      </c>
      <c r="J433" s="5" t="s">
        <v>3180</v>
      </c>
    </row>
    <row r="434" spans="1:10">
      <c r="A434" s="5">
        <v>433</v>
      </c>
      <c r="B434" s="5" t="s">
        <v>1527</v>
      </c>
      <c r="C434" s="5" t="s">
        <v>97</v>
      </c>
      <c r="D434" s="5" t="s">
        <v>2836</v>
      </c>
      <c r="E434" s="5" t="s">
        <v>2834</v>
      </c>
      <c r="F434" s="5" t="s">
        <v>2837</v>
      </c>
      <c r="G434" s="5" t="s">
        <v>1546</v>
      </c>
      <c r="J434" s="5" t="s">
        <v>3180</v>
      </c>
    </row>
    <row r="435" spans="1:10">
      <c r="A435" s="5">
        <v>434</v>
      </c>
      <c r="B435" s="5" t="s">
        <v>1527</v>
      </c>
      <c r="C435" s="5" t="s">
        <v>97</v>
      </c>
      <c r="D435" s="5" t="s">
        <v>2838</v>
      </c>
      <c r="E435" s="5" t="s">
        <v>2839</v>
      </c>
      <c r="F435" s="5" t="s">
        <v>2840</v>
      </c>
      <c r="G435" s="5" t="s">
        <v>1771</v>
      </c>
      <c r="J435" s="5" t="s">
        <v>3180</v>
      </c>
    </row>
    <row r="436" spans="1:10">
      <c r="A436" s="5">
        <v>435</v>
      </c>
      <c r="B436" s="5" t="s">
        <v>1527</v>
      </c>
      <c r="C436" s="5" t="s">
        <v>97</v>
      </c>
      <c r="D436" s="5" t="s">
        <v>2841</v>
      </c>
      <c r="E436" s="5" t="s">
        <v>2842</v>
      </c>
      <c r="F436" s="5" t="s">
        <v>2843</v>
      </c>
      <c r="G436" s="5" t="s">
        <v>1546</v>
      </c>
      <c r="J436" s="5" t="s">
        <v>3180</v>
      </c>
    </row>
    <row r="437" spans="1:10">
      <c r="A437" s="5">
        <v>436</v>
      </c>
      <c r="B437" s="5" t="s">
        <v>1527</v>
      </c>
      <c r="C437" s="5" t="s">
        <v>97</v>
      </c>
      <c r="D437" s="5" t="s">
        <v>2844</v>
      </c>
      <c r="E437" s="5" t="s">
        <v>2845</v>
      </c>
      <c r="F437" s="5" t="s">
        <v>2846</v>
      </c>
      <c r="G437" s="5" t="s">
        <v>2732</v>
      </c>
      <c r="J437" s="5" t="s">
        <v>3180</v>
      </c>
    </row>
    <row r="438" spans="1:10">
      <c r="A438" s="5">
        <v>437</v>
      </c>
      <c r="B438" s="5" t="s">
        <v>1527</v>
      </c>
      <c r="C438" s="5" t="s">
        <v>97</v>
      </c>
      <c r="D438" s="5" t="s">
        <v>2847</v>
      </c>
      <c r="E438" s="5" t="s">
        <v>2848</v>
      </c>
      <c r="F438" s="5" t="s">
        <v>2849</v>
      </c>
      <c r="G438" s="5" t="s">
        <v>2056</v>
      </c>
      <c r="J438" s="5" t="s">
        <v>3180</v>
      </c>
    </row>
    <row r="439" spans="1:10">
      <c r="A439" s="5">
        <v>438</v>
      </c>
      <c r="B439" s="5" t="s">
        <v>1527</v>
      </c>
      <c r="C439" s="5" t="s">
        <v>97</v>
      </c>
      <c r="D439" s="5" t="s">
        <v>2850</v>
      </c>
      <c r="E439" s="5" t="s">
        <v>2848</v>
      </c>
      <c r="F439" s="5" t="s">
        <v>2851</v>
      </c>
      <c r="G439" s="5" t="s">
        <v>2219</v>
      </c>
      <c r="J439" s="5" t="s">
        <v>3180</v>
      </c>
    </row>
    <row r="440" spans="1:10">
      <c r="A440" s="5">
        <v>439</v>
      </c>
      <c r="B440" s="5" t="s">
        <v>1527</v>
      </c>
      <c r="C440" s="5" t="s">
        <v>97</v>
      </c>
      <c r="D440" s="5" t="s">
        <v>2852</v>
      </c>
      <c r="E440" s="5" t="s">
        <v>2853</v>
      </c>
      <c r="F440" s="5" t="s">
        <v>2854</v>
      </c>
      <c r="G440" s="5" t="s">
        <v>1580</v>
      </c>
      <c r="J440" s="5" t="s">
        <v>3180</v>
      </c>
    </row>
    <row r="441" spans="1:10">
      <c r="A441" s="5">
        <v>440</v>
      </c>
      <c r="B441" s="5" t="s">
        <v>1527</v>
      </c>
      <c r="C441" s="5" t="s">
        <v>97</v>
      </c>
      <c r="D441" s="5" t="s">
        <v>2855</v>
      </c>
      <c r="E441" s="5" t="s">
        <v>2853</v>
      </c>
      <c r="F441" s="5" t="s">
        <v>2856</v>
      </c>
      <c r="G441" s="5" t="s">
        <v>1554</v>
      </c>
      <c r="J441" s="5" t="s">
        <v>3180</v>
      </c>
    </row>
    <row r="442" spans="1:10">
      <c r="A442" s="5">
        <v>441</v>
      </c>
      <c r="B442" s="5" t="s">
        <v>1527</v>
      </c>
      <c r="C442" s="5" t="s">
        <v>97</v>
      </c>
      <c r="D442" s="5" t="s">
        <v>2857</v>
      </c>
      <c r="E442" s="5" t="s">
        <v>2858</v>
      </c>
      <c r="F442" s="5" t="s">
        <v>2859</v>
      </c>
      <c r="G442" s="5" t="s">
        <v>2219</v>
      </c>
      <c r="H442" s="5" t="s">
        <v>2860</v>
      </c>
      <c r="J442" s="5" t="s">
        <v>3180</v>
      </c>
    </row>
    <row r="443" spans="1:10">
      <c r="A443" s="5">
        <v>442</v>
      </c>
      <c r="B443" s="5" t="s">
        <v>1527</v>
      </c>
      <c r="C443" s="5" t="s">
        <v>97</v>
      </c>
      <c r="D443" s="5" t="s">
        <v>2861</v>
      </c>
      <c r="E443" s="5" t="s">
        <v>2858</v>
      </c>
      <c r="F443" s="5" t="s">
        <v>2862</v>
      </c>
      <c r="G443" s="5" t="s">
        <v>2179</v>
      </c>
      <c r="J443" s="5" t="s">
        <v>3180</v>
      </c>
    </row>
    <row r="444" spans="1:10">
      <c r="A444" s="5">
        <v>443</v>
      </c>
      <c r="B444" s="5" t="s">
        <v>1527</v>
      </c>
      <c r="C444" s="5" t="s">
        <v>97</v>
      </c>
      <c r="D444" s="5" t="s">
        <v>2863</v>
      </c>
      <c r="E444" s="5" t="s">
        <v>2858</v>
      </c>
      <c r="F444" s="5" t="s">
        <v>2864</v>
      </c>
      <c r="G444" s="5" t="s">
        <v>1558</v>
      </c>
      <c r="J444" s="5" t="s">
        <v>3180</v>
      </c>
    </row>
    <row r="445" spans="1:10">
      <c r="A445" s="5">
        <v>444</v>
      </c>
      <c r="B445" s="5" t="s">
        <v>1527</v>
      </c>
      <c r="C445" s="5" t="s">
        <v>97</v>
      </c>
      <c r="D445" s="5" t="s">
        <v>2865</v>
      </c>
      <c r="E445" s="5" t="s">
        <v>2866</v>
      </c>
      <c r="F445" s="5" t="s">
        <v>2867</v>
      </c>
      <c r="G445" s="5" t="s">
        <v>2219</v>
      </c>
      <c r="J445" s="5" t="s">
        <v>3180</v>
      </c>
    </row>
    <row r="446" spans="1:10">
      <c r="A446" s="5">
        <v>445</v>
      </c>
      <c r="B446" s="5" t="s">
        <v>1527</v>
      </c>
      <c r="C446" s="5" t="s">
        <v>97</v>
      </c>
      <c r="D446" s="5" t="s">
        <v>2868</v>
      </c>
      <c r="E446" s="5" t="s">
        <v>2869</v>
      </c>
      <c r="F446" s="5" t="s">
        <v>2870</v>
      </c>
      <c r="G446" s="5" t="s">
        <v>1935</v>
      </c>
      <c r="J446" s="5" t="s">
        <v>3180</v>
      </c>
    </row>
    <row r="447" spans="1:10">
      <c r="A447" s="5">
        <v>446</v>
      </c>
      <c r="B447" s="5" t="s">
        <v>1527</v>
      </c>
      <c r="C447" s="5" t="s">
        <v>97</v>
      </c>
      <c r="D447" s="5" t="s">
        <v>2871</v>
      </c>
      <c r="E447" s="5" t="s">
        <v>2872</v>
      </c>
      <c r="F447" s="5" t="s">
        <v>2873</v>
      </c>
      <c r="G447" s="5" t="s">
        <v>1896</v>
      </c>
      <c r="J447" s="5" t="s">
        <v>3180</v>
      </c>
    </row>
    <row r="448" spans="1:10">
      <c r="A448" s="5">
        <v>447</v>
      </c>
      <c r="B448" s="5" t="s">
        <v>1527</v>
      </c>
      <c r="C448" s="5" t="s">
        <v>97</v>
      </c>
      <c r="D448" s="5" t="s">
        <v>2874</v>
      </c>
      <c r="E448" s="5" t="s">
        <v>2875</v>
      </c>
      <c r="F448" s="5" t="s">
        <v>2876</v>
      </c>
      <c r="G448" s="5" t="s">
        <v>2101</v>
      </c>
      <c r="J448" s="5" t="s">
        <v>3180</v>
      </c>
    </row>
    <row r="449" spans="1:10">
      <c r="A449" s="5">
        <v>448</v>
      </c>
      <c r="B449" s="5" t="s">
        <v>1527</v>
      </c>
      <c r="C449" s="5" t="s">
        <v>97</v>
      </c>
      <c r="D449" s="5" t="s">
        <v>2877</v>
      </c>
      <c r="E449" s="5" t="s">
        <v>2878</v>
      </c>
      <c r="F449" s="5" t="s">
        <v>2879</v>
      </c>
      <c r="G449" s="5" t="s">
        <v>2880</v>
      </c>
      <c r="H449" s="5" t="s">
        <v>2881</v>
      </c>
      <c r="J449" s="5" t="s">
        <v>3180</v>
      </c>
    </row>
    <row r="450" spans="1:10">
      <c r="A450" s="5">
        <v>449</v>
      </c>
      <c r="B450" s="5" t="s">
        <v>1527</v>
      </c>
      <c r="C450" s="5" t="s">
        <v>97</v>
      </c>
      <c r="D450" s="5" t="s">
        <v>2882</v>
      </c>
      <c r="E450" s="5" t="s">
        <v>2883</v>
      </c>
      <c r="F450" s="5" t="s">
        <v>2884</v>
      </c>
      <c r="G450" s="5" t="s">
        <v>1546</v>
      </c>
      <c r="J450" s="5" t="s">
        <v>3180</v>
      </c>
    </row>
    <row r="451" spans="1:10">
      <c r="A451" s="5">
        <v>450</v>
      </c>
      <c r="B451" s="5" t="s">
        <v>1527</v>
      </c>
      <c r="C451" s="5" t="s">
        <v>97</v>
      </c>
      <c r="D451" s="5" t="s">
        <v>2885</v>
      </c>
      <c r="E451" s="5" t="s">
        <v>2886</v>
      </c>
      <c r="F451" s="5" t="s">
        <v>2887</v>
      </c>
      <c r="G451" s="5" t="s">
        <v>1580</v>
      </c>
      <c r="J451" s="5" t="s">
        <v>3180</v>
      </c>
    </row>
    <row r="452" spans="1:10">
      <c r="A452" s="5">
        <v>451</v>
      </c>
      <c r="B452" s="5" t="s">
        <v>1527</v>
      </c>
      <c r="C452" s="5" t="s">
        <v>97</v>
      </c>
      <c r="D452" s="5" t="s">
        <v>2888</v>
      </c>
      <c r="E452" s="5" t="s">
        <v>2889</v>
      </c>
      <c r="F452" s="5" t="s">
        <v>2890</v>
      </c>
      <c r="G452" s="5" t="s">
        <v>1576</v>
      </c>
      <c r="J452" s="5" t="s">
        <v>3180</v>
      </c>
    </row>
    <row r="453" spans="1:10">
      <c r="A453" s="5">
        <v>452</v>
      </c>
      <c r="B453" s="5" t="s">
        <v>1527</v>
      </c>
      <c r="C453" s="5" t="s">
        <v>97</v>
      </c>
      <c r="D453" s="5" t="s">
        <v>2891</v>
      </c>
      <c r="E453" s="5" t="s">
        <v>2892</v>
      </c>
      <c r="F453" s="5" t="s">
        <v>2893</v>
      </c>
      <c r="G453" s="5" t="s">
        <v>1554</v>
      </c>
      <c r="J453" s="5" t="s">
        <v>3180</v>
      </c>
    </row>
    <row r="454" spans="1:10">
      <c r="A454" s="5">
        <v>453</v>
      </c>
      <c r="B454" s="5" t="s">
        <v>1527</v>
      </c>
      <c r="C454" s="5" t="s">
        <v>97</v>
      </c>
      <c r="D454" s="5" t="s">
        <v>2894</v>
      </c>
      <c r="E454" s="5" t="s">
        <v>2895</v>
      </c>
      <c r="F454" s="5" t="s">
        <v>2896</v>
      </c>
      <c r="G454" s="5" t="s">
        <v>1757</v>
      </c>
      <c r="J454" s="5" t="s">
        <v>3180</v>
      </c>
    </row>
    <row r="455" spans="1:10">
      <c r="A455" s="5">
        <v>454</v>
      </c>
      <c r="B455" s="5" t="s">
        <v>1527</v>
      </c>
      <c r="C455" s="5" t="s">
        <v>97</v>
      </c>
      <c r="D455" s="5" t="s">
        <v>2897</v>
      </c>
      <c r="E455" s="5" t="s">
        <v>2898</v>
      </c>
      <c r="F455" s="5" t="s">
        <v>2899</v>
      </c>
      <c r="G455" s="5" t="s">
        <v>2405</v>
      </c>
      <c r="J455" s="5" t="s">
        <v>3180</v>
      </c>
    </row>
    <row r="456" spans="1:10">
      <c r="A456" s="5">
        <v>455</v>
      </c>
      <c r="B456" s="5" t="s">
        <v>1527</v>
      </c>
      <c r="C456" s="5" t="s">
        <v>97</v>
      </c>
      <c r="D456" s="5" t="s">
        <v>2900</v>
      </c>
      <c r="E456" s="5" t="s">
        <v>2901</v>
      </c>
      <c r="F456" s="5" t="s">
        <v>2902</v>
      </c>
      <c r="G456" s="5" t="s">
        <v>1764</v>
      </c>
      <c r="J456" s="5" t="s">
        <v>3180</v>
      </c>
    </row>
    <row r="457" spans="1:10">
      <c r="A457" s="5">
        <v>456</v>
      </c>
      <c r="B457" s="5" t="s">
        <v>1527</v>
      </c>
      <c r="C457" s="5" t="s">
        <v>97</v>
      </c>
      <c r="D457" s="5" t="s">
        <v>2903</v>
      </c>
      <c r="E457" s="5" t="s">
        <v>2904</v>
      </c>
      <c r="F457" s="5" t="s">
        <v>2905</v>
      </c>
      <c r="G457" s="5" t="s">
        <v>1764</v>
      </c>
      <c r="J457" s="5" t="s">
        <v>3180</v>
      </c>
    </row>
    <row r="458" spans="1:10">
      <c r="A458" s="5">
        <v>457</v>
      </c>
      <c r="B458" s="5" t="s">
        <v>1527</v>
      </c>
      <c r="C458" s="5" t="s">
        <v>97</v>
      </c>
      <c r="D458" s="5" t="s">
        <v>2909</v>
      </c>
      <c r="E458" s="5" t="s">
        <v>3289</v>
      </c>
      <c r="F458" s="5" t="s">
        <v>2910</v>
      </c>
      <c r="G458" s="5" t="s">
        <v>1635</v>
      </c>
      <c r="J458" s="5" t="s">
        <v>3180</v>
      </c>
    </row>
    <row r="459" spans="1:10">
      <c r="A459" s="5">
        <v>458</v>
      </c>
      <c r="B459" s="5" t="s">
        <v>1527</v>
      </c>
      <c r="C459" s="5" t="s">
        <v>97</v>
      </c>
      <c r="D459" s="5" t="s">
        <v>2906</v>
      </c>
      <c r="E459" s="5" t="s">
        <v>2907</v>
      </c>
      <c r="F459" s="5" t="s">
        <v>2908</v>
      </c>
      <c r="G459" s="5" t="s">
        <v>1771</v>
      </c>
      <c r="J459" s="5" t="s">
        <v>3180</v>
      </c>
    </row>
    <row r="460" spans="1:10">
      <c r="A460" s="5">
        <v>459</v>
      </c>
      <c r="B460" s="5" t="s">
        <v>1527</v>
      </c>
      <c r="C460" s="5" t="s">
        <v>97</v>
      </c>
      <c r="D460" s="5" t="s">
        <v>2911</v>
      </c>
      <c r="E460" s="5" t="s">
        <v>2912</v>
      </c>
      <c r="F460" s="5" t="s">
        <v>2913</v>
      </c>
      <c r="G460" s="5" t="s">
        <v>2101</v>
      </c>
      <c r="J460" s="5" t="s">
        <v>3180</v>
      </c>
    </row>
    <row r="461" spans="1:10">
      <c r="A461" s="5">
        <v>460</v>
      </c>
      <c r="B461" s="5" t="s">
        <v>1527</v>
      </c>
      <c r="C461" s="5" t="s">
        <v>97</v>
      </c>
      <c r="D461" s="5" t="s">
        <v>2914</v>
      </c>
      <c r="E461" s="5" t="s">
        <v>2915</v>
      </c>
      <c r="F461" s="5" t="s">
        <v>2916</v>
      </c>
      <c r="G461" s="5" t="s">
        <v>1554</v>
      </c>
      <c r="J461" s="5" t="s">
        <v>3180</v>
      </c>
    </row>
    <row r="462" spans="1:10">
      <c r="A462" s="5">
        <v>461</v>
      </c>
      <c r="B462" s="5" t="s">
        <v>1527</v>
      </c>
      <c r="C462" s="5" t="s">
        <v>97</v>
      </c>
      <c r="D462" s="5" t="s">
        <v>2917</v>
      </c>
      <c r="E462" s="5" t="s">
        <v>2918</v>
      </c>
      <c r="F462" s="5" t="s">
        <v>2919</v>
      </c>
      <c r="G462" s="5" t="s">
        <v>1554</v>
      </c>
      <c r="J462" s="5" t="s">
        <v>3180</v>
      </c>
    </row>
    <row r="463" spans="1:10">
      <c r="A463" s="5">
        <v>462</v>
      </c>
      <c r="B463" s="5" t="s">
        <v>1527</v>
      </c>
      <c r="C463" s="5" t="s">
        <v>97</v>
      </c>
      <c r="D463" s="5" t="s">
        <v>2920</v>
      </c>
      <c r="E463" s="5" t="s">
        <v>2921</v>
      </c>
      <c r="F463" s="5" t="s">
        <v>2922</v>
      </c>
      <c r="G463" s="5" t="s">
        <v>1590</v>
      </c>
      <c r="J463" s="5" t="s">
        <v>3180</v>
      </c>
    </row>
    <row r="464" spans="1:10">
      <c r="A464" s="5">
        <v>463</v>
      </c>
      <c r="B464" s="5" t="s">
        <v>1527</v>
      </c>
      <c r="C464" s="5" t="s">
        <v>97</v>
      </c>
      <c r="D464" s="5" t="s">
        <v>2923</v>
      </c>
      <c r="E464" s="5" t="s">
        <v>2924</v>
      </c>
      <c r="F464" s="5" t="s">
        <v>2925</v>
      </c>
      <c r="G464" s="5" t="s">
        <v>1590</v>
      </c>
      <c r="J464" s="5" t="s">
        <v>3180</v>
      </c>
    </row>
    <row r="465" spans="1:10">
      <c r="A465" s="5">
        <v>464</v>
      </c>
      <c r="B465" s="5" t="s">
        <v>1527</v>
      </c>
      <c r="C465" s="5" t="s">
        <v>97</v>
      </c>
      <c r="D465" s="5" t="s">
        <v>2926</v>
      </c>
      <c r="E465" s="5" t="s">
        <v>2927</v>
      </c>
      <c r="F465" s="5" t="s">
        <v>2928</v>
      </c>
      <c r="G465" s="5" t="s">
        <v>1753</v>
      </c>
      <c r="J465" s="5" t="s">
        <v>3180</v>
      </c>
    </row>
    <row r="466" spans="1:10">
      <c r="A466" s="5">
        <v>465</v>
      </c>
      <c r="B466" s="5" t="s">
        <v>1527</v>
      </c>
      <c r="C466" s="5" t="s">
        <v>97</v>
      </c>
      <c r="D466" s="5" t="s">
        <v>2929</v>
      </c>
      <c r="E466" s="5" t="s">
        <v>2930</v>
      </c>
      <c r="F466" s="5" t="s">
        <v>2931</v>
      </c>
      <c r="G466" s="5" t="s">
        <v>1554</v>
      </c>
      <c r="J466" s="5" t="s">
        <v>3180</v>
      </c>
    </row>
    <row r="467" spans="1:10">
      <c r="A467" s="5">
        <v>466</v>
      </c>
      <c r="B467" s="5" t="s">
        <v>1527</v>
      </c>
      <c r="C467" s="5" t="s">
        <v>97</v>
      </c>
      <c r="D467" s="5" t="s">
        <v>2932</v>
      </c>
      <c r="E467" s="5" t="s">
        <v>2933</v>
      </c>
      <c r="F467" s="5" t="s">
        <v>2934</v>
      </c>
      <c r="G467" s="5" t="s">
        <v>1590</v>
      </c>
      <c r="H467" s="5" t="s">
        <v>2154</v>
      </c>
      <c r="J467" s="5" t="s">
        <v>3180</v>
      </c>
    </row>
    <row r="468" spans="1:10">
      <c r="A468" s="5">
        <v>467</v>
      </c>
      <c r="B468" s="5" t="s">
        <v>1527</v>
      </c>
      <c r="C468" s="5" t="s">
        <v>97</v>
      </c>
      <c r="D468" s="5" t="s">
        <v>2935</v>
      </c>
      <c r="E468" s="5" t="s">
        <v>2936</v>
      </c>
      <c r="F468" s="5" t="s">
        <v>2937</v>
      </c>
      <c r="G468" s="5" t="s">
        <v>1535</v>
      </c>
      <c r="J468" s="5" t="s">
        <v>3180</v>
      </c>
    </row>
    <row r="469" spans="1:10">
      <c r="A469" s="5">
        <v>468</v>
      </c>
      <c r="B469" s="5" t="s">
        <v>1527</v>
      </c>
      <c r="C469" s="5" t="s">
        <v>97</v>
      </c>
      <c r="D469" s="5" t="s">
        <v>2938</v>
      </c>
      <c r="E469" s="5" t="s">
        <v>2939</v>
      </c>
      <c r="F469" s="5" t="s">
        <v>2940</v>
      </c>
      <c r="G469" s="5" t="s">
        <v>1618</v>
      </c>
      <c r="H469" s="5" t="s">
        <v>2941</v>
      </c>
      <c r="J469" s="5" t="s">
        <v>3180</v>
      </c>
    </row>
    <row r="470" spans="1:10">
      <c r="A470" s="5">
        <v>469</v>
      </c>
      <c r="B470" s="5" t="s">
        <v>1527</v>
      </c>
      <c r="C470" s="5" t="s">
        <v>97</v>
      </c>
      <c r="D470" s="5" t="s">
        <v>2942</v>
      </c>
      <c r="E470" s="5" t="s">
        <v>2943</v>
      </c>
      <c r="F470" s="5" t="s">
        <v>2944</v>
      </c>
      <c r="G470" s="5" t="s">
        <v>1554</v>
      </c>
      <c r="J470" s="5" t="s">
        <v>3180</v>
      </c>
    </row>
    <row r="471" spans="1:10">
      <c r="A471" s="5">
        <v>470</v>
      </c>
      <c r="B471" s="5" t="s">
        <v>1527</v>
      </c>
      <c r="C471" s="5" t="s">
        <v>97</v>
      </c>
      <c r="D471" s="5" t="s">
        <v>2945</v>
      </c>
      <c r="E471" s="5" t="s">
        <v>2946</v>
      </c>
      <c r="F471" s="5" t="s">
        <v>2947</v>
      </c>
      <c r="G471" s="5" t="s">
        <v>1701</v>
      </c>
      <c r="J471" s="5" t="s">
        <v>3180</v>
      </c>
    </row>
    <row r="472" spans="1:10">
      <c r="A472" s="5">
        <v>471</v>
      </c>
      <c r="B472" s="5" t="s">
        <v>1527</v>
      </c>
      <c r="C472" s="5" t="s">
        <v>97</v>
      </c>
      <c r="D472" s="5" t="s">
        <v>2948</v>
      </c>
      <c r="E472" s="5" t="s">
        <v>2949</v>
      </c>
      <c r="F472" s="5" t="s">
        <v>2950</v>
      </c>
      <c r="G472" s="5" t="s">
        <v>1580</v>
      </c>
      <c r="J472" s="5" t="s">
        <v>3180</v>
      </c>
    </row>
    <row r="473" spans="1:10">
      <c r="A473" s="5">
        <v>472</v>
      </c>
      <c r="B473" s="5" t="s">
        <v>1527</v>
      </c>
      <c r="C473" s="5" t="s">
        <v>97</v>
      </c>
      <c r="D473" s="5" t="s">
        <v>2951</v>
      </c>
      <c r="E473" s="5" t="s">
        <v>2952</v>
      </c>
      <c r="F473" s="5" t="s">
        <v>2953</v>
      </c>
      <c r="G473" s="5" t="s">
        <v>1590</v>
      </c>
      <c r="H473" s="5" t="s">
        <v>2154</v>
      </c>
      <c r="J473" s="5" t="s">
        <v>3180</v>
      </c>
    </row>
    <row r="474" spans="1:10">
      <c r="A474" s="5">
        <v>473</v>
      </c>
      <c r="B474" s="5" t="s">
        <v>1527</v>
      </c>
      <c r="C474" s="5" t="s">
        <v>97</v>
      </c>
      <c r="D474" s="5" t="s">
        <v>2954</v>
      </c>
      <c r="E474" s="5" t="s">
        <v>2955</v>
      </c>
      <c r="F474" s="5" t="s">
        <v>2956</v>
      </c>
      <c r="G474" s="5" t="s">
        <v>1554</v>
      </c>
      <c r="J474" s="5" t="s">
        <v>3180</v>
      </c>
    </row>
    <row r="475" spans="1:10">
      <c r="A475" s="5">
        <v>474</v>
      </c>
      <c r="B475" s="5" t="s">
        <v>1527</v>
      </c>
      <c r="C475" s="5" t="s">
        <v>97</v>
      </c>
      <c r="D475" s="5" t="s">
        <v>2957</v>
      </c>
      <c r="E475" s="5" t="s">
        <v>2958</v>
      </c>
      <c r="F475" s="5" t="s">
        <v>2959</v>
      </c>
      <c r="G475" s="5" t="s">
        <v>1554</v>
      </c>
      <c r="J475" s="5" t="s">
        <v>3180</v>
      </c>
    </row>
    <row r="476" spans="1:10">
      <c r="A476" s="5">
        <v>475</v>
      </c>
      <c r="B476" s="5" t="s">
        <v>1527</v>
      </c>
      <c r="C476" s="5" t="s">
        <v>97</v>
      </c>
      <c r="D476" s="5" t="s">
        <v>2960</v>
      </c>
      <c r="E476" s="5" t="s">
        <v>2961</v>
      </c>
      <c r="F476" s="5" t="s">
        <v>2962</v>
      </c>
      <c r="G476" s="5" t="s">
        <v>1771</v>
      </c>
      <c r="J476" s="5" t="s">
        <v>3180</v>
      </c>
    </row>
    <row r="477" spans="1:10">
      <c r="A477" s="5">
        <v>476</v>
      </c>
      <c r="B477" s="5" t="s">
        <v>1527</v>
      </c>
      <c r="C477" s="5" t="s">
        <v>97</v>
      </c>
      <c r="D477" s="5" t="s">
        <v>2963</v>
      </c>
      <c r="E477" s="5" t="s">
        <v>2964</v>
      </c>
      <c r="F477" s="5" t="s">
        <v>2965</v>
      </c>
      <c r="G477" s="5" t="s">
        <v>1554</v>
      </c>
      <c r="J477" s="5" t="s">
        <v>3180</v>
      </c>
    </row>
    <row r="478" spans="1:10">
      <c r="A478" s="5">
        <v>477</v>
      </c>
      <c r="B478" s="5" t="s">
        <v>1527</v>
      </c>
      <c r="C478" s="5" t="s">
        <v>97</v>
      </c>
      <c r="D478" s="5" t="s">
        <v>2966</v>
      </c>
      <c r="E478" s="5" t="s">
        <v>2967</v>
      </c>
      <c r="F478" s="5" t="s">
        <v>2968</v>
      </c>
      <c r="G478" s="5" t="s">
        <v>1558</v>
      </c>
      <c r="J478" s="5" t="s">
        <v>3180</v>
      </c>
    </row>
    <row r="479" spans="1:10">
      <c r="A479" s="5">
        <v>478</v>
      </c>
      <c r="B479" s="5" t="s">
        <v>1527</v>
      </c>
      <c r="C479" s="5" t="s">
        <v>97</v>
      </c>
      <c r="D479" s="5" t="s">
        <v>2969</v>
      </c>
      <c r="E479" s="5" t="s">
        <v>2970</v>
      </c>
      <c r="F479" s="5" t="s">
        <v>2971</v>
      </c>
      <c r="G479" s="5" t="s">
        <v>1576</v>
      </c>
      <c r="J479" s="5" t="s">
        <v>3180</v>
      </c>
    </row>
    <row r="480" spans="1:10">
      <c r="A480" s="5">
        <v>479</v>
      </c>
      <c r="B480" s="5" t="s">
        <v>1527</v>
      </c>
      <c r="C480" s="5" t="s">
        <v>97</v>
      </c>
      <c r="D480" s="5" t="s">
        <v>2972</v>
      </c>
      <c r="E480" s="5" t="s">
        <v>2973</v>
      </c>
      <c r="F480" s="5" t="s">
        <v>2974</v>
      </c>
      <c r="G480" s="5" t="s">
        <v>1554</v>
      </c>
      <c r="J480" s="5" t="s">
        <v>3180</v>
      </c>
    </row>
    <row r="481" spans="1:10">
      <c r="A481" s="5">
        <v>480</v>
      </c>
      <c r="B481" s="5" t="s">
        <v>1527</v>
      </c>
      <c r="C481" s="5" t="s">
        <v>97</v>
      </c>
      <c r="D481" s="5" t="s">
        <v>2975</v>
      </c>
      <c r="E481" s="5" t="s">
        <v>2976</v>
      </c>
      <c r="F481" s="5" t="s">
        <v>2977</v>
      </c>
      <c r="G481" s="5" t="s">
        <v>1554</v>
      </c>
      <c r="H481" s="5" t="s">
        <v>2978</v>
      </c>
      <c r="J481" s="5" t="s">
        <v>3180</v>
      </c>
    </row>
    <row r="482" spans="1:10">
      <c r="A482" s="5">
        <v>481</v>
      </c>
      <c r="B482" s="5" t="s">
        <v>1527</v>
      </c>
      <c r="C482" s="5" t="s">
        <v>97</v>
      </c>
      <c r="D482" s="5" t="s">
        <v>2979</v>
      </c>
      <c r="E482" s="5" t="s">
        <v>2980</v>
      </c>
      <c r="F482" s="5" t="s">
        <v>2981</v>
      </c>
      <c r="G482" s="5" t="s">
        <v>1935</v>
      </c>
      <c r="J482" s="5" t="s">
        <v>3180</v>
      </c>
    </row>
    <row r="483" spans="1:10">
      <c r="A483" s="5">
        <v>482</v>
      </c>
      <c r="B483" s="5" t="s">
        <v>1527</v>
      </c>
      <c r="C483" s="5" t="s">
        <v>97</v>
      </c>
      <c r="D483" s="5" t="s">
        <v>3290</v>
      </c>
      <c r="E483" s="5" t="s">
        <v>3291</v>
      </c>
      <c r="F483" s="5" t="s">
        <v>3292</v>
      </c>
      <c r="G483" s="5" t="s">
        <v>1869</v>
      </c>
      <c r="J483" s="5" t="s">
        <v>3180</v>
      </c>
    </row>
    <row r="484" spans="1:10">
      <c r="A484" s="5">
        <v>483</v>
      </c>
      <c r="B484" s="5" t="s">
        <v>1527</v>
      </c>
      <c r="C484" s="5" t="s">
        <v>97</v>
      </c>
      <c r="D484" s="5" t="s">
        <v>2982</v>
      </c>
      <c r="E484" s="5" t="s">
        <v>2983</v>
      </c>
      <c r="F484" s="5" t="s">
        <v>2984</v>
      </c>
      <c r="G484" s="5" t="s">
        <v>1771</v>
      </c>
      <c r="J484" s="5" t="s">
        <v>3180</v>
      </c>
    </row>
    <row r="485" spans="1:10">
      <c r="A485" s="5">
        <v>484</v>
      </c>
      <c r="B485" s="5" t="s">
        <v>1527</v>
      </c>
      <c r="C485" s="5" t="s">
        <v>97</v>
      </c>
      <c r="D485" s="5" t="s">
        <v>2985</v>
      </c>
      <c r="E485" s="5" t="s">
        <v>2986</v>
      </c>
      <c r="F485" s="5" t="s">
        <v>2987</v>
      </c>
      <c r="G485" s="5" t="s">
        <v>1795</v>
      </c>
      <c r="J485" s="5" t="s">
        <v>3180</v>
      </c>
    </row>
    <row r="486" spans="1:10">
      <c r="A486" s="5">
        <v>485</v>
      </c>
      <c r="B486" s="5" t="s">
        <v>1527</v>
      </c>
      <c r="C486" s="5" t="s">
        <v>97</v>
      </c>
      <c r="D486" s="5" t="s">
        <v>2988</v>
      </c>
      <c r="E486" s="5" t="s">
        <v>2989</v>
      </c>
      <c r="F486" s="5" t="s">
        <v>2990</v>
      </c>
      <c r="G486" s="5" t="s">
        <v>1795</v>
      </c>
      <c r="J486" s="5" t="s">
        <v>3180</v>
      </c>
    </row>
    <row r="487" spans="1:10">
      <c r="A487" s="5">
        <v>486</v>
      </c>
      <c r="B487" s="5" t="s">
        <v>1527</v>
      </c>
      <c r="C487" s="5" t="s">
        <v>97</v>
      </c>
      <c r="D487" s="5" t="s">
        <v>2991</v>
      </c>
      <c r="E487" s="5" t="s">
        <v>2992</v>
      </c>
      <c r="F487" s="5" t="s">
        <v>2993</v>
      </c>
      <c r="G487" s="5" t="s">
        <v>1795</v>
      </c>
      <c r="J487" s="5" t="s">
        <v>3180</v>
      </c>
    </row>
    <row r="488" spans="1:10">
      <c r="A488" s="5">
        <v>487</v>
      </c>
      <c r="B488" s="5" t="s">
        <v>1527</v>
      </c>
      <c r="C488" s="5" t="s">
        <v>97</v>
      </c>
      <c r="D488" s="5" t="s">
        <v>2994</v>
      </c>
      <c r="E488" s="5" t="s">
        <v>2995</v>
      </c>
      <c r="F488" s="5" t="s">
        <v>2996</v>
      </c>
      <c r="G488" s="5" t="s">
        <v>1771</v>
      </c>
      <c r="J488" s="5" t="s">
        <v>3180</v>
      </c>
    </row>
    <row r="489" spans="1:10">
      <c r="A489" s="5">
        <v>488</v>
      </c>
      <c r="B489" s="5" t="s">
        <v>1527</v>
      </c>
      <c r="C489" s="5" t="s">
        <v>97</v>
      </c>
      <c r="D489" s="5" t="s">
        <v>2997</v>
      </c>
      <c r="E489" s="5" t="s">
        <v>2998</v>
      </c>
      <c r="F489" s="5" t="s">
        <v>2999</v>
      </c>
      <c r="G489" s="5" t="s">
        <v>1896</v>
      </c>
      <c r="J489" s="5" t="s">
        <v>3180</v>
      </c>
    </row>
    <row r="490" spans="1:10">
      <c r="A490" s="5">
        <v>489</v>
      </c>
      <c r="B490" s="5" t="s">
        <v>1527</v>
      </c>
      <c r="C490" s="5" t="s">
        <v>97</v>
      </c>
      <c r="D490" s="5" t="s">
        <v>3000</v>
      </c>
      <c r="E490" s="5" t="s">
        <v>3001</v>
      </c>
      <c r="F490" s="5" t="s">
        <v>3002</v>
      </c>
      <c r="G490" s="5" t="s">
        <v>1824</v>
      </c>
      <c r="J490" s="5" t="s">
        <v>3180</v>
      </c>
    </row>
    <row r="491" spans="1:10">
      <c r="A491" s="5">
        <v>490</v>
      </c>
      <c r="B491" s="5" t="s">
        <v>1527</v>
      </c>
      <c r="C491" s="5" t="s">
        <v>97</v>
      </c>
      <c r="D491" s="5" t="s">
        <v>3003</v>
      </c>
      <c r="E491" s="5" t="s">
        <v>3004</v>
      </c>
      <c r="F491" s="5" t="s">
        <v>3005</v>
      </c>
      <c r="G491" s="5" t="s">
        <v>1535</v>
      </c>
      <c r="J491" s="5" t="s">
        <v>3180</v>
      </c>
    </row>
    <row r="492" spans="1:10">
      <c r="A492" s="5">
        <v>491</v>
      </c>
      <c r="B492" s="5" t="s">
        <v>1527</v>
      </c>
      <c r="C492" s="5" t="s">
        <v>97</v>
      </c>
      <c r="D492" s="5" t="s">
        <v>3006</v>
      </c>
      <c r="E492" s="5" t="s">
        <v>3007</v>
      </c>
      <c r="F492" s="5" t="s">
        <v>3008</v>
      </c>
      <c r="G492" s="5" t="s">
        <v>2337</v>
      </c>
      <c r="J492" s="5" t="s">
        <v>3180</v>
      </c>
    </row>
    <row r="493" spans="1:10">
      <c r="A493" s="5">
        <v>492</v>
      </c>
      <c r="B493" s="5" t="s">
        <v>1527</v>
      </c>
      <c r="C493" s="5" t="s">
        <v>97</v>
      </c>
      <c r="D493" s="5" t="s">
        <v>3009</v>
      </c>
      <c r="E493" s="5" t="s">
        <v>3010</v>
      </c>
      <c r="F493" s="5" t="s">
        <v>3011</v>
      </c>
      <c r="G493" s="5" t="s">
        <v>2056</v>
      </c>
      <c r="J493" s="5" t="s">
        <v>3180</v>
      </c>
    </row>
    <row r="494" spans="1:10">
      <c r="A494" s="5">
        <v>493</v>
      </c>
      <c r="B494" s="5" t="s">
        <v>1527</v>
      </c>
      <c r="C494" s="5" t="s">
        <v>97</v>
      </c>
      <c r="D494" s="5" t="s">
        <v>3012</v>
      </c>
      <c r="E494" s="5" t="s">
        <v>3013</v>
      </c>
      <c r="F494" s="5" t="s">
        <v>3014</v>
      </c>
      <c r="G494" s="5" t="s">
        <v>1554</v>
      </c>
      <c r="H494" s="5" t="s">
        <v>3015</v>
      </c>
      <c r="J494" s="5" t="s">
        <v>3180</v>
      </c>
    </row>
    <row r="495" spans="1:10">
      <c r="A495" s="5">
        <v>494</v>
      </c>
      <c r="B495" s="5" t="s">
        <v>1527</v>
      </c>
      <c r="C495" s="5" t="s">
        <v>97</v>
      </c>
      <c r="D495" s="5" t="s">
        <v>3016</v>
      </c>
      <c r="E495" s="5" t="s">
        <v>3017</v>
      </c>
      <c r="F495" s="5" t="s">
        <v>3018</v>
      </c>
      <c r="G495" s="5" t="s">
        <v>1635</v>
      </c>
      <c r="J495" s="5" t="s">
        <v>3180</v>
      </c>
    </row>
    <row r="496" spans="1:10">
      <c r="A496" s="5">
        <v>495</v>
      </c>
      <c r="B496" s="5" t="s">
        <v>1527</v>
      </c>
      <c r="C496" s="5" t="s">
        <v>97</v>
      </c>
      <c r="D496" s="5" t="s">
        <v>3019</v>
      </c>
      <c r="E496" s="5" t="s">
        <v>3020</v>
      </c>
      <c r="F496" s="5" t="s">
        <v>3021</v>
      </c>
      <c r="G496" s="5" t="s">
        <v>1558</v>
      </c>
      <c r="J496" s="5" t="s">
        <v>3180</v>
      </c>
    </row>
    <row r="497" spans="1:10">
      <c r="A497" s="5">
        <v>496</v>
      </c>
      <c r="B497" s="5" t="s">
        <v>1527</v>
      </c>
      <c r="C497" s="5" t="s">
        <v>97</v>
      </c>
      <c r="D497" s="5" t="s">
        <v>3293</v>
      </c>
      <c r="E497" s="5" t="s">
        <v>3294</v>
      </c>
      <c r="F497" s="5" t="s">
        <v>3295</v>
      </c>
      <c r="G497" s="5" t="s">
        <v>1869</v>
      </c>
      <c r="J497" s="5" t="s">
        <v>3180</v>
      </c>
    </row>
    <row r="498" spans="1:10">
      <c r="A498" s="5">
        <v>497</v>
      </c>
      <c r="B498" s="5" t="s">
        <v>1527</v>
      </c>
      <c r="C498" s="5" t="s">
        <v>97</v>
      </c>
      <c r="D498" s="5" t="s">
        <v>3022</v>
      </c>
      <c r="E498" s="5" t="s">
        <v>3023</v>
      </c>
      <c r="F498" s="5" t="s">
        <v>1568</v>
      </c>
      <c r="G498" s="5" t="s">
        <v>1801</v>
      </c>
      <c r="J498" s="5" t="s">
        <v>3180</v>
      </c>
    </row>
    <row r="499" spans="1:10">
      <c r="A499" s="5">
        <v>498</v>
      </c>
      <c r="B499" s="5" t="s">
        <v>1527</v>
      </c>
      <c r="C499" s="5" t="s">
        <v>97</v>
      </c>
      <c r="D499" s="5" t="s">
        <v>3027</v>
      </c>
      <c r="E499" s="5" t="s">
        <v>3028</v>
      </c>
      <c r="F499" s="5" t="s">
        <v>3029</v>
      </c>
      <c r="G499" s="5" t="s">
        <v>1539</v>
      </c>
      <c r="H499" s="5" t="s">
        <v>3030</v>
      </c>
      <c r="J499" s="5" t="s">
        <v>3180</v>
      </c>
    </row>
    <row r="500" spans="1:10">
      <c r="A500" s="5">
        <v>499</v>
      </c>
      <c r="B500" s="5" t="s">
        <v>1527</v>
      </c>
      <c r="C500" s="5" t="s">
        <v>97</v>
      </c>
      <c r="D500" s="5" t="s">
        <v>3034</v>
      </c>
      <c r="E500" s="5" t="s">
        <v>3035</v>
      </c>
      <c r="F500" s="5" t="s">
        <v>3036</v>
      </c>
      <c r="G500" s="5" t="s">
        <v>2012</v>
      </c>
      <c r="J500" s="5" t="s">
        <v>3180</v>
      </c>
    </row>
    <row r="501" spans="1:10">
      <c r="A501" s="5">
        <v>500</v>
      </c>
      <c r="B501" s="5" t="s">
        <v>1527</v>
      </c>
      <c r="C501" s="5" t="s">
        <v>97</v>
      </c>
      <c r="D501" s="5" t="s">
        <v>3037</v>
      </c>
      <c r="E501" s="5" t="s">
        <v>3038</v>
      </c>
      <c r="F501" s="5" t="s">
        <v>3039</v>
      </c>
      <c r="G501" s="5" t="s">
        <v>1590</v>
      </c>
      <c r="J501" s="5" t="s">
        <v>3180</v>
      </c>
    </row>
    <row r="502" spans="1:10">
      <c r="A502" s="5">
        <v>501</v>
      </c>
      <c r="B502" s="5" t="s">
        <v>1527</v>
      </c>
      <c r="C502" s="5" t="s">
        <v>97</v>
      </c>
      <c r="D502" s="5" t="s">
        <v>3042</v>
      </c>
      <c r="E502" s="5" t="s">
        <v>3043</v>
      </c>
      <c r="F502" s="5" t="s">
        <v>3044</v>
      </c>
      <c r="G502" s="5" t="s">
        <v>1771</v>
      </c>
      <c r="J502" s="5" t="s">
        <v>3180</v>
      </c>
    </row>
    <row r="503" spans="1:10">
      <c r="A503" s="5">
        <v>502</v>
      </c>
      <c r="B503" s="5" t="s">
        <v>1527</v>
      </c>
      <c r="C503" s="5" t="s">
        <v>97</v>
      </c>
      <c r="D503" s="5" t="s">
        <v>3045</v>
      </c>
      <c r="E503" s="5" t="s">
        <v>3046</v>
      </c>
      <c r="F503" s="5" t="s">
        <v>3047</v>
      </c>
      <c r="G503" s="5" t="s">
        <v>3048</v>
      </c>
      <c r="J503" s="5" t="s">
        <v>3180</v>
      </c>
    </row>
    <row r="504" spans="1:10">
      <c r="A504" s="5">
        <v>503</v>
      </c>
      <c r="B504" s="5" t="s">
        <v>1527</v>
      </c>
      <c r="C504" s="5" t="s">
        <v>97</v>
      </c>
      <c r="D504" s="5" t="s">
        <v>3049</v>
      </c>
      <c r="E504" s="5" t="s">
        <v>3050</v>
      </c>
      <c r="F504" s="5" t="s">
        <v>3051</v>
      </c>
      <c r="G504" s="5" t="s">
        <v>1635</v>
      </c>
      <c r="H504" s="5" t="s">
        <v>3052</v>
      </c>
      <c r="J504" s="5" t="s">
        <v>3180</v>
      </c>
    </row>
    <row r="505" spans="1:10">
      <c r="A505" s="5">
        <v>504</v>
      </c>
      <c r="B505" s="5" t="s">
        <v>1527</v>
      </c>
      <c r="C505" s="5" t="s">
        <v>97</v>
      </c>
      <c r="D505" s="5" t="s">
        <v>3055</v>
      </c>
      <c r="E505" s="5" t="s">
        <v>3056</v>
      </c>
      <c r="F505" s="5" t="s">
        <v>3057</v>
      </c>
      <c r="G505" s="5" t="s">
        <v>1535</v>
      </c>
      <c r="J505" s="5" t="s">
        <v>3180</v>
      </c>
    </row>
    <row r="506" spans="1:10">
      <c r="A506" s="5">
        <v>505</v>
      </c>
      <c r="B506" s="5" t="s">
        <v>1527</v>
      </c>
      <c r="C506" s="5" t="s">
        <v>97</v>
      </c>
      <c r="D506" s="5" t="s">
        <v>3058</v>
      </c>
      <c r="E506" s="5" t="s">
        <v>3059</v>
      </c>
      <c r="F506" s="5" t="s">
        <v>3060</v>
      </c>
      <c r="G506" s="5" t="s">
        <v>1771</v>
      </c>
      <c r="J506" s="5" t="s">
        <v>3180</v>
      </c>
    </row>
    <row r="507" spans="1:10">
      <c r="A507" s="5">
        <v>506</v>
      </c>
      <c r="B507" s="5" t="s">
        <v>1527</v>
      </c>
      <c r="C507" s="5" t="s">
        <v>97</v>
      </c>
      <c r="D507" s="5" t="s">
        <v>3061</v>
      </c>
      <c r="E507" s="5" t="s">
        <v>3062</v>
      </c>
      <c r="F507" s="5" t="s">
        <v>3063</v>
      </c>
      <c r="G507" s="5" t="s">
        <v>1896</v>
      </c>
      <c r="J507" s="5" t="s">
        <v>3180</v>
      </c>
    </row>
    <row r="508" spans="1:10">
      <c r="A508" s="5">
        <v>507</v>
      </c>
      <c r="B508" s="5" t="s">
        <v>1527</v>
      </c>
      <c r="C508" s="5" t="s">
        <v>97</v>
      </c>
      <c r="D508" s="5" t="s">
        <v>3064</v>
      </c>
      <c r="E508" s="5" t="s">
        <v>3065</v>
      </c>
      <c r="F508" s="5" t="s">
        <v>3066</v>
      </c>
      <c r="G508" s="5" t="s">
        <v>2613</v>
      </c>
      <c r="J508" s="5" t="s">
        <v>3180</v>
      </c>
    </row>
    <row r="509" spans="1:10">
      <c r="A509" s="5">
        <v>508</v>
      </c>
      <c r="B509" s="5" t="s">
        <v>1527</v>
      </c>
      <c r="C509" s="5" t="s">
        <v>97</v>
      </c>
      <c r="D509" s="5" t="s">
        <v>3067</v>
      </c>
      <c r="E509" s="5" t="s">
        <v>3068</v>
      </c>
      <c r="F509" s="5" t="s">
        <v>3069</v>
      </c>
      <c r="G509" s="5" t="s">
        <v>1597</v>
      </c>
      <c r="H509" s="5" t="s">
        <v>3070</v>
      </c>
      <c r="J509" s="5" t="s">
        <v>3180</v>
      </c>
    </row>
    <row r="510" spans="1:10">
      <c r="A510" s="5">
        <v>509</v>
      </c>
      <c r="B510" s="5" t="s">
        <v>1527</v>
      </c>
      <c r="C510" s="5" t="s">
        <v>97</v>
      </c>
      <c r="D510" s="5" t="s">
        <v>3071</v>
      </c>
      <c r="E510" s="5" t="s">
        <v>3072</v>
      </c>
      <c r="F510" s="5" t="s">
        <v>3073</v>
      </c>
      <c r="G510" s="5" t="s">
        <v>1795</v>
      </c>
      <c r="J510" s="5" t="s">
        <v>3180</v>
      </c>
    </row>
    <row r="511" spans="1:10">
      <c r="A511" s="5">
        <v>510</v>
      </c>
      <c r="B511" s="5" t="s">
        <v>1527</v>
      </c>
      <c r="C511" s="5" t="s">
        <v>97</v>
      </c>
      <c r="D511" s="5" t="s">
        <v>3074</v>
      </c>
      <c r="E511" s="5" t="s">
        <v>3075</v>
      </c>
      <c r="F511" s="5" t="s">
        <v>3076</v>
      </c>
      <c r="G511" s="5" t="s">
        <v>1771</v>
      </c>
      <c r="J511" s="5" t="s">
        <v>3180</v>
      </c>
    </row>
    <row r="512" spans="1:10">
      <c r="A512" s="5">
        <v>511</v>
      </c>
      <c r="B512" s="5" t="s">
        <v>1527</v>
      </c>
      <c r="C512" s="5" t="s">
        <v>97</v>
      </c>
      <c r="D512" s="5" t="s">
        <v>3077</v>
      </c>
      <c r="E512" s="5" t="s">
        <v>3078</v>
      </c>
      <c r="F512" s="5" t="s">
        <v>3079</v>
      </c>
      <c r="G512" s="5" t="s">
        <v>1795</v>
      </c>
      <c r="J512" s="5" t="s">
        <v>3180</v>
      </c>
    </row>
    <row r="513" spans="1:10">
      <c r="A513" s="5">
        <v>512</v>
      </c>
      <c r="B513" s="5" t="s">
        <v>1527</v>
      </c>
      <c r="C513" s="5" t="s">
        <v>97</v>
      </c>
      <c r="D513" s="5" t="s">
        <v>3080</v>
      </c>
      <c r="E513" s="5" t="s">
        <v>3081</v>
      </c>
      <c r="F513" s="5" t="s">
        <v>3082</v>
      </c>
      <c r="G513" s="5" t="s">
        <v>1879</v>
      </c>
      <c r="J513" s="5" t="s">
        <v>3180</v>
      </c>
    </row>
    <row r="514" spans="1:10">
      <c r="A514" s="5">
        <v>513</v>
      </c>
      <c r="B514" s="5" t="s">
        <v>1527</v>
      </c>
      <c r="C514" s="5" t="s">
        <v>97</v>
      </c>
      <c r="D514" s="5" t="s">
        <v>3083</v>
      </c>
      <c r="E514" s="5" t="s">
        <v>3084</v>
      </c>
      <c r="F514" s="5" t="s">
        <v>3085</v>
      </c>
      <c r="G514" s="5" t="s">
        <v>1925</v>
      </c>
      <c r="J514" s="5" t="s">
        <v>3180</v>
      </c>
    </row>
    <row r="515" spans="1:10">
      <c r="A515" s="5">
        <v>514</v>
      </c>
      <c r="B515" s="5" t="s">
        <v>1527</v>
      </c>
      <c r="C515" s="5" t="s">
        <v>97</v>
      </c>
      <c r="D515" s="5" t="s">
        <v>3086</v>
      </c>
      <c r="E515" s="5" t="s">
        <v>3087</v>
      </c>
      <c r="F515" s="5" t="s">
        <v>3088</v>
      </c>
      <c r="G515" s="5" t="s">
        <v>1719</v>
      </c>
      <c r="H515" s="5" t="s">
        <v>3089</v>
      </c>
      <c r="J515" s="5" t="s">
        <v>3180</v>
      </c>
    </row>
    <row r="516" spans="1:10">
      <c r="A516" s="5">
        <v>515</v>
      </c>
      <c r="B516" s="5" t="s">
        <v>1527</v>
      </c>
      <c r="C516" s="5" t="s">
        <v>97</v>
      </c>
      <c r="D516" s="5" t="s">
        <v>3090</v>
      </c>
      <c r="E516" s="5" t="s">
        <v>3091</v>
      </c>
      <c r="F516" s="5" t="s">
        <v>3092</v>
      </c>
      <c r="G516" s="5" t="s">
        <v>1719</v>
      </c>
      <c r="J516" s="5" t="s">
        <v>3180</v>
      </c>
    </row>
    <row r="517" spans="1:10">
      <c r="A517" s="5">
        <v>516</v>
      </c>
      <c r="B517" s="5" t="s">
        <v>1527</v>
      </c>
      <c r="C517" s="5" t="s">
        <v>97</v>
      </c>
      <c r="D517" s="5" t="s">
        <v>3093</v>
      </c>
      <c r="E517" s="5" t="s">
        <v>3094</v>
      </c>
      <c r="F517" s="5" t="s">
        <v>3095</v>
      </c>
      <c r="G517" s="5" t="s">
        <v>1764</v>
      </c>
      <c r="J517" s="5" t="s">
        <v>3180</v>
      </c>
    </row>
    <row r="518" spans="1:10">
      <c r="A518" s="5">
        <v>517</v>
      </c>
      <c r="B518" s="5" t="s">
        <v>1527</v>
      </c>
      <c r="C518" s="5" t="s">
        <v>97</v>
      </c>
      <c r="D518" s="5" t="s">
        <v>3096</v>
      </c>
      <c r="E518" s="5" t="s">
        <v>3097</v>
      </c>
      <c r="F518" s="5" t="s">
        <v>3098</v>
      </c>
      <c r="G518" s="5" t="s">
        <v>1554</v>
      </c>
      <c r="J518" s="5" t="s">
        <v>3180</v>
      </c>
    </row>
    <row r="519" spans="1:10">
      <c r="A519" s="5">
        <v>518</v>
      </c>
      <c r="B519" s="5" t="s">
        <v>1527</v>
      </c>
      <c r="C519" s="5" t="s">
        <v>97</v>
      </c>
      <c r="D519" s="5" t="s">
        <v>1799</v>
      </c>
      <c r="E519" s="5" t="s">
        <v>3100</v>
      </c>
      <c r="F519" s="5" t="s">
        <v>1800</v>
      </c>
      <c r="G519" s="5" t="s">
        <v>1801</v>
      </c>
      <c r="J519" s="5" t="s">
        <v>3180</v>
      </c>
    </row>
    <row r="520" spans="1:10">
      <c r="A520" s="5">
        <v>519</v>
      </c>
      <c r="B520" s="5" t="s">
        <v>1527</v>
      </c>
      <c r="C520" s="5" t="s">
        <v>97</v>
      </c>
      <c r="D520" s="5" t="s">
        <v>3099</v>
      </c>
      <c r="E520" s="5" t="s">
        <v>3100</v>
      </c>
      <c r="F520" s="5" t="s">
        <v>1800</v>
      </c>
      <c r="G520" s="5" t="s">
        <v>1664</v>
      </c>
      <c r="J520" s="5" t="s">
        <v>3180</v>
      </c>
    </row>
    <row r="521" spans="1:10">
      <c r="A521" s="5">
        <v>520</v>
      </c>
      <c r="B521" s="5" t="s">
        <v>1527</v>
      </c>
      <c r="C521" s="5" t="s">
        <v>97</v>
      </c>
      <c r="D521" s="5" t="s">
        <v>3101</v>
      </c>
      <c r="E521" s="5" t="s">
        <v>3102</v>
      </c>
      <c r="F521" s="5" t="s">
        <v>3103</v>
      </c>
      <c r="G521" s="5" t="s">
        <v>1908</v>
      </c>
      <c r="J521" s="5" t="s">
        <v>3180</v>
      </c>
    </row>
    <row r="522" spans="1:10">
      <c r="A522" s="5">
        <v>521</v>
      </c>
      <c r="B522" s="5" t="s">
        <v>1527</v>
      </c>
      <c r="C522" s="5" t="s">
        <v>97</v>
      </c>
      <c r="D522" s="5" t="s">
        <v>3104</v>
      </c>
      <c r="E522" s="5" t="s">
        <v>3105</v>
      </c>
      <c r="F522" s="5" t="s">
        <v>3106</v>
      </c>
      <c r="G522" s="5" t="s">
        <v>1701</v>
      </c>
      <c r="J522" s="5" t="s">
        <v>3180</v>
      </c>
    </row>
    <row r="523" spans="1:10">
      <c r="A523" s="5">
        <v>522</v>
      </c>
      <c r="B523" s="5" t="s">
        <v>1527</v>
      </c>
      <c r="C523" s="5" t="s">
        <v>97</v>
      </c>
      <c r="D523" s="5" t="s">
        <v>3107</v>
      </c>
      <c r="E523" s="5" t="s">
        <v>3108</v>
      </c>
      <c r="F523" s="5" t="s">
        <v>3109</v>
      </c>
      <c r="G523" s="5" t="s">
        <v>1590</v>
      </c>
      <c r="J523" s="5" t="s">
        <v>3180</v>
      </c>
    </row>
    <row r="524" spans="1:10">
      <c r="A524" s="5">
        <v>523</v>
      </c>
      <c r="B524" s="5" t="s">
        <v>1527</v>
      </c>
      <c r="C524" s="5" t="s">
        <v>97</v>
      </c>
      <c r="D524" s="5" t="s">
        <v>3110</v>
      </c>
      <c r="E524" s="5" t="s">
        <v>3111</v>
      </c>
      <c r="F524" s="5" t="s">
        <v>3112</v>
      </c>
      <c r="G524" s="5" t="s">
        <v>1672</v>
      </c>
      <c r="J524" s="5" t="s">
        <v>3180</v>
      </c>
    </row>
    <row r="525" spans="1:10">
      <c r="A525" s="5">
        <v>524</v>
      </c>
      <c r="B525" s="5" t="s">
        <v>1527</v>
      </c>
      <c r="C525" s="5" t="s">
        <v>97</v>
      </c>
      <c r="D525" s="5" t="s">
        <v>3113</v>
      </c>
      <c r="E525" s="5" t="s">
        <v>3114</v>
      </c>
      <c r="F525" s="5" t="s">
        <v>3115</v>
      </c>
      <c r="G525" s="5" t="s">
        <v>3116</v>
      </c>
      <c r="J525" s="5" t="s">
        <v>3180</v>
      </c>
    </row>
    <row r="526" spans="1:10">
      <c r="A526" s="5">
        <v>525</v>
      </c>
      <c r="B526" s="5" t="s">
        <v>1527</v>
      </c>
      <c r="C526" s="5" t="s">
        <v>97</v>
      </c>
      <c r="D526" s="5" t="s">
        <v>3117</v>
      </c>
      <c r="E526" s="5" t="s">
        <v>3118</v>
      </c>
      <c r="F526" s="5" t="s">
        <v>3119</v>
      </c>
      <c r="G526" s="5" t="s">
        <v>1539</v>
      </c>
      <c r="J526" s="5" t="s">
        <v>3180</v>
      </c>
    </row>
    <row r="527" spans="1:10">
      <c r="A527" s="5">
        <v>526</v>
      </c>
      <c r="B527" s="5" t="s">
        <v>1527</v>
      </c>
      <c r="C527" s="5" t="s">
        <v>97</v>
      </c>
      <c r="D527" s="5" t="s">
        <v>3120</v>
      </c>
      <c r="E527" s="5" t="s">
        <v>3121</v>
      </c>
      <c r="F527" s="5" t="s">
        <v>3122</v>
      </c>
      <c r="G527" s="5" t="s">
        <v>1576</v>
      </c>
      <c r="J527" s="5" t="s">
        <v>3180</v>
      </c>
    </row>
    <row r="528" spans="1:10">
      <c r="A528" s="5">
        <v>527</v>
      </c>
      <c r="B528" s="5" t="s">
        <v>1527</v>
      </c>
      <c r="C528" s="5" t="s">
        <v>97</v>
      </c>
      <c r="D528" s="5" t="s">
        <v>3123</v>
      </c>
      <c r="E528" s="5" t="s">
        <v>3124</v>
      </c>
      <c r="F528" s="5" t="s">
        <v>3125</v>
      </c>
      <c r="G528" s="5" t="s">
        <v>1701</v>
      </c>
      <c r="H528" s="5" t="s">
        <v>3126</v>
      </c>
      <c r="J528" s="5" t="s">
        <v>3180</v>
      </c>
    </row>
    <row r="529" spans="1:10">
      <c r="A529" s="5">
        <v>528</v>
      </c>
      <c r="B529" s="5" t="s">
        <v>1527</v>
      </c>
      <c r="C529" s="5" t="s">
        <v>97</v>
      </c>
      <c r="D529" s="5" t="s">
        <v>3127</v>
      </c>
      <c r="E529" s="5" t="s">
        <v>3128</v>
      </c>
      <c r="F529" s="5" t="s">
        <v>3129</v>
      </c>
      <c r="G529" s="5" t="s">
        <v>2492</v>
      </c>
      <c r="J529" s="5" t="s">
        <v>3180</v>
      </c>
    </row>
    <row r="530" spans="1:10">
      <c r="A530" s="5">
        <v>529</v>
      </c>
      <c r="B530" s="5" t="s">
        <v>1527</v>
      </c>
      <c r="C530" s="5" t="s">
        <v>97</v>
      </c>
      <c r="D530" s="5" t="s">
        <v>3130</v>
      </c>
      <c r="E530" s="5" t="s">
        <v>3131</v>
      </c>
      <c r="F530" s="5" t="s">
        <v>3132</v>
      </c>
      <c r="G530" s="5" t="s">
        <v>1795</v>
      </c>
      <c r="H530" s="5" t="s">
        <v>3133</v>
      </c>
      <c r="J530" s="5" t="s">
        <v>3180</v>
      </c>
    </row>
    <row r="531" spans="1:10">
      <c r="A531" s="5">
        <v>530</v>
      </c>
      <c r="B531" s="5" t="s">
        <v>1527</v>
      </c>
      <c r="C531" s="5" t="s">
        <v>97</v>
      </c>
      <c r="D531" s="5" t="s">
        <v>3134</v>
      </c>
      <c r="E531" s="5" t="s">
        <v>3135</v>
      </c>
      <c r="F531" s="5" t="s">
        <v>3136</v>
      </c>
      <c r="G531" s="5" t="s">
        <v>3137</v>
      </c>
      <c r="J531" s="5" t="s">
        <v>3180</v>
      </c>
    </row>
    <row r="532" spans="1:10">
      <c r="A532" s="5">
        <v>531</v>
      </c>
      <c r="B532" s="5" t="s">
        <v>1527</v>
      </c>
      <c r="C532" s="5" t="s">
        <v>97</v>
      </c>
      <c r="D532" s="5" t="s">
        <v>3138</v>
      </c>
      <c r="E532" s="5" t="s">
        <v>3139</v>
      </c>
      <c r="F532" s="5" t="s">
        <v>3140</v>
      </c>
      <c r="G532" s="5" t="s">
        <v>2337</v>
      </c>
      <c r="J532" s="5" t="s">
        <v>3180</v>
      </c>
    </row>
    <row r="533" spans="1:10">
      <c r="A533" s="5">
        <v>532</v>
      </c>
      <c r="B533" s="5" t="s">
        <v>1527</v>
      </c>
      <c r="C533" s="5" t="s">
        <v>97</v>
      </c>
      <c r="D533" s="5" t="s">
        <v>3141</v>
      </c>
      <c r="E533" s="5" t="s">
        <v>3142</v>
      </c>
      <c r="F533" s="5" t="s">
        <v>3143</v>
      </c>
      <c r="G533" s="5" t="s">
        <v>1749</v>
      </c>
      <c r="H533" s="5" t="s">
        <v>3126</v>
      </c>
      <c r="J533" s="5" t="s">
        <v>3180</v>
      </c>
    </row>
    <row r="534" spans="1:10">
      <c r="A534" s="5">
        <v>533</v>
      </c>
      <c r="B534" s="5" t="s">
        <v>1527</v>
      </c>
      <c r="C534" s="5" t="s">
        <v>97</v>
      </c>
      <c r="D534" s="5" t="s">
        <v>3144</v>
      </c>
      <c r="E534" s="5" t="s">
        <v>3145</v>
      </c>
      <c r="F534" s="5" t="s">
        <v>3146</v>
      </c>
      <c r="G534" s="5" t="s">
        <v>1749</v>
      </c>
      <c r="J534" s="5" t="s">
        <v>3180</v>
      </c>
    </row>
    <row r="535" spans="1:10">
      <c r="A535" s="5">
        <v>534</v>
      </c>
      <c r="B535" s="5" t="s">
        <v>1527</v>
      </c>
      <c r="C535" s="5" t="s">
        <v>97</v>
      </c>
      <c r="D535" s="5" t="s">
        <v>3147</v>
      </c>
      <c r="E535" s="5" t="s">
        <v>3148</v>
      </c>
      <c r="F535" s="5" t="s">
        <v>3149</v>
      </c>
      <c r="G535" s="5" t="s">
        <v>2337</v>
      </c>
      <c r="J535" s="5" t="s">
        <v>3180</v>
      </c>
    </row>
    <row r="536" spans="1:10">
      <c r="A536" s="5">
        <v>535</v>
      </c>
      <c r="B536" s="5" t="s">
        <v>1527</v>
      </c>
      <c r="C536" s="5" t="s">
        <v>97</v>
      </c>
      <c r="D536" s="5" t="s">
        <v>3150</v>
      </c>
      <c r="E536" s="5" t="s">
        <v>3151</v>
      </c>
      <c r="F536" s="5" t="s">
        <v>3152</v>
      </c>
      <c r="G536" s="5" t="s">
        <v>1795</v>
      </c>
      <c r="H536" s="5" t="s">
        <v>3153</v>
      </c>
      <c r="J536" s="5" t="s">
        <v>3180</v>
      </c>
    </row>
    <row r="537" spans="1:10">
      <c r="A537" s="5">
        <v>536</v>
      </c>
      <c r="B537" s="5" t="s">
        <v>1527</v>
      </c>
      <c r="C537" s="5" t="s">
        <v>97</v>
      </c>
      <c r="D537" s="5" t="s">
        <v>3154</v>
      </c>
      <c r="E537" s="5" t="s">
        <v>3155</v>
      </c>
      <c r="F537" s="5" t="s">
        <v>3156</v>
      </c>
      <c r="G537" s="5" t="s">
        <v>1771</v>
      </c>
      <c r="J537" s="5" t="s">
        <v>3180</v>
      </c>
    </row>
    <row r="538" spans="1:10">
      <c r="A538" s="5">
        <v>537</v>
      </c>
      <c r="B538" s="5" t="s">
        <v>1527</v>
      </c>
      <c r="C538" s="5" t="s">
        <v>97</v>
      </c>
      <c r="D538" s="5" t="s">
        <v>3157</v>
      </c>
      <c r="E538" s="5" t="s">
        <v>3158</v>
      </c>
      <c r="F538" s="5" t="s">
        <v>3159</v>
      </c>
      <c r="G538" s="5" t="s">
        <v>2736</v>
      </c>
      <c r="J538" s="5" t="s">
        <v>3180</v>
      </c>
    </row>
    <row r="539" spans="1:10">
      <c r="A539" s="5">
        <v>538</v>
      </c>
      <c r="B539" s="5" t="s">
        <v>1527</v>
      </c>
      <c r="C539" s="5" t="s">
        <v>97</v>
      </c>
      <c r="D539" s="5" t="s">
        <v>3160</v>
      </c>
      <c r="E539" s="5" t="s">
        <v>3161</v>
      </c>
      <c r="F539" s="5" t="s">
        <v>3162</v>
      </c>
      <c r="G539" s="5" t="s">
        <v>3163</v>
      </c>
      <c r="J539" s="5" t="s">
        <v>3180</v>
      </c>
    </row>
    <row r="540" spans="1:10">
      <c r="A540" s="5">
        <v>539</v>
      </c>
      <c r="B540" s="5" t="s">
        <v>1527</v>
      </c>
      <c r="C540" s="5" t="s">
        <v>97</v>
      </c>
      <c r="D540" s="5" t="s">
        <v>3164</v>
      </c>
      <c r="E540" s="5" t="s">
        <v>3165</v>
      </c>
      <c r="F540" s="5" t="s">
        <v>3166</v>
      </c>
      <c r="G540" s="5" t="s">
        <v>3167</v>
      </c>
      <c r="J540" s="5" t="s">
        <v>3180</v>
      </c>
    </row>
    <row r="541" spans="1:10">
      <c r="A541" s="5">
        <v>540</v>
      </c>
      <c r="B541" s="5" t="s">
        <v>1527</v>
      </c>
      <c r="C541" s="5" t="s">
        <v>97</v>
      </c>
      <c r="D541" s="5" t="s">
        <v>3168</v>
      </c>
      <c r="E541" s="5" t="s">
        <v>3169</v>
      </c>
      <c r="F541" s="5" t="s">
        <v>1530</v>
      </c>
      <c r="G541" s="5" t="s">
        <v>3170</v>
      </c>
      <c r="J541" s="5" t="s">
        <v>3180</v>
      </c>
    </row>
    <row r="542" spans="1:10">
      <c r="A542" s="5">
        <v>541</v>
      </c>
      <c r="B542" s="5" t="s">
        <v>1527</v>
      </c>
      <c r="C542" s="5" t="s">
        <v>97</v>
      </c>
      <c r="D542" s="5" t="s">
        <v>3171</v>
      </c>
      <c r="E542" s="5" t="s">
        <v>3172</v>
      </c>
      <c r="F542" s="5" t="s">
        <v>1530</v>
      </c>
      <c r="G542" s="5" t="s">
        <v>3173</v>
      </c>
      <c r="J542" s="5" t="s">
        <v>3180</v>
      </c>
    </row>
    <row r="543" spans="1:10">
      <c r="A543" s="5">
        <v>542</v>
      </c>
      <c r="B543" s="5" t="s">
        <v>1527</v>
      </c>
      <c r="C543" s="5" t="s">
        <v>97</v>
      </c>
      <c r="D543" s="5" t="s">
        <v>3174</v>
      </c>
      <c r="E543" s="5" t="s">
        <v>3175</v>
      </c>
      <c r="F543" s="5" t="s">
        <v>3176</v>
      </c>
      <c r="G543" s="5" t="s">
        <v>3048</v>
      </c>
      <c r="J543" s="5" t="s">
        <v>3180</v>
      </c>
    </row>
    <row r="544" spans="1:10">
      <c r="A544" s="5">
        <v>543</v>
      </c>
      <c r="B544" s="5" t="s">
        <v>1527</v>
      </c>
      <c r="C544" s="5" t="s">
        <v>97</v>
      </c>
      <c r="D544" s="5" t="s">
        <v>3177</v>
      </c>
      <c r="E544" s="5" t="s">
        <v>3178</v>
      </c>
      <c r="F544" s="5" t="s">
        <v>1530</v>
      </c>
      <c r="G544" s="5" t="s">
        <v>3179</v>
      </c>
      <c r="J544" s="5" t="s">
        <v>3180</v>
      </c>
    </row>
  </sheetData>
  <sheetProtection formatColumns="0" formatRows="0"/>
  <phoneticPr fontId="14"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odClassifierValidate">
    <tabColor indexed="47"/>
  </sheetPr>
  <dimension ref="A1"/>
  <sheetViews>
    <sheetView showGridLines="0" zoomScaleNormal="100" workbookViewId="0"/>
  </sheetViews>
  <sheetFormatPr defaultRowHeight="11.25"/>
  <cols>
    <col min="1" max="16384" width="9.140625" style="3"/>
  </cols>
  <sheetData/>
  <phoneticPr fontId="14"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4"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5"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4"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2">
    <tabColor indexed="47"/>
  </sheetPr>
  <dimension ref="A1"/>
  <sheetViews>
    <sheetView showGridLines="0" zoomScaleNormal="100" workbookViewId="0"/>
  </sheetViews>
  <sheetFormatPr defaultRowHeight="11.25"/>
  <sheetData>
    <row r="1" spans="1:1">
      <c r="A1" s="3"/>
    </row>
  </sheetData>
  <phoneticPr fontId="14"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4"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
    <tabColor indexed="47"/>
  </sheetPr>
  <dimension ref="A1:D370"/>
  <sheetViews>
    <sheetView showGridLines="0" zoomScaleNormal="100" workbookViewId="0"/>
  </sheetViews>
  <sheetFormatPr defaultRowHeight="11.25"/>
  <cols>
    <col min="1" max="1" width="9.140625" style="1062"/>
  </cols>
  <sheetData>
    <row r="1" spans="1:4">
      <c r="A1" s="1062" t="s">
        <v>1503</v>
      </c>
      <c r="B1" t="s">
        <v>515</v>
      </c>
      <c r="C1" t="s">
        <v>516</v>
      </c>
      <c r="D1" t="s">
        <v>1502</v>
      </c>
    </row>
    <row r="2" spans="1:4">
      <c r="A2" s="1062">
        <v>1</v>
      </c>
      <c r="B2" t="s">
        <v>778</v>
      </c>
      <c r="C2" t="s">
        <v>778</v>
      </c>
      <c r="D2" t="s">
        <v>779</v>
      </c>
    </row>
    <row r="3" spans="1:4">
      <c r="A3" s="1062">
        <v>2</v>
      </c>
      <c r="B3" t="s">
        <v>778</v>
      </c>
      <c r="C3" t="s">
        <v>780</v>
      </c>
      <c r="D3" t="s">
        <v>781</v>
      </c>
    </row>
    <row r="4" spans="1:4">
      <c r="A4" s="1062">
        <v>3</v>
      </c>
      <c r="B4" t="s">
        <v>778</v>
      </c>
      <c r="C4" t="s">
        <v>782</v>
      </c>
      <c r="D4" t="s">
        <v>783</v>
      </c>
    </row>
    <row r="5" spans="1:4">
      <c r="A5" s="1062">
        <v>4</v>
      </c>
      <c r="B5" t="s">
        <v>778</v>
      </c>
      <c r="C5" t="s">
        <v>784</v>
      </c>
      <c r="D5" t="s">
        <v>785</v>
      </c>
    </row>
    <row r="6" spans="1:4">
      <c r="A6" s="1062">
        <v>5</v>
      </c>
      <c r="B6" t="s">
        <v>778</v>
      </c>
      <c r="C6" t="s">
        <v>786</v>
      </c>
      <c r="D6" t="s">
        <v>787</v>
      </c>
    </row>
    <row r="7" spans="1:4">
      <c r="A7" s="1062">
        <v>6</v>
      </c>
      <c r="B7" t="s">
        <v>778</v>
      </c>
      <c r="C7" t="s">
        <v>788</v>
      </c>
      <c r="D7" t="s">
        <v>789</v>
      </c>
    </row>
    <row r="8" spans="1:4">
      <c r="A8" s="1062">
        <v>7</v>
      </c>
      <c r="B8" t="s">
        <v>778</v>
      </c>
      <c r="C8" t="s">
        <v>790</v>
      </c>
      <c r="D8" t="s">
        <v>791</v>
      </c>
    </row>
    <row r="9" spans="1:4">
      <c r="A9" s="1062">
        <v>8</v>
      </c>
      <c r="B9" t="s">
        <v>778</v>
      </c>
      <c r="C9" t="s">
        <v>792</v>
      </c>
      <c r="D9" t="s">
        <v>793</v>
      </c>
    </row>
    <row r="10" spans="1:4">
      <c r="A10" s="1062">
        <v>9</v>
      </c>
      <c r="B10" t="s">
        <v>778</v>
      </c>
      <c r="C10" t="s">
        <v>794</v>
      </c>
      <c r="D10" t="s">
        <v>795</v>
      </c>
    </row>
    <row r="11" spans="1:4">
      <c r="A11" s="1062">
        <v>10</v>
      </c>
      <c r="B11" t="s">
        <v>796</v>
      </c>
      <c r="C11" t="s">
        <v>798</v>
      </c>
      <c r="D11" t="s">
        <v>799</v>
      </c>
    </row>
    <row r="12" spans="1:4">
      <c r="A12" s="1062">
        <v>11</v>
      </c>
      <c r="B12" t="s">
        <v>796</v>
      </c>
      <c r="C12" t="s">
        <v>796</v>
      </c>
      <c r="D12" t="s">
        <v>797</v>
      </c>
    </row>
    <row r="13" spans="1:4">
      <c r="A13" s="1062">
        <v>12</v>
      </c>
      <c r="B13" t="s">
        <v>796</v>
      </c>
      <c r="C13" t="s">
        <v>800</v>
      </c>
      <c r="D13" t="s">
        <v>801</v>
      </c>
    </row>
    <row r="14" spans="1:4">
      <c r="A14" s="1062">
        <v>13</v>
      </c>
      <c r="B14" t="s">
        <v>796</v>
      </c>
      <c r="C14" t="s">
        <v>802</v>
      </c>
      <c r="D14" t="s">
        <v>803</v>
      </c>
    </row>
    <row r="15" spans="1:4">
      <c r="A15" s="1062">
        <v>14</v>
      </c>
      <c r="B15" t="s">
        <v>796</v>
      </c>
      <c r="C15" t="s">
        <v>804</v>
      </c>
      <c r="D15" t="s">
        <v>805</v>
      </c>
    </row>
    <row r="16" spans="1:4">
      <c r="A16" s="1062">
        <v>15</v>
      </c>
      <c r="B16" t="s">
        <v>796</v>
      </c>
      <c r="C16" t="s">
        <v>806</v>
      </c>
      <c r="D16" t="s">
        <v>807</v>
      </c>
    </row>
    <row r="17" spans="1:4">
      <c r="A17" s="1062">
        <v>16</v>
      </c>
      <c r="B17" t="s">
        <v>796</v>
      </c>
      <c r="C17" t="s">
        <v>808</v>
      </c>
      <c r="D17" t="s">
        <v>809</v>
      </c>
    </row>
    <row r="18" spans="1:4">
      <c r="A18" s="1062">
        <v>17</v>
      </c>
      <c r="B18" t="s">
        <v>796</v>
      </c>
      <c r="C18" t="s">
        <v>810</v>
      </c>
      <c r="D18" t="s">
        <v>811</v>
      </c>
    </row>
    <row r="19" spans="1:4">
      <c r="A19" s="1062">
        <v>18</v>
      </c>
      <c r="B19" t="s">
        <v>796</v>
      </c>
      <c r="C19" t="s">
        <v>812</v>
      </c>
      <c r="D19" t="s">
        <v>813</v>
      </c>
    </row>
    <row r="20" spans="1:4">
      <c r="A20" s="1062">
        <v>19</v>
      </c>
      <c r="B20" t="s">
        <v>796</v>
      </c>
      <c r="C20" t="s">
        <v>814</v>
      </c>
      <c r="D20" t="s">
        <v>815</v>
      </c>
    </row>
    <row r="21" spans="1:4">
      <c r="A21" s="1062">
        <v>20</v>
      </c>
      <c r="B21" t="s">
        <v>796</v>
      </c>
      <c r="C21" t="s">
        <v>816</v>
      </c>
      <c r="D21" t="s">
        <v>817</v>
      </c>
    </row>
    <row r="22" spans="1:4">
      <c r="A22" s="1062">
        <v>21</v>
      </c>
      <c r="B22" t="s">
        <v>796</v>
      </c>
      <c r="C22" t="s">
        <v>818</v>
      </c>
      <c r="D22" t="s">
        <v>819</v>
      </c>
    </row>
    <row r="23" spans="1:4">
      <c r="A23" s="1062">
        <v>22</v>
      </c>
      <c r="B23" t="s">
        <v>796</v>
      </c>
      <c r="C23" t="s">
        <v>820</v>
      </c>
      <c r="D23" t="s">
        <v>821</v>
      </c>
    </row>
    <row r="24" spans="1:4">
      <c r="A24" s="1062">
        <v>23</v>
      </c>
      <c r="B24" t="s">
        <v>796</v>
      </c>
      <c r="C24" t="s">
        <v>822</v>
      </c>
      <c r="D24" t="s">
        <v>823</v>
      </c>
    </row>
    <row r="25" spans="1:4">
      <c r="A25" s="1062">
        <v>24</v>
      </c>
      <c r="B25" t="s">
        <v>824</v>
      </c>
      <c r="C25" t="s">
        <v>824</v>
      </c>
      <c r="D25" t="s">
        <v>825</v>
      </c>
    </row>
    <row r="26" spans="1:4">
      <c r="A26" s="1062">
        <v>25</v>
      </c>
      <c r="B26" t="s">
        <v>824</v>
      </c>
      <c r="C26" t="s">
        <v>826</v>
      </c>
      <c r="D26" t="s">
        <v>827</v>
      </c>
    </row>
    <row r="27" spans="1:4">
      <c r="A27" s="1062">
        <v>26</v>
      </c>
      <c r="B27" t="s">
        <v>824</v>
      </c>
      <c r="C27" t="s">
        <v>828</v>
      </c>
      <c r="D27" t="s">
        <v>829</v>
      </c>
    </row>
    <row r="28" spans="1:4">
      <c r="A28" s="1062">
        <v>27</v>
      </c>
      <c r="B28" t="s">
        <v>824</v>
      </c>
      <c r="C28" t="s">
        <v>830</v>
      </c>
      <c r="D28" t="s">
        <v>831</v>
      </c>
    </row>
    <row r="29" spans="1:4">
      <c r="A29" s="1062">
        <v>28</v>
      </c>
      <c r="B29" t="s">
        <v>824</v>
      </c>
      <c r="C29" t="s">
        <v>832</v>
      </c>
      <c r="D29" t="s">
        <v>833</v>
      </c>
    </row>
    <row r="30" spans="1:4">
      <c r="A30" s="1062">
        <v>29</v>
      </c>
      <c r="B30" t="s">
        <v>824</v>
      </c>
      <c r="C30" t="s">
        <v>834</v>
      </c>
      <c r="D30" t="s">
        <v>835</v>
      </c>
    </row>
    <row r="31" spans="1:4">
      <c r="A31" s="1062">
        <v>30</v>
      </c>
      <c r="B31" t="s">
        <v>824</v>
      </c>
      <c r="C31" t="s">
        <v>836</v>
      </c>
      <c r="D31" t="s">
        <v>837</v>
      </c>
    </row>
    <row r="32" spans="1:4">
      <c r="A32" s="1062">
        <v>31</v>
      </c>
      <c r="B32" t="s">
        <v>824</v>
      </c>
      <c r="C32" t="s">
        <v>838</v>
      </c>
      <c r="D32" t="s">
        <v>839</v>
      </c>
    </row>
    <row r="33" spans="1:4">
      <c r="A33" s="1062">
        <v>32</v>
      </c>
      <c r="B33" t="s">
        <v>840</v>
      </c>
      <c r="C33" t="s">
        <v>842</v>
      </c>
      <c r="D33" t="s">
        <v>843</v>
      </c>
    </row>
    <row r="34" spans="1:4">
      <c r="A34" s="1062">
        <v>33</v>
      </c>
      <c r="B34" t="s">
        <v>840</v>
      </c>
      <c r="C34" t="s">
        <v>840</v>
      </c>
      <c r="D34" t="s">
        <v>841</v>
      </c>
    </row>
    <row r="35" spans="1:4">
      <c r="A35" s="1062">
        <v>34</v>
      </c>
      <c r="B35" t="s">
        <v>840</v>
      </c>
      <c r="C35" t="s">
        <v>844</v>
      </c>
      <c r="D35" t="s">
        <v>845</v>
      </c>
    </row>
    <row r="36" spans="1:4">
      <c r="A36" s="1062">
        <v>35</v>
      </c>
      <c r="B36" t="s">
        <v>840</v>
      </c>
      <c r="C36" t="s">
        <v>846</v>
      </c>
      <c r="D36" t="s">
        <v>847</v>
      </c>
    </row>
    <row r="37" spans="1:4">
      <c r="A37" s="1062">
        <v>36</v>
      </c>
      <c r="B37" t="s">
        <v>840</v>
      </c>
      <c r="C37" t="s">
        <v>848</v>
      </c>
      <c r="D37" t="s">
        <v>849</v>
      </c>
    </row>
    <row r="38" spans="1:4">
      <c r="A38" s="1062">
        <v>37</v>
      </c>
      <c r="B38" t="s">
        <v>840</v>
      </c>
      <c r="C38" t="s">
        <v>850</v>
      </c>
      <c r="D38" t="s">
        <v>851</v>
      </c>
    </row>
    <row r="39" spans="1:4">
      <c r="A39" s="1062">
        <v>38</v>
      </c>
      <c r="B39" t="s">
        <v>840</v>
      </c>
      <c r="C39" t="s">
        <v>852</v>
      </c>
      <c r="D39" t="s">
        <v>853</v>
      </c>
    </row>
    <row r="40" spans="1:4">
      <c r="A40" s="1062">
        <v>39</v>
      </c>
      <c r="B40" t="s">
        <v>840</v>
      </c>
      <c r="C40" t="s">
        <v>854</v>
      </c>
      <c r="D40" t="s">
        <v>855</v>
      </c>
    </row>
    <row r="41" spans="1:4">
      <c r="A41" s="1062">
        <v>40</v>
      </c>
      <c r="B41" t="s">
        <v>840</v>
      </c>
      <c r="C41" t="s">
        <v>856</v>
      </c>
      <c r="D41" t="s">
        <v>857</v>
      </c>
    </row>
    <row r="42" spans="1:4">
      <c r="A42" s="1062">
        <v>41</v>
      </c>
      <c r="B42" t="s">
        <v>858</v>
      </c>
      <c r="C42" t="s">
        <v>858</v>
      </c>
      <c r="D42" t="s">
        <v>859</v>
      </c>
    </row>
    <row r="43" spans="1:4">
      <c r="A43" s="1062">
        <v>42</v>
      </c>
      <c r="B43" t="s">
        <v>858</v>
      </c>
      <c r="C43" t="s">
        <v>860</v>
      </c>
      <c r="D43" t="s">
        <v>861</v>
      </c>
    </row>
    <row r="44" spans="1:4">
      <c r="A44" s="1062">
        <v>43</v>
      </c>
      <c r="B44" t="s">
        <v>858</v>
      </c>
      <c r="C44" t="s">
        <v>862</v>
      </c>
      <c r="D44" t="s">
        <v>863</v>
      </c>
    </row>
    <row r="45" spans="1:4">
      <c r="A45" s="1062">
        <v>44</v>
      </c>
      <c r="B45" t="s">
        <v>858</v>
      </c>
      <c r="C45" t="s">
        <v>864</v>
      </c>
      <c r="D45" t="s">
        <v>865</v>
      </c>
    </row>
    <row r="46" spans="1:4">
      <c r="A46" s="1062">
        <v>45</v>
      </c>
      <c r="B46" t="s">
        <v>858</v>
      </c>
      <c r="C46" t="s">
        <v>866</v>
      </c>
      <c r="D46" t="s">
        <v>867</v>
      </c>
    </row>
    <row r="47" spans="1:4">
      <c r="A47" s="1062">
        <v>46</v>
      </c>
      <c r="B47" t="s">
        <v>858</v>
      </c>
      <c r="C47" t="s">
        <v>868</v>
      </c>
      <c r="D47" t="s">
        <v>869</v>
      </c>
    </row>
    <row r="48" spans="1:4">
      <c r="A48" s="1062">
        <v>47</v>
      </c>
      <c r="B48" t="s">
        <v>858</v>
      </c>
      <c r="C48" t="s">
        <v>870</v>
      </c>
      <c r="D48" t="s">
        <v>871</v>
      </c>
    </row>
    <row r="49" spans="1:4">
      <c r="A49" s="1062">
        <v>48</v>
      </c>
      <c r="B49" t="s">
        <v>872</v>
      </c>
      <c r="C49" t="s">
        <v>872</v>
      </c>
      <c r="D49" t="s">
        <v>873</v>
      </c>
    </row>
    <row r="50" spans="1:4">
      <c r="A50" s="1062">
        <v>49</v>
      </c>
      <c r="B50" t="s">
        <v>872</v>
      </c>
      <c r="C50" t="s">
        <v>874</v>
      </c>
      <c r="D50" t="s">
        <v>875</v>
      </c>
    </row>
    <row r="51" spans="1:4">
      <c r="A51" s="1062">
        <v>50</v>
      </c>
      <c r="B51" t="s">
        <v>872</v>
      </c>
      <c r="C51" t="s">
        <v>876</v>
      </c>
      <c r="D51" t="s">
        <v>877</v>
      </c>
    </row>
    <row r="52" spans="1:4">
      <c r="A52" s="1062">
        <v>51</v>
      </c>
      <c r="B52" t="s">
        <v>872</v>
      </c>
      <c r="C52" t="s">
        <v>878</v>
      </c>
      <c r="D52" t="s">
        <v>879</v>
      </c>
    </row>
    <row r="53" spans="1:4">
      <c r="A53" s="1062">
        <v>52</v>
      </c>
      <c r="B53" t="s">
        <v>872</v>
      </c>
      <c r="C53" t="s">
        <v>880</v>
      </c>
      <c r="D53" t="s">
        <v>881</v>
      </c>
    </row>
    <row r="54" spans="1:4">
      <c r="A54" s="1062">
        <v>53</v>
      </c>
      <c r="B54" t="s">
        <v>882</v>
      </c>
      <c r="C54" t="s">
        <v>884</v>
      </c>
      <c r="D54" t="s">
        <v>885</v>
      </c>
    </row>
    <row r="55" spans="1:4">
      <c r="A55" s="1062">
        <v>54</v>
      </c>
      <c r="B55" t="s">
        <v>882</v>
      </c>
      <c r="C55" t="s">
        <v>882</v>
      </c>
      <c r="D55" t="s">
        <v>883</v>
      </c>
    </row>
    <row r="56" spans="1:4">
      <c r="A56" s="1062">
        <v>55</v>
      </c>
      <c r="B56" t="s">
        <v>882</v>
      </c>
      <c r="C56" t="s">
        <v>886</v>
      </c>
      <c r="D56" t="s">
        <v>887</v>
      </c>
    </row>
    <row r="57" spans="1:4">
      <c r="A57" s="1062">
        <v>56</v>
      </c>
      <c r="B57" t="s">
        <v>882</v>
      </c>
      <c r="C57" t="s">
        <v>888</v>
      </c>
      <c r="D57" t="s">
        <v>889</v>
      </c>
    </row>
    <row r="58" spans="1:4">
      <c r="A58" s="1062">
        <v>57</v>
      </c>
      <c r="B58" t="s">
        <v>882</v>
      </c>
      <c r="C58" t="s">
        <v>890</v>
      </c>
      <c r="D58" t="s">
        <v>891</v>
      </c>
    </row>
    <row r="59" spans="1:4">
      <c r="A59" s="1062">
        <v>58</v>
      </c>
      <c r="B59" t="s">
        <v>882</v>
      </c>
      <c r="C59" t="s">
        <v>892</v>
      </c>
      <c r="D59" t="s">
        <v>893</v>
      </c>
    </row>
    <row r="60" spans="1:4">
      <c r="A60" s="1062">
        <v>59</v>
      </c>
      <c r="B60" t="s">
        <v>882</v>
      </c>
      <c r="C60" t="s">
        <v>894</v>
      </c>
      <c r="D60" t="s">
        <v>895</v>
      </c>
    </row>
    <row r="61" spans="1:4">
      <c r="A61" s="1062">
        <v>60</v>
      </c>
      <c r="B61" t="s">
        <v>896</v>
      </c>
      <c r="C61" t="s">
        <v>896</v>
      </c>
      <c r="D61" t="s">
        <v>897</v>
      </c>
    </row>
    <row r="62" spans="1:4">
      <c r="A62" s="1062">
        <v>61</v>
      </c>
      <c r="B62" t="s">
        <v>896</v>
      </c>
      <c r="C62" t="s">
        <v>898</v>
      </c>
      <c r="D62" t="s">
        <v>899</v>
      </c>
    </row>
    <row r="63" spans="1:4">
      <c r="A63" s="1062">
        <v>62</v>
      </c>
      <c r="B63" t="s">
        <v>896</v>
      </c>
      <c r="C63" t="s">
        <v>900</v>
      </c>
      <c r="D63" t="s">
        <v>901</v>
      </c>
    </row>
    <row r="64" spans="1:4">
      <c r="A64" s="1062">
        <v>63</v>
      </c>
      <c r="B64" t="s">
        <v>896</v>
      </c>
      <c r="C64" t="s">
        <v>902</v>
      </c>
      <c r="D64" t="s">
        <v>903</v>
      </c>
    </row>
    <row r="65" spans="1:4">
      <c r="A65" s="1062">
        <v>64</v>
      </c>
      <c r="B65" t="s">
        <v>896</v>
      </c>
      <c r="C65" t="s">
        <v>904</v>
      </c>
      <c r="D65" t="s">
        <v>905</v>
      </c>
    </row>
    <row r="66" spans="1:4">
      <c r="A66" s="1062">
        <v>65</v>
      </c>
      <c r="B66" t="s">
        <v>896</v>
      </c>
      <c r="C66" t="s">
        <v>906</v>
      </c>
      <c r="D66" t="s">
        <v>907</v>
      </c>
    </row>
    <row r="67" spans="1:4">
      <c r="A67" s="1062">
        <v>66</v>
      </c>
      <c r="B67" t="s">
        <v>896</v>
      </c>
      <c r="C67" t="s">
        <v>908</v>
      </c>
      <c r="D67" t="s">
        <v>909</v>
      </c>
    </row>
    <row r="68" spans="1:4">
      <c r="A68" s="1062">
        <v>67</v>
      </c>
      <c r="B68" t="s">
        <v>910</v>
      </c>
      <c r="C68" t="s">
        <v>912</v>
      </c>
      <c r="D68" t="s">
        <v>913</v>
      </c>
    </row>
    <row r="69" spans="1:4">
      <c r="A69" s="1062">
        <v>68</v>
      </c>
      <c r="B69" t="s">
        <v>910</v>
      </c>
      <c r="C69" t="s">
        <v>910</v>
      </c>
      <c r="D69" t="s">
        <v>911</v>
      </c>
    </row>
    <row r="70" spans="1:4">
      <c r="A70" s="1062">
        <v>69</v>
      </c>
      <c r="B70" t="s">
        <v>910</v>
      </c>
      <c r="C70" t="s">
        <v>914</v>
      </c>
      <c r="D70" t="s">
        <v>915</v>
      </c>
    </row>
    <row r="71" spans="1:4">
      <c r="A71" s="1062">
        <v>70</v>
      </c>
      <c r="B71" t="s">
        <v>910</v>
      </c>
      <c r="C71" t="s">
        <v>916</v>
      </c>
      <c r="D71" t="s">
        <v>917</v>
      </c>
    </row>
    <row r="72" spans="1:4">
      <c r="A72" s="1062">
        <v>71</v>
      </c>
      <c r="B72" t="s">
        <v>910</v>
      </c>
      <c r="C72" t="s">
        <v>918</v>
      </c>
      <c r="D72" t="s">
        <v>919</v>
      </c>
    </row>
    <row r="73" spans="1:4">
      <c r="A73" s="1062">
        <v>72</v>
      </c>
      <c r="B73" t="s">
        <v>910</v>
      </c>
      <c r="C73" t="s">
        <v>920</v>
      </c>
      <c r="D73" t="s">
        <v>921</v>
      </c>
    </row>
    <row r="74" spans="1:4">
      <c r="A74" s="1062">
        <v>73</v>
      </c>
      <c r="B74" t="s">
        <v>910</v>
      </c>
      <c r="C74" t="s">
        <v>922</v>
      </c>
      <c r="D74" t="s">
        <v>923</v>
      </c>
    </row>
    <row r="75" spans="1:4">
      <c r="A75" s="1062">
        <v>74</v>
      </c>
      <c r="B75" t="s">
        <v>924</v>
      </c>
      <c r="C75" t="s">
        <v>926</v>
      </c>
      <c r="D75" t="s">
        <v>927</v>
      </c>
    </row>
    <row r="76" spans="1:4">
      <c r="A76" s="1062">
        <v>75</v>
      </c>
      <c r="B76" t="s">
        <v>924</v>
      </c>
      <c r="C76" t="s">
        <v>924</v>
      </c>
      <c r="D76" t="s">
        <v>925</v>
      </c>
    </row>
    <row r="77" spans="1:4">
      <c r="A77" s="1062">
        <v>76</v>
      </c>
      <c r="B77" t="s">
        <v>924</v>
      </c>
      <c r="C77" t="s">
        <v>928</v>
      </c>
      <c r="D77" t="s">
        <v>929</v>
      </c>
    </row>
    <row r="78" spans="1:4">
      <c r="A78" s="1062">
        <v>77</v>
      </c>
      <c r="B78" t="s">
        <v>924</v>
      </c>
      <c r="C78" t="s">
        <v>930</v>
      </c>
      <c r="D78" t="s">
        <v>931</v>
      </c>
    </row>
    <row r="79" spans="1:4">
      <c r="A79" s="1062">
        <v>78</v>
      </c>
      <c r="B79" t="s">
        <v>924</v>
      </c>
      <c r="C79" t="s">
        <v>932</v>
      </c>
      <c r="D79" t="s">
        <v>933</v>
      </c>
    </row>
    <row r="80" spans="1:4">
      <c r="A80" s="1062">
        <v>79</v>
      </c>
      <c r="B80" t="s">
        <v>924</v>
      </c>
      <c r="C80" t="s">
        <v>934</v>
      </c>
      <c r="D80" t="s">
        <v>935</v>
      </c>
    </row>
    <row r="81" spans="1:4">
      <c r="A81" s="1062">
        <v>80</v>
      </c>
      <c r="B81" t="s">
        <v>924</v>
      </c>
      <c r="C81" t="s">
        <v>936</v>
      </c>
      <c r="D81" t="s">
        <v>937</v>
      </c>
    </row>
    <row r="82" spans="1:4">
      <c r="A82" s="1062">
        <v>81</v>
      </c>
      <c r="B82" t="s">
        <v>938</v>
      </c>
      <c r="C82" t="s">
        <v>938</v>
      </c>
      <c r="D82" t="s">
        <v>939</v>
      </c>
    </row>
    <row r="83" spans="1:4">
      <c r="A83" s="1062">
        <v>82</v>
      </c>
      <c r="B83" t="s">
        <v>938</v>
      </c>
      <c r="C83" t="s">
        <v>940</v>
      </c>
      <c r="D83" t="s">
        <v>941</v>
      </c>
    </row>
    <row r="84" spans="1:4">
      <c r="A84" s="1062">
        <v>83</v>
      </c>
      <c r="B84" t="s">
        <v>938</v>
      </c>
      <c r="C84" t="s">
        <v>942</v>
      </c>
      <c r="D84" t="s">
        <v>943</v>
      </c>
    </row>
    <row r="85" spans="1:4">
      <c r="A85" s="1062">
        <v>84</v>
      </c>
      <c r="B85" t="s">
        <v>938</v>
      </c>
      <c r="C85" t="s">
        <v>944</v>
      </c>
      <c r="D85" t="s">
        <v>945</v>
      </c>
    </row>
    <row r="86" spans="1:4">
      <c r="A86" s="1062">
        <v>85</v>
      </c>
      <c r="B86" t="s">
        <v>938</v>
      </c>
      <c r="C86" t="s">
        <v>946</v>
      </c>
      <c r="D86" t="s">
        <v>947</v>
      </c>
    </row>
    <row r="87" spans="1:4">
      <c r="A87" s="1062">
        <v>86</v>
      </c>
      <c r="B87" t="s">
        <v>938</v>
      </c>
      <c r="C87" t="s">
        <v>948</v>
      </c>
      <c r="D87" t="s">
        <v>949</v>
      </c>
    </row>
    <row r="88" spans="1:4">
      <c r="A88" s="1062">
        <v>87</v>
      </c>
      <c r="B88" t="s">
        <v>938</v>
      </c>
      <c r="C88" t="s">
        <v>950</v>
      </c>
      <c r="D88" t="s">
        <v>951</v>
      </c>
    </row>
    <row r="89" spans="1:4">
      <c r="A89" s="1062">
        <v>88</v>
      </c>
      <c r="B89" t="s">
        <v>938</v>
      </c>
      <c r="C89" t="s">
        <v>952</v>
      </c>
      <c r="D89" t="s">
        <v>953</v>
      </c>
    </row>
    <row r="90" spans="1:4">
      <c r="A90" s="1062">
        <v>89</v>
      </c>
      <c r="B90" t="s">
        <v>938</v>
      </c>
      <c r="C90" t="s">
        <v>954</v>
      </c>
      <c r="D90" t="s">
        <v>955</v>
      </c>
    </row>
    <row r="91" spans="1:4">
      <c r="A91" s="1062">
        <v>90</v>
      </c>
      <c r="B91" t="s">
        <v>938</v>
      </c>
      <c r="C91" t="s">
        <v>956</v>
      </c>
      <c r="D91" t="s">
        <v>957</v>
      </c>
    </row>
    <row r="92" spans="1:4">
      <c r="A92" s="1062">
        <v>91</v>
      </c>
      <c r="B92" t="s">
        <v>958</v>
      </c>
      <c r="C92" t="s">
        <v>960</v>
      </c>
      <c r="D92" t="s">
        <v>961</v>
      </c>
    </row>
    <row r="93" spans="1:4">
      <c r="A93" s="1062">
        <v>92</v>
      </c>
      <c r="B93" t="s">
        <v>958</v>
      </c>
      <c r="C93" t="s">
        <v>962</v>
      </c>
      <c r="D93" t="s">
        <v>963</v>
      </c>
    </row>
    <row r="94" spans="1:4">
      <c r="A94" s="1062">
        <v>93</v>
      </c>
      <c r="B94" t="s">
        <v>958</v>
      </c>
      <c r="C94" t="s">
        <v>964</v>
      </c>
      <c r="D94" t="s">
        <v>965</v>
      </c>
    </row>
    <row r="95" spans="1:4">
      <c r="A95" s="1062">
        <v>94</v>
      </c>
      <c r="B95" t="s">
        <v>958</v>
      </c>
      <c r="C95" t="s">
        <v>958</v>
      </c>
      <c r="D95" t="s">
        <v>959</v>
      </c>
    </row>
    <row r="96" spans="1:4">
      <c r="A96" s="1062">
        <v>95</v>
      </c>
      <c r="B96" t="s">
        <v>958</v>
      </c>
      <c r="C96" t="s">
        <v>966</v>
      </c>
      <c r="D96" t="s">
        <v>967</v>
      </c>
    </row>
    <row r="97" spans="1:4">
      <c r="A97" s="1062">
        <v>96</v>
      </c>
      <c r="B97" t="s">
        <v>958</v>
      </c>
      <c r="C97" t="s">
        <v>968</v>
      </c>
      <c r="D97" t="s">
        <v>969</v>
      </c>
    </row>
    <row r="98" spans="1:4">
      <c r="A98" s="1062">
        <v>97</v>
      </c>
      <c r="B98" t="s">
        <v>958</v>
      </c>
      <c r="C98" t="s">
        <v>970</v>
      </c>
      <c r="D98" t="s">
        <v>971</v>
      </c>
    </row>
    <row r="99" spans="1:4">
      <c r="A99" s="1062">
        <v>98</v>
      </c>
      <c r="B99" t="s">
        <v>958</v>
      </c>
      <c r="C99" t="s">
        <v>972</v>
      </c>
      <c r="D99" t="s">
        <v>973</v>
      </c>
    </row>
    <row r="100" spans="1:4">
      <c r="A100" s="1062">
        <v>99</v>
      </c>
      <c r="B100" t="s">
        <v>958</v>
      </c>
      <c r="C100" t="s">
        <v>974</v>
      </c>
      <c r="D100" t="s">
        <v>975</v>
      </c>
    </row>
    <row r="101" spans="1:4">
      <c r="A101" s="1062">
        <v>100</v>
      </c>
      <c r="B101" t="s">
        <v>958</v>
      </c>
      <c r="C101" t="s">
        <v>976</v>
      </c>
      <c r="D101" t="s">
        <v>977</v>
      </c>
    </row>
    <row r="102" spans="1:4">
      <c r="A102" s="1062">
        <v>101</v>
      </c>
      <c r="B102" t="s">
        <v>978</v>
      </c>
      <c r="C102" t="s">
        <v>978</v>
      </c>
      <c r="D102" t="s">
        <v>979</v>
      </c>
    </row>
    <row r="103" spans="1:4">
      <c r="A103" s="1062">
        <v>102</v>
      </c>
      <c r="B103" t="s">
        <v>978</v>
      </c>
      <c r="C103" t="s">
        <v>980</v>
      </c>
      <c r="D103" t="s">
        <v>981</v>
      </c>
    </row>
    <row r="104" spans="1:4">
      <c r="A104" s="1062">
        <v>103</v>
      </c>
      <c r="B104" t="s">
        <v>978</v>
      </c>
      <c r="C104" t="s">
        <v>982</v>
      </c>
      <c r="D104" t="s">
        <v>983</v>
      </c>
    </row>
    <row r="105" spans="1:4">
      <c r="A105" s="1062">
        <v>104</v>
      </c>
      <c r="B105" t="s">
        <v>978</v>
      </c>
      <c r="C105" t="s">
        <v>984</v>
      </c>
      <c r="D105" t="s">
        <v>985</v>
      </c>
    </row>
    <row r="106" spans="1:4">
      <c r="A106" s="1062">
        <v>105</v>
      </c>
      <c r="B106" t="s">
        <v>978</v>
      </c>
      <c r="C106" t="s">
        <v>986</v>
      </c>
      <c r="D106" t="s">
        <v>987</v>
      </c>
    </row>
    <row r="107" spans="1:4">
      <c r="A107" s="1062">
        <v>106</v>
      </c>
      <c r="B107" t="s">
        <v>978</v>
      </c>
      <c r="C107" t="s">
        <v>988</v>
      </c>
      <c r="D107" t="s">
        <v>989</v>
      </c>
    </row>
    <row r="108" spans="1:4">
      <c r="A108" s="1062">
        <v>107</v>
      </c>
      <c r="B108" t="s">
        <v>978</v>
      </c>
      <c r="C108" t="s">
        <v>990</v>
      </c>
      <c r="D108" t="s">
        <v>991</v>
      </c>
    </row>
    <row r="109" spans="1:4">
      <c r="A109" s="1062">
        <v>108</v>
      </c>
      <c r="B109" t="s">
        <v>978</v>
      </c>
      <c r="C109" t="s">
        <v>992</v>
      </c>
      <c r="D109" t="s">
        <v>993</v>
      </c>
    </row>
    <row r="110" spans="1:4">
      <c r="A110" s="1062">
        <v>109</v>
      </c>
      <c r="B110" t="s">
        <v>978</v>
      </c>
      <c r="C110" t="s">
        <v>994</v>
      </c>
      <c r="D110" t="s">
        <v>995</v>
      </c>
    </row>
    <row r="111" spans="1:4">
      <c r="A111" s="1062">
        <v>110</v>
      </c>
      <c r="B111" t="s">
        <v>978</v>
      </c>
      <c r="C111" t="s">
        <v>996</v>
      </c>
      <c r="D111" t="s">
        <v>997</v>
      </c>
    </row>
    <row r="112" spans="1:4">
      <c r="A112" s="1062">
        <v>111</v>
      </c>
      <c r="B112" t="s">
        <v>978</v>
      </c>
      <c r="C112" t="s">
        <v>998</v>
      </c>
      <c r="D112" t="s">
        <v>999</v>
      </c>
    </row>
    <row r="113" spans="1:4">
      <c r="A113" s="1062">
        <v>112</v>
      </c>
      <c r="B113" t="s">
        <v>978</v>
      </c>
      <c r="C113" t="s">
        <v>1000</v>
      </c>
      <c r="D113" t="s">
        <v>1001</v>
      </c>
    </row>
    <row r="114" spans="1:4">
      <c r="A114" s="1062">
        <v>113</v>
      </c>
      <c r="B114" t="s">
        <v>3296</v>
      </c>
      <c r="C114" t="s">
        <v>3296</v>
      </c>
      <c r="D114" t="s">
        <v>3297</v>
      </c>
    </row>
    <row r="115" spans="1:4">
      <c r="A115" s="1062">
        <v>114</v>
      </c>
      <c r="B115" t="s">
        <v>1003</v>
      </c>
      <c r="C115" t="s">
        <v>1005</v>
      </c>
      <c r="D115" t="s">
        <v>1006</v>
      </c>
    </row>
    <row r="116" spans="1:4">
      <c r="A116" s="1062">
        <v>115</v>
      </c>
      <c r="B116" t="s">
        <v>1003</v>
      </c>
      <c r="C116" t="s">
        <v>912</v>
      </c>
      <c r="D116" t="s">
        <v>1007</v>
      </c>
    </row>
    <row r="117" spans="1:4">
      <c r="A117" s="1062">
        <v>116</v>
      </c>
      <c r="B117" t="s">
        <v>1003</v>
      </c>
      <c r="C117" t="s">
        <v>1008</v>
      </c>
      <c r="D117" t="s">
        <v>1009</v>
      </c>
    </row>
    <row r="118" spans="1:4">
      <c r="A118" s="1062">
        <v>117</v>
      </c>
      <c r="B118" t="s">
        <v>1003</v>
      </c>
      <c r="C118" t="s">
        <v>1010</v>
      </c>
      <c r="D118" t="s">
        <v>1011</v>
      </c>
    </row>
    <row r="119" spans="1:4">
      <c r="A119" s="1062">
        <v>118</v>
      </c>
      <c r="B119" t="s">
        <v>1003</v>
      </c>
      <c r="C119" t="s">
        <v>1003</v>
      </c>
      <c r="D119" t="s">
        <v>1004</v>
      </c>
    </row>
    <row r="120" spans="1:4">
      <c r="A120" s="1062">
        <v>119</v>
      </c>
      <c r="B120" t="s">
        <v>1003</v>
      </c>
      <c r="C120" t="s">
        <v>1012</v>
      </c>
      <c r="D120" t="s">
        <v>1013</v>
      </c>
    </row>
    <row r="121" spans="1:4">
      <c r="A121" s="1062">
        <v>120</v>
      </c>
      <c r="B121" t="s">
        <v>1003</v>
      </c>
      <c r="C121" t="s">
        <v>1014</v>
      </c>
      <c r="D121" t="s">
        <v>1015</v>
      </c>
    </row>
    <row r="122" spans="1:4">
      <c r="A122" s="1062">
        <v>121</v>
      </c>
      <c r="B122" t="s">
        <v>1003</v>
      </c>
      <c r="C122" t="s">
        <v>1016</v>
      </c>
      <c r="D122" t="s">
        <v>1017</v>
      </c>
    </row>
    <row r="123" spans="1:4">
      <c r="A123" s="1062">
        <v>122</v>
      </c>
      <c r="B123" t="s">
        <v>1003</v>
      </c>
      <c r="C123" t="s">
        <v>1018</v>
      </c>
      <c r="D123" t="s">
        <v>1019</v>
      </c>
    </row>
    <row r="124" spans="1:4">
      <c r="A124" s="1062">
        <v>123</v>
      </c>
      <c r="B124" t="s">
        <v>1003</v>
      </c>
      <c r="C124" t="s">
        <v>1020</v>
      </c>
      <c r="D124" t="s">
        <v>1021</v>
      </c>
    </row>
    <row r="125" spans="1:4">
      <c r="A125" s="1062">
        <v>124</v>
      </c>
      <c r="B125" t="s">
        <v>1003</v>
      </c>
      <c r="C125" t="s">
        <v>1022</v>
      </c>
      <c r="D125" t="s">
        <v>1023</v>
      </c>
    </row>
    <row r="126" spans="1:4">
      <c r="A126" s="1062">
        <v>125</v>
      </c>
      <c r="B126" t="s">
        <v>1003</v>
      </c>
      <c r="C126" t="s">
        <v>1024</v>
      </c>
      <c r="D126" t="s">
        <v>1025</v>
      </c>
    </row>
    <row r="127" spans="1:4">
      <c r="A127" s="1062">
        <v>126</v>
      </c>
      <c r="B127" t="s">
        <v>1026</v>
      </c>
      <c r="C127" t="s">
        <v>1028</v>
      </c>
      <c r="D127" t="s">
        <v>1029</v>
      </c>
    </row>
    <row r="128" spans="1:4">
      <c r="A128" s="1062">
        <v>127</v>
      </c>
      <c r="B128" t="s">
        <v>1026</v>
      </c>
      <c r="C128" t="s">
        <v>1030</v>
      </c>
      <c r="D128" t="s">
        <v>1031</v>
      </c>
    </row>
    <row r="129" spans="1:4">
      <c r="A129" s="1062">
        <v>128</v>
      </c>
      <c r="B129" t="s">
        <v>1026</v>
      </c>
      <c r="C129" t="s">
        <v>1026</v>
      </c>
      <c r="D129" t="s">
        <v>1027</v>
      </c>
    </row>
    <row r="130" spans="1:4">
      <c r="A130" s="1062">
        <v>129</v>
      </c>
      <c r="B130" t="s">
        <v>1026</v>
      </c>
      <c r="C130" t="s">
        <v>1032</v>
      </c>
      <c r="D130" t="s">
        <v>1033</v>
      </c>
    </row>
    <row r="131" spans="1:4">
      <c r="A131" s="1062">
        <v>130</v>
      </c>
      <c r="B131" t="s">
        <v>1026</v>
      </c>
      <c r="C131" t="s">
        <v>1034</v>
      </c>
      <c r="D131" t="s">
        <v>1035</v>
      </c>
    </row>
    <row r="132" spans="1:4">
      <c r="A132" s="1062">
        <v>131</v>
      </c>
      <c r="B132" t="s">
        <v>1026</v>
      </c>
      <c r="C132" t="s">
        <v>1036</v>
      </c>
      <c r="D132" t="s">
        <v>1037</v>
      </c>
    </row>
    <row r="133" spans="1:4">
      <c r="A133" s="1062">
        <v>132</v>
      </c>
      <c r="B133" t="s">
        <v>1026</v>
      </c>
      <c r="C133" t="s">
        <v>1038</v>
      </c>
      <c r="D133" t="s">
        <v>1039</v>
      </c>
    </row>
    <row r="134" spans="1:4">
      <c r="A134" s="1062">
        <v>133</v>
      </c>
      <c r="B134" t="s">
        <v>1040</v>
      </c>
      <c r="C134" t="s">
        <v>1042</v>
      </c>
      <c r="D134" t="s">
        <v>1043</v>
      </c>
    </row>
    <row r="135" spans="1:4">
      <c r="A135" s="1062">
        <v>134</v>
      </c>
      <c r="B135" t="s">
        <v>1040</v>
      </c>
      <c r="C135" t="s">
        <v>1044</v>
      </c>
      <c r="D135" t="s">
        <v>1045</v>
      </c>
    </row>
    <row r="136" spans="1:4">
      <c r="A136" s="1062">
        <v>135</v>
      </c>
      <c r="B136" t="s">
        <v>1040</v>
      </c>
      <c r="C136" t="s">
        <v>1040</v>
      </c>
      <c r="D136" t="s">
        <v>1041</v>
      </c>
    </row>
    <row r="137" spans="1:4">
      <c r="A137" s="1062">
        <v>136</v>
      </c>
      <c r="B137" t="s">
        <v>1040</v>
      </c>
      <c r="C137" t="s">
        <v>1046</v>
      </c>
      <c r="D137" t="s">
        <v>1047</v>
      </c>
    </row>
    <row r="138" spans="1:4">
      <c r="A138" s="1062">
        <v>137</v>
      </c>
      <c r="B138" t="s">
        <v>1040</v>
      </c>
      <c r="C138" t="s">
        <v>1048</v>
      </c>
      <c r="D138" t="s">
        <v>1049</v>
      </c>
    </row>
    <row r="139" spans="1:4">
      <c r="A139" s="1062">
        <v>138</v>
      </c>
      <c r="B139" t="s">
        <v>1040</v>
      </c>
      <c r="C139" t="s">
        <v>1050</v>
      </c>
      <c r="D139" t="s">
        <v>1051</v>
      </c>
    </row>
    <row r="140" spans="1:4">
      <c r="A140" s="1062">
        <v>139</v>
      </c>
      <c r="B140" t="s">
        <v>1040</v>
      </c>
      <c r="C140" t="s">
        <v>1052</v>
      </c>
      <c r="D140" t="s">
        <v>1053</v>
      </c>
    </row>
    <row r="141" spans="1:4">
      <c r="A141" s="1062">
        <v>140</v>
      </c>
      <c r="B141" t="s">
        <v>1040</v>
      </c>
      <c r="C141" t="s">
        <v>1054</v>
      </c>
      <c r="D141" t="s">
        <v>1055</v>
      </c>
    </row>
    <row r="142" spans="1:4">
      <c r="A142" s="1062">
        <v>141</v>
      </c>
      <c r="B142" t="s">
        <v>1040</v>
      </c>
      <c r="C142" t="s">
        <v>1056</v>
      </c>
      <c r="D142" t="s">
        <v>1057</v>
      </c>
    </row>
    <row r="143" spans="1:4">
      <c r="A143" s="1062">
        <v>142</v>
      </c>
      <c r="B143" t="s">
        <v>1040</v>
      </c>
      <c r="C143" t="s">
        <v>1058</v>
      </c>
      <c r="D143" t="s">
        <v>1059</v>
      </c>
    </row>
    <row r="144" spans="1:4">
      <c r="A144" s="1062">
        <v>143</v>
      </c>
      <c r="B144" t="s">
        <v>1040</v>
      </c>
      <c r="C144" t="s">
        <v>1060</v>
      </c>
      <c r="D144" t="s">
        <v>1061</v>
      </c>
    </row>
    <row r="145" spans="1:4">
      <c r="A145" s="1062">
        <v>144</v>
      </c>
      <c r="B145" t="s">
        <v>1040</v>
      </c>
      <c r="C145" t="s">
        <v>1062</v>
      </c>
      <c r="D145" t="s">
        <v>1063</v>
      </c>
    </row>
    <row r="146" spans="1:4">
      <c r="A146" s="1062">
        <v>145</v>
      </c>
      <c r="B146" t="s">
        <v>1040</v>
      </c>
      <c r="C146" t="s">
        <v>1064</v>
      </c>
      <c r="D146" t="s">
        <v>1065</v>
      </c>
    </row>
    <row r="147" spans="1:4">
      <c r="A147" s="1062">
        <v>146</v>
      </c>
      <c r="B147" t="s">
        <v>1066</v>
      </c>
      <c r="C147" t="s">
        <v>1068</v>
      </c>
      <c r="D147" t="s">
        <v>1069</v>
      </c>
    </row>
    <row r="148" spans="1:4">
      <c r="A148" s="1062">
        <v>147</v>
      </c>
      <c r="B148" t="s">
        <v>1066</v>
      </c>
      <c r="C148" t="s">
        <v>1070</v>
      </c>
      <c r="D148" t="s">
        <v>1071</v>
      </c>
    </row>
    <row r="149" spans="1:4">
      <c r="A149" s="1062">
        <v>148</v>
      </c>
      <c r="B149" t="s">
        <v>1066</v>
      </c>
      <c r="C149" t="s">
        <v>1066</v>
      </c>
      <c r="D149" t="s">
        <v>1067</v>
      </c>
    </row>
    <row r="150" spans="1:4">
      <c r="A150" s="1062">
        <v>149</v>
      </c>
      <c r="B150" t="s">
        <v>1066</v>
      </c>
      <c r="C150" t="s">
        <v>1072</v>
      </c>
      <c r="D150" t="s">
        <v>1073</v>
      </c>
    </row>
    <row r="151" spans="1:4">
      <c r="A151" s="1062">
        <v>150</v>
      </c>
      <c r="B151" t="s">
        <v>1066</v>
      </c>
      <c r="C151" t="s">
        <v>1074</v>
      </c>
      <c r="D151" t="s">
        <v>1075</v>
      </c>
    </row>
    <row r="152" spans="1:4">
      <c r="A152" s="1062">
        <v>151</v>
      </c>
      <c r="B152" t="s">
        <v>1066</v>
      </c>
      <c r="C152" t="s">
        <v>1076</v>
      </c>
      <c r="D152" t="s">
        <v>1077</v>
      </c>
    </row>
    <row r="153" spans="1:4">
      <c r="A153" s="1062">
        <v>152</v>
      </c>
      <c r="B153" t="s">
        <v>1066</v>
      </c>
      <c r="C153" t="s">
        <v>1078</v>
      </c>
      <c r="D153" t="s">
        <v>1079</v>
      </c>
    </row>
    <row r="154" spans="1:4">
      <c r="A154" s="1062">
        <v>153</v>
      </c>
      <c r="B154" t="s">
        <v>1066</v>
      </c>
      <c r="C154" t="s">
        <v>1080</v>
      </c>
      <c r="D154" t="s">
        <v>1081</v>
      </c>
    </row>
    <row r="155" spans="1:4">
      <c r="A155" s="1062">
        <v>154</v>
      </c>
      <c r="B155" t="s">
        <v>1066</v>
      </c>
      <c r="C155" t="s">
        <v>1082</v>
      </c>
      <c r="D155" t="s">
        <v>1083</v>
      </c>
    </row>
    <row r="156" spans="1:4">
      <c r="A156" s="1062">
        <v>155</v>
      </c>
      <c r="B156" t="s">
        <v>1066</v>
      </c>
      <c r="C156" t="s">
        <v>1084</v>
      </c>
      <c r="D156" t="s">
        <v>1085</v>
      </c>
    </row>
    <row r="157" spans="1:4">
      <c r="A157" s="1062">
        <v>156</v>
      </c>
      <c r="B157" t="s">
        <v>1066</v>
      </c>
      <c r="C157" t="s">
        <v>1086</v>
      </c>
      <c r="D157" t="s">
        <v>1087</v>
      </c>
    </row>
    <row r="158" spans="1:4">
      <c r="A158" s="1062">
        <v>157</v>
      </c>
      <c r="B158" t="s">
        <v>1088</v>
      </c>
      <c r="C158" t="s">
        <v>1090</v>
      </c>
      <c r="D158" t="s">
        <v>1091</v>
      </c>
    </row>
    <row r="159" spans="1:4">
      <c r="A159" s="1062">
        <v>158</v>
      </c>
      <c r="B159" t="s">
        <v>1088</v>
      </c>
      <c r="C159" t="s">
        <v>1012</v>
      </c>
      <c r="D159" t="s">
        <v>1092</v>
      </c>
    </row>
    <row r="160" spans="1:4">
      <c r="A160" s="1062">
        <v>159</v>
      </c>
      <c r="B160" t="s">
        <v>1088</v>
      </c>
      <c r="C160" t="s">
        <v>1088</v>
      </c>
      <c r="D160" t="s">
        <v>1089</v>
      </c>
    </row>
    <row r="161" spans="1:4">
      <c r="A161" s="1062">
        <v>160</v>
      </c>
      <c r="B161" t="s">
        <v>1088</v>
      </c>
      <c r="C161" t="s">
        <v>1093</v>
      </c>
      <c r="D161" t="s">
        <v>1094</v>
      </c>
    </row>
    <row r="162" spans="1:4">
      <c r="A162" s="1062">
        <v>161</v>
      </c>
      <c r="B162" t="s">
        <v>1088</v>
      </c>
      <c r="C162" t="s">
        <v>1095</v>
      </c>
      <c r="D162" t="s">
        <v>1096</v>
      </c>
    </row>
    <row r="163" spans="1:4">
      <c r="A163" s="1062">
        <v>162</v>
      </c>
      <c r="B163" t="s">
        <v>1088</v>
      </c>
      <c r="C163" t="s">
        <v>1097</v>
      </c>
      <c r="D163" t="s">
        <v>1098</v>
      </c>
    </row>
    <row r="164" spans="1:4">
      <c r="A164" s="1062">
        <v>163</v>
      </c>
      <c r="B164" t="s">
        <v>1088</v>
      </c>
      <c r="C164" t="s">
        <v>1099</v>
      </c>
      <c r="D164" t="s">
        <v>1100</v>
      </c>
    </row>
    <row r="165" spans="1:4">
      <c r="A165" s="1062">
        <v>164</v>
      </c>
      <c r="B165" t="s">
        <v>1101</v>
      </c>
      <c r="C165" t="s">
        <v>1101</v>
      </c>
      <c r="D165" t="s">
        <v>1102</v>
      </c>
    </row>
    <row r="166" spans="1:4">
      <c r="A166" s="1062">
        <v>165</v>
      </c>
      <c r="B166" t="s">
        <v>1103</v>
      </c>
      <c r="C166" t="s">
        <v>1105</v>
      </c>
      <c r="D166" t="s">
        <v>1106</v>
      </c>
    </row>
    <row r="167" spans="1:4">
      <c r="A167" s="1062">
        <v>166</v>
      </c>
      <c r="B167" t="s">
        <v>1103</v>
      </c>
      <c r="C167" t="s">
        <v>1107</v>
      </c>
      <c r="D167" t="s">
        <v>1108</v>
      </c>
    </row>
    <row r="168" spans="1:4">
      <c r="A168" s="1062">
        <v>167</v>
      </c>
      <c r="B168" t="s">
        <v>1103</v>
      </c>
      <c r="C168" t="s">
        <v>1109</v>
      </c>
      <c r="D168" t="s">
        <v>1110</v>
      </c>
    </row>
    <row r="169" spans="1:4">
      <c r="A169" s="1062">
        <v>168</v>
      </c>
      <c r="B169" t="s">
        <v>1103</v>
      </c>
      <c r="C169" t="s">
        <v>1111</v>
      </c>
      <c r="D169" t="s">
        <v>1112</v>
      </c>
    </row>
    <row r="170" spans="1:4">
      <c r="A170" s="1062">
        <v>169</v>
      </c>
      <c r="B170" t="s">
        <v>1103</v>
      </c>
      <c r="C170" t="s">
        <v>1103</v>
      </c>
      <c r="D170" t="s">
        <v>1104</v>
      </c>
    </row>
    <row r="171" spans="1:4">
      <c r="A171" s="1062">
        <v>170</v>
      </c>
      <c r="B171" t="s">
        <v>1103</v>
      </c>
      <c r="C171" t="s">
        <v>1113</v>
      </c>
      <c r="D171" t="s">
        <v>1114</v>
      </c>
    </row>
    <row r="172" spans="1:4">
      <c r="A172" s="1062">
        <v>171</v>
      </c>
      <c r="B172" t="s">
        <v>1115</v>
      </c>
      <c r="C172" t="s">
        <v>1117</v>
      </c>
      <c r="D172" t="s">
        <v>1118</v>
      </c>
    </row>
    <row r="173" spans="1:4">
      <c r="A173" s="1062">
        <v>172</v>
      </c>
      <c r="B173" t="s">
        <v>1115</v>
      </c>
      <c r="C173" t="s">
        <v>1119</v>
      </c>
      <c r="D173" t="s">
        <v>1120</v>
      </c>
    </row>
    <row r="174" spans="1:4">
      <c r="A174" s="1062">
        <v>173</v>
      </c>
      <c r="B174" t="s">
        <v>1115</v>
      </c>
      <c r="C174" t="s">
        <v>1121</v>
      </c>
      <c r="D174" t="s">
        <v>1122</v>
      </c>
    </row>
    <row r="175" spans="1:4">
      <c r="A175" s="1062">
        <v>174</v>
      </c>
      <c r="B175" t="s">
        <v>1115</v>
      </c>
      <c r="C175" t="s">
        <v>1115</v>
      </c>
      <c r="D175" t="s">
        <v>1116</v>
      </c>
    </row>
    <row r="176" spans="1:4">
      <c r="A176" s="1062">
        <v>175</v>
      </c>
      <c r="B176" t="s">
        <v>1115</v>
      </c>
      <c r="C176" t="s">
        <v>1123</v>
      </c>
      <c r="D176" t="s">
        <v>1124</v>
      </c>
    </row>
    <row r="177" spans="1:4">
      <c r="A177" s="1062">
        <v>176</v>
      </c>
      <c r="B177" t="s">
        <v>1115</v>
      </c>
      <c r="C177" t="s">
        <v>1125</v>
      </c>
      <c r="D177" t="s">
        <v>1126</v>
      </c>
    </row>
    <row r="178" spans="1:4">
      <c r="A178" s="1062">
        <v>177</v>
      </c>
      <c r="B178" t="s">
        <v>1115</v>
      </c>
      <c r="C178" t="s">
        <v>1127</v>
      </c>
      <c r="D178" t="s">
        <v>1128</v>
      </c>
    </row>
    <row r="179" spans="1:4">
      <c r="A179" s="1062">
        <v>178</v>
      </c>
      <c r="B179" t="s">
        <v>1129</v>
      </c>
      <c r="C179" t="s">
        <v>1131</v>
      </c>
      <c r="D179" t="s">
        <v>1132</v>
      </c>
    </row>
    <row r="180" spans="1:4">
      <c r="A180" s="1062">
        <v>179</v>
      </c>
      <c r="B180" t="s">
        <v>1129</v>
      </c>
      <c r="C180" t="s">
        <v>1129</v>
      </c>
      <c r="D180" t="s">
        <v>1130</v>
      </c>
    </row>
    <row r="181" spans="1:4">
      <c r="A181" s="1062">
        <v>180</v>
      </c>
      <c r="B181" t="s">
        <v>1129</v>
      </c>
      <c r="C181" t="s">
        <v>1133</v>
      </c>
      <c r="D181" t="s">
        <v>1134</v>
      </c>
    </row>
    <row r="182" spans="1:4">
      <c r="A182" s="1062">
        <v>181</v>
      </c>
      <c r="B182" t="s">
        <v>1129</v>
      </c>
      <c r="C182" t="s">
        <v>1135</v>
      </c>
      <c r="D182" t="s">
        <v>1136</v>
      </c>
    </row>
    <row r="183" spans="1:4">
      <c r="A183" s="1062">
        <v>182</v>
      </c>
      <c r="B183" t="s">
        <v>1129</v>
      </c>
      <c r="C183" t="s">
        <v>1137</v>
      </c>
      <c r="D183" t="s">
        <v>1138</v>
      </c>
    </row>
    <row r="184" spans="1:4">
      <c r="A184" s="1062">
        <v>183</v>
      </c>
      <c r="B184" t="s">
        <v>1129</v>
      </c>
      <c r="C184" t="s">
        <v>1139</v>
      </c>
      <c r="D184" t="s">
        <v>1140</v>
      </c>
    </row>
    <row r="185" spans="1:4">
      <c r="A185" s="1062">
        <v>184</v>
      </c>
      <c r="B185" t="s">
        <v>1129</v>
      </c>
      <c r="C185" t="s">
        <v>1141</v>
      </c>
      <c r="D185" t="s">
        <v>1142</v>
      </c>
    </row>
    <row r="186" spans="1:4">
      <c r="A186" s="1062">
        <v>185</v>
      </c>
      <c r="B186" t="s">
        <v>1143</v>
      </c>
      <c r="C186" t="s">
        <v>1145</v>
      </c>
      <c r="D186" t="s">
        <v>1146</v>
      </c>
    </row>
    <row r="187" spans="1:4">
      <c r="A187" s="1062">
        <v>186</v>
      </c>
      <c r="B187" t="s">
        <v>1143</v>
      </c>
      <c r="C187" t="s">
        <v>1147</v>
      </c>
      <c r="D187" t="s">
        <v>1148</v>
      </c>
    </row>
    <row r="188" spans="1:4">
      <c r="A188" s="1062">
        <v>187</v>
      </c>
      <c r="B188" t="s">
        <v>1143</v>
      </c>
      <c r="C188" t="s">
        <v>1149</v>
      </c>
      <c r="D188" t="s">
        <v>1150</v>
      </c>
    </row>
    <row r="189" spans="1:4">
      <c r="A189" s="1062">
        <v>188</v>
      </c>
      <c r="B189" t="s">
        <v>1143</v>
      </c>
      <c r="C189" t="s">
        <v>1151</v>
      </c>
      <c r="D189" t="s">
        <v>1152</v>
      </c>
    </row>
    <row r="190" spans="1:4">
      <c r="A190" s="1062">
        <v>189</v>
      </c>
      <c r="B190" t="s">
        <v>1143</v>
      </c>
      <c r="C190" t="s">
        <v>1143</v>
      </c>
      <c r="D190" t="s">
        <v>1144</v>
      </c>
    </row>
    <row r="191" spans="1:4">
      <c r="A191" s="1062">
        <v>190</v>
      </c>
      <c r="B191" t="s">
        <v>1143</v>
      </c>
      <c r="C191" t="s">
        <v>1153</v>
      </c>
      <c r="D191" t="s">
        <v>1154</v>
      </c>
    </row>
    <row r="192" spans="1:4">
      <c r="A192" s="1062">
        <v>191</v>
      </c>
      <c r="B192" t="s">
        <v>1143</v>
      </c>
      <c r="C192" t="s">
        <v>1155</v>
      </c>
      <c r="D192" t="s">
        <v>1156</v>
      </c>
    </row>
    <row r="193" spans="1:4">
      <c r="A193" s="1062">
        <v>192</v>
      </c>
      <c r="B193" t="s">
        <v>1143</v>
      </c>
      <c r="C193" t="s">
        <v>1157</v>
      </c>
      <c r="D193" t="s">
        <v>1158</v>
      </c>
    </row>
    <row r="194" spans="1:4">
      <c r="A194" s="1062">
        <v>193</v>
      </c>
      <c r="B194" t="s">
        <v>1143</v>
      </c>
      <c r="C194" t="s">
        <v>1159</v>
      </c>
      <c r="D194" t="s">
        <v>1160</v>
      </c>
    </row>
    <row r="195" spans="1:4">
      <c r="A195" s="1062">
        <v>194</v>
      </c>
      <c r="B195" t="s">
        <v>1143</v>
      </c>
      <c r="C195" t="s">
        <v>1161</v>
      </c>
      <c r="D195" t="s">
        <v>1162</v>
      </c>
    </row>
    <row r="196" spans="1:4">
      <c r="A196" s="1062">
        <v>195</v>
      </c>
      <c r="B196" t="s">
        <v>1143</v>
      </c>
      <c r="C196" t="s">
        <v>1163</v>
      </c>
      <c r="D196" t="s">
        <v>1164</v>
      </c>
    </row>
    <row r="197" spans="1:4">
      <c r="A197" s="1062">
        <v>196</v>
      </c>
      <c r="B197" t="s">
        <v>1143</v>
      </c>
      <c r="C197" t="s">
        <v>1165</v>
      </c>
      <c r="D197" t="s">
        <v>1166</v>
      </c>
    </row>
    <row r="198" spans="1:4">
      <c r="A198" s="1062">
        <v>197</v>
      </c>
      <c r="B198" t="s">
        <v>1143</v>
      </c>
      <c r="C198" t="s">
        <v>1167</v>
      </c>
      <c r="D198" t="s">
        <v>1168</v>
      </c>
    </row>
    <row r="199" spans="1:4">
      <c r="A199" s="1062">
        <v>198</v>
      </c>
      <c r="B199" t="s">
        <v>1169</v>
      </c>
      <c r="C199" t="s">
        <v>1171</v>
      </c>
      <c r="D199" t="s">
        <v>1172</v>
      </c>
    </row>
    <row r="200" spans="1:4">
      <c r="A200" s="1062">
        <v>199</v>
      </c>
      <c r="B200" t="s">
        <v>1169</v>
      </c>
      <c r="C200" t="s">
        <v>1173</v>
      </c>
      <c r="D200" t="s">
        <v>1174</v>
      </c>
    </row>
    <row r="201" spans="1:4">
      <c r="A201" s="1062">
        <v>200</v>
      </c>
      <c r="B201" t="s">
        <v>1169</v>
      </c>
      <c r="C201" t="s">
        <v>1175</v>
      </c>
      <c r="D201" t="s">
        <v>1176</v>
      </c>
    </row>
    <row r="202" spans="1:4">
      <c r="A202" s="1062">
        <v>201</v>
      </c>
      <c r="B202" t="s">
        <v>1169</v>
      </c>
      <c r="C202" t="s">
        <v>1177</v>
      </c>
      <c r="D202" t="s">
        <v>1178</v>
      </c>
    </row>
    <row r="203" spans="1:4">
      <c r="A203" s="1062">
        <v>202</v>
      </c>
      <c r="B203" t="s">
        <v>1169</v>
      </c>
      <c r="C203" t="s">
        <v>1179</v>
      </c>
      <c r="D203" t="s">
        <v>1180</v>
      </c>
    </row>
    <row r="204" spans="1:4">
      <c r="A204" s="1062">
        <v>203</v>
      </c>
      <c r="B204" t="s">
        <v>1169</v>
      </c>
      <c r="C204" t="s">
        <v>1181</v>
      </c>
      <c r="D204" t="s">
        <v>1182</v>
      </c>
    </row>
    <row r="205" spans="1:4">
      <c r="A205" s="1062">
        <v>204</v>
      </c>
      <c r="B205" t="s">
        <v>1169</v>
      </c>
      <c r="C205" t="s">
        <v>1183</v>
      </c>
      <c r="D205" t="s">
        <v>1184</v>
      </c>
    </row>
    <row r="206" spans="1:4">
      <c r="A206" s="1062">
        <v>205</v>
      </c>
      <c r="B206" t="s">
        <v>1169</v>
      </c>
      <c r="C206" t="s">
        <v>1169</v>
      </c>
      <c r="D206" t="s">
        <v>1170</v>
      </c>
    </row>
    <row r="207" spans="1:4">
      <c r="A207" s="1062">
        <v>206</v>
      </c>
      <c r="B207" t="s">
        <v>1169</v>
      </c>
      <c r="C207" t="s">
        <v>1185</v>
      </c>
      <c r="D207" t="s">
        <v>1186</v>
      </c>
    </row>
    <row r="208" spans="1:4">
      <c r="A208" s="1062">
        <v>207</v>
      </c>
      <c r="B208" t="s">
        <v>1169</v>
      </c>
      <c r="C208" t="s">
        <v>1187</v>
      </c>
      <c r="D208" t="s">
        <v>1188</v>
      </c>
    </row>
    <row r="209" spans="1:4">
      <c r="A209" s="1062">
        <v>208</v>
      </c>
      <c r="B209" t="s">
        <v>1169</v>
      </c>
      <c r="C209" t="s">
        <v>1189</v>
      </c>
      <c r="D209" t="s">
        <v>1190</v>
      </c>
    </row>
    <row r="210" spans="1:4">
      <c r="A210" s="1062">
        <v>209</v>
      </c>
      <c r="B210" t="s">
        <v>1169</v>
      </c>
      <c r="C210" t="s">
        <v>1191</v>
      </c>
      <c r="D210" t="s">
        <v>1192</v>
      </c>
    </row>
    <row r="211" spans="1:4">
      <c r="A211" s="1062">
        <v>210</v>
      </c>
      <c r="B211" t="s">
        <v>1169</v>
      </c>
      <c r="C211" t="s">
        <v>1193</v>
      </c>
      <c r="D211" t="s">
        <v>1194</v>
      </c>
    </row>
    <row r="212" spans="1:4">
      <c r="A212" s="1062">
        <v>211</v>
      </c>
      <c r="B212" t="s">
        <v>1169</v>
      </c>
      <c r="C212" t="s">
        <v>820</v>
      </c>
      <c r="D212" t="s">
        <v>1195</v>
      </c>
    </row>
    <row r="213" spans="1:4">
      <c r="A213" s="1062">
        <v>212</v>
      </c>
      <c r="B213" t="s">
        <v>1169</v>
      </c>
      <c r="C213" t="s">
        <v>1196</v>
      </c>
      <c r="D213" t="s">
        <v>1197</v>
      </c>
    </row>
    <row r="214" spans="1:4">
      <c r="A214" s="1062">
        <v>213</v>
      </c>
      <c r="B214" t="s">
        <v>1198</v>
      </c>
      <c r="C214" t="s">
        <v>1200</v>
      </c>
      <c r="D214" t="s">
        <v>1201</v>
      </c>
    </row>
    <row r="215" spans="1:4">
      <c r="A215" s="1062">
        <v>214</v>
      </c>
      <c r="B215" t="s">
        <v>1198</v>
      </c>
      <c r="C215" t="s">
        <v>1202</v>
      </c>
      <c r="D215" t="s">
        <v>1203</v>
      </c>
    </row>
    <row r="216" spans="1:4">
      <c r="A216" s="1062">
        <v>215</v>
      </c>
      <c r="B216" t="s">
        <v>1198</v>
      </c>
      <c r="C216" t="s">
        <v>1204</v>
      </c>
      <c r="D216" t="s">
        <v>1205</v>
      </c>
    </row>
    <row r="217" spans="1:4">
      <c r="A217" s="1062">
        <v>216</v>
      </c>
      <c r="B217" t="s">
        <v>1198</v>
      </c>
      <c r="C217" t="s">
        <v>1206</v>
      </c>
      <c r="D217" t="s">
        <v>1207</v>
      </c>
    </row>
    <row r="218" spans="1:4">
      <c r="A218" s="1062">
        <v>217</v>
      </c>
      <c r="B218" t="s">
        <v>1198</v>
      </c>
      <c r="C218" t="s">
        <v>904</v>
      </c>
      <c r="D218" t="s">
        <v>1208</v>
      </c>
    </row>
    <row r="219" spans="1:4">
      <c r="A219" s="1062">
        <v>218</v>
      </c>
      <c r="B219" t="s">
        <v>1198</v>
      </c>
      <c r="C219" t="s">
        <v>1198</v>
      </c>
      <c r="D219" t="s">
        <v>1199</v>
      </c>
    </row>
    <row r="220" spans="1:4">
      <c r="A220" s="1062">
        <v>219</v>
      </c>
      <c r="B220" t="s">
        <v>1198</v>
      </c>
      <c r="C220" t="s">
        <v>1209</v>
      </c>
      <c r="D220" t="s">
        <v>1210</v>
      </c>
    </row>
    <row r="221" spans="1:4">
      <c r="A221" s="1062">
        <v>220</v>
      </c>
      <c r="B221" t="s">
        <v>1198</v>
      </c>
      <c r="C221" t="s">
        <v>1211</v>
      </c>
      <c r="D221" t="s">
        <v>1212</v>
      </c>
    </row>
    <row r="222" spans="1:4">
      <c r="A222" s="1062">
        <v>221</v>
      </c>
      <c r="B222" t="s">
        <v>1198</v>
      </c>
      <c r="C222" t="s">
        <v>1213</v>
      </c>
      <c r="D222" t="s">
        <v>1214</v>
      </c>
    </row>
    <row r="223" spans="1:4">
      <c r="A223" s="1062">
        <v>222</v>
      </c>
      <c r="B223" t="s">
        <v>1215</v>
      </c>
      <c r="C223" t="s">
        <v>1217</v>
      </c>
      <c r="D223" t="s">
        <v>1218</v>
      </c>
    </row>
    <row r="224" spans="1:4">
      <c r="A224" s="1062">
        <v>223</v>
      </c>
      <c r="B224" t="s">
        <v>1215</v>
      </c>
      <c r="C224" t="s">
        <v>1219</v>
      </c>
      <c r="D224" t="s">
        <v>1220</v>
      </c>
    </row>
    <row r="225" spans="1:4">
      <c r="A225" s="1062">
        <v>224</v>
      </c>
      <c r="B225" t="s">
        <v>1215</v>
      </c>
      <c r="C225" t="s">
        <v>1221</v>
      </c>
      <c r="D225" t="s">
        <v>1222</v>
      </c>
    </row>
    <row r="226" spans="1:4">
      <c r="A226" s="1062">
        <v>225</v>
      </c>
      <c r="B226" t="s">
        <v>1215</v>
      </c>
      <c r="C226" t="s">
        <v>1223</v>
      </c>
      <c r="D226" t="s">
        <v>1224</v>
      </c>
    </row>
    <row r="227" spans="1:4">
      <c r="A227" s="1062">
        <v>226</v>
      </c>
      <c r="B227" t="s">
        <v>1215</v>
      </c>
      <c r="C227" t="s">
        <v>1225</v>
      </c>
      <c r="D227" t="s">
        <v>1226</v>
      </c>
    </row>
    <row r="228" spans="1:4">
      <c r="A228" s="1062">
        <v>227</v>
      </c>
      <c r="B228" t="s">
        <v>1215</v>
      </c>
      <c r="C228" t="s">
        <v>1227</v>
      </c>
      <c r="D228" t="s">
        <v>1228</v>
      </c>
    </row>
    <row r="229" spans="1:4">
      <c r="A229" s="1062">
        <v>228</v>
      </c>
      <c r="B229" t="s">
        <v>1215</v>
      </c>
      <c r="C229" t="s">
        <v>1229</v>
      </c>
      <c r="D229" t="s">
        <v>1230</v>
      </c>
    </row>
    <row r="230" spans="1:4">
      <c r="A230" s="1062">
        <v>229</v>
      </c>
      <c r="B230" t="s">
        <v>1215</v>
      </c>
      <c r="C230" t="s">
        <v>1231</v>
      </c>
      <c r="D230" t="s">
        <v>1232</v>
      </c>
    </row>
    <row r="231" spans="1:4">
      <c r="A231" s="1062">
        <v>230</v>
      </c>
      <c r="B231" t="s">
        <v>1215</v>
      </c>
      <c r="C231" t="s">
        <v>1215</v>
      </c>
      <c r="D231" t="s">
        <v>1216</v>
      </c>
    </row>
    <row r="232" spans="1:4">
      <c r="A232" s="1062">
        <v>231</v>
      </c>
      <c r="B232" t="s">
        <v>1215</v>
      </c>
      <c r="C232" t="s">
        <v>1233</v>
      </c>
      <c r="D232" t="s">
        <v>1234</v>
      </c>
    </row>
    <row r="233" spans="1:4">
      <c r="A233" s="1062">
        <v>232</v>
      </c>
      <c r="B233" t="s">
        <v>1235</v>
      </c>
      <c r="C233" t="s">
        <v>1235</v>
      </c>
      <c r="D233" t="s">
        <v>1236</v>
      </c>
    </row>
    <row r="234" spans="1:4">
      <c r="A234" s="1062">
        <v>233</v>
      </c>
      <c r="B234" t="s">
        <v>1237</v>
      </c>
      <c r="C234" t="s">
        <v>1239</v>
      </c>
      <c r="D234" t="s">
        <v>1240</v>
      </c>
    </row>
    <row r="235" spans="1:4">
      <c r="A235" s="1062">
        <v>234</v>
      </c>
      <c r="B235" t="s">
        <v>1237</v>
      </c>
      <c r="C235" t="s">
        <v>1241</v>
      </c>
      <c r="D235" t="s">
        <v>1242</v>
      </c>
    </row>
    <row r="236" spans="1:4">
      <c r="A236" s="1062">
        <v>235</v>
      </c>
      <c r="B236" t="s">
        <v>1237</v>
      </c>
      <c r="C236" t="s">
        <v>1243</v>
      </c>
      <c r="D236" t="s">
        <v>1244</v>
      </c>
    </row>
    <row r="237" spans="1:4">
      <c r="A237" s="1062">
        <v>236</v>
      </c>
      <c r="B237" t="s">
        <v>1237</v>
      </c>
      <c r="C237" t="s">
        <v>1245</v>
      </c>
      <c r="D237" t="s">
        <v>1246</v>
      </c>
    </row>
    <row r="238" spans="1:4">
      <c r="A238" s="1062">
        <v>237</v>
      </c>
      <c r="B238" t="s">
        <v>1237</v>
      </c>
      <c r="C238" t="s">
        <v>1247</v>
      </c>
      <c r="D238" t="s">
        <v>1248</v>
      </c>
    </row>
    <row r="239" spans="1:4">
      <c r="A239" s="1062">
        <v>238</v>
      </c>
      <c r="B239" t="s">
        <v>1237</v>
      </c>
      <c r="C239" t="s">
        <v>1249</v>
      </c>
      <c r="D239" t="s">
        <v>1250</v>
      </c>
    </row>
    <row r="240" spans="1:4">
      <c r="A240" s="1062">
        <v>239</v>
      </c>
      <c r="B240" t="s">
        <v>1237</v>
      </c>
      <c r="C240" t="s">
        <v>1251</v>
      </c>
      <c r="D240" t="s">
        <v>1252</v>
      </c>
    </row>
    <row r="241" spans="1:4">
      <c r="A241" s="1062">
        <v>240</v>
      </c>
      <c r="B241" t="s">
        <v>1237</v>
      </c>
      <c r="C241" t="s">
        <v>1253</v>
      </c>
      <c r="D241" t="s">
        <v>1254</v>
      </c>
    </row>
    <row r="242" spans="1:4">
      <c r="A242" s="1062">
        <v>241</v>
      </c>
      <c r="B242" t="s">
        <v>1237</v>
      </c>
      <c r="C242" t="s">
        <v>1237</v>
      </c>
      <c r="D242" t="s">
        <v>1238</v>
      </c>
    </row>
    <row r="243" spans="1:4">
      <c r="A243" s="1062">
        <v>242</v>
      </c>
      <c r="B243" t="s">
        <v>1237</v>
      </c>
      <c r="C243" t="s">
        <v>1255</v>
      </c>
      <c r="D243" t="s">
        <v>1256</v>
      </c>
    </row>
    <row r="244" spans="1:4">
      <c r="A244" s="1062">
        <v>243</v>
      </c>
      <c r="B244" t="s">
        <v>1237</v>
      </c>
      <c r="C244" t="s">
        <v>1257</v>
      </c>
      <c r="D244" t="s">
        <v>1258</v>
      </c>
    </row>
    <row r="245" spans="1:4">
      <c r="A245" s="1062">
        <v>244</v>
      </c>
      <c r="B245" t="s">
        <v>1259</v>
      </c>
      <c r="C245" t="s">
        <v>1259</v>
      </c>
      <c r="D245" t="s">
        <v>1260</v>
      </c>
    </row>
    <row r="246" spans="1:4">
      <c r="A246" s="1062">
        <v>245</v>
      </c>
      <c r="B246" t="s">
        <v>1261</v>
      </c>
      <c r="C246" t="s">
        <v>1263</v>
      </c>
      <c r="D246" t="s">
        <v>1264</v>
      </c>
    </row>
    <row r="247" spans="1:4">
      <c r="A247" s="1062">
        <v>246</v>
      </c>
      <c r="B247" t="s">
        <v>1261</v>
      </c>
      <c r="C247" t="s">
        <v>1265</v>
      </c>
      <c r="D247" t="s">
        <v>1266</v>
      </c>
    </row>
    <row r="248" spans="1:4">
      <c r="A248" s="1062">
        <v>247</v>
      </c>
      <c r="B248" t="s">
        <v>1261</v>
      </c>
      <c r="C248" t="s">
        <v>1267</v>
      </c>
      <c r="D248" t="s">
        <v>1268</v>
      </c>
    </row>
    <row r="249" spans="1:4">
      <c r="A249" s="1062">
        <v>248</v>
      </c>
      <c r="B249" t="s">
        <v>1261</v>
      </c>
      <c r="C249" t="s">
        <v>1002</v>
      </c>
      <c r="D249" t="s">
        <v>1269</v>
      </c>
    </row>
    <row r="250" spans="1:4">
      <c r="A250" s="1062">
        <v>249</v>
      </c>
      <c r="B250" t="s">
        <v>1261</v>
      </c>
      <c r="C250" t="s">
        <v>1270</v>
      </c>
      <c r="D250" t="s">
        <v>1271</v>
      </c>
    </row>
    <row r="251" spans="1:4">
      <c r="A251" s="1062">
        <v>250</v>
      </c>
      <c r="B251" t="s">
        <v>1261</v>
      </c>
      <c r="C251" t="s">
        <v>1155</v>
      </c>
      <c r="D251" t="s">
        <v>1272</v>
      </c>
    </row>
    <row r="252" spans="1:4">
      <c r="A252" s="1062">
        <v>251</v>
      </c>
      <c r="B252" t="s">
        <v>1261</v>
      </c>
      <c r="C252" t="s">
        <v>1273</v>
      </c>
      <c r="D252" t="s">
        <v>1274</v>
      </c>
    </row>
    <row r="253" spans="1:4">
      <c r="A253" s="1062">
        <v>252</v>
      </c>
      <c r="B253" t="s">
        <v>1261</v>
      </c>
      <c r="C253" t="s">
        <v>1275</v>
      </c>
      <c r="D253" t="s">
        <v>1276</v>
      </c>
    </row>
    <row r="254" spans="1:4">
      <c r="A254" s="1062">
        <v>253</v>
      </c>
      <c r="B254" t="s">
        <v>1261</v>
      </c>
      <c r="C254" t="s">
        <v>1277</v>
      </c>
      <c r="D254" t="s">
        <v>1278</v>
      </c>
    </row>
    <row r="255" spans="1:4">
      <c r="A255" s="1062">
        <v>254</v>
      </c>
      <c r="B255" t="s">
        <v>1261</v>
      </c>
      <c r="C255" t="s">
        <v>1261</v>
      </c>
      <c r="D255" t="s">
        <v>1262</v>
      </c>
    </row>
    <row r="256" spans="1:4">
      <c r="A256" s="1062">
        <v>255</v>
      </c>
      <c r="B256" t="s">
        <v>1261</v>
      </c>
      <c r="C256" t="s">
        <v>1279</v>
      </c>
      <c r="D256" t="s">
        <v>1280</v>
      </c>
    </row>
    <row r="257" spans="1:4">
      <c r="A257" s="1062">
        <v>256</v>
      </c>
      <c r="B257" t="s">
        <v>1261</v>
      </c>
      <c r="C257" t="s">
        <v>1281</v>
      </c>
      <c r="D257" t="s">
        <v>1282</v>
      </c>
    </row>
    <row r="258" spans="1:4">
      <c r="A258" s="1062">
        <v>257</v>
      </c>
      <c r="B258" t="s">
        <v>1261</v>
      </c>
      <c r="C258" t="s">
        <v>1283</v>
      </c>
      <c r="D258" t="s">
        <v>1284</v>
      </c>
    </row>
    <row r="259" spans="1:4">
      <c r="A259" s="1062">
        <v>258</v>
      </c>
      <c r="B259" t="s">
        <v>1285</v>
      </c>
      <c r="C259" t="s">
        <v>1287</v>
      </c>
      <c r="D259" t="s">
        <v>1288</v>
      </c>
    </row>
    <row r="260" spans="1:4">
      <c r="A260" s="1062">
        <v>259</v>
      </c>
      <c r="B260" t="s">
        <v>1285</v>
      </c>
      <c r="C260" t="s">
        <v>1289</v>
      </c>
      <c r="D260" t="s">
        <v>1290</v>
      </c>
    </row>
    <row r="261" spans="1:4">
      <c r="A261" s="1062">
        <v>260</v>
      </c>
      <c r="B261" t="s">
        <v>1285</v>
      </c>
      <c r="C261" t="s">
        <v>1291</v>
      </c>
      <c r="D261" t="s">
        <v>1292</v>
      </c>
    </row>
    <row r="262" spans="1:4">
      <c r="A262" s="1062">
        <v>261</v>
      </c>
      <c r="B262" t="s">
        <v>1285</v>
      </c>
      <c r="C262" t="s">
        <v>1153</v>
      </c>
      <c r="D262" t="s">
        <v>1293</v>
      </c>
    </row>
    <row r="263" spans="1:4">
      <c r="A263" s="1062">
        <v>262</v>
      </c>
      <c r="B263" t="s">
        <v>1285</v>
      </c>
      <c r="C263" t="s">
        <v>1294</v>
      </c>
      <c r="D263" t="s">
        <v>1295</v>
      </c>
    </row>
    <row r="264" spans="1:4">
      <c r="A264" s="1062">
        <v>263</v>
      </c>
      <c r="B264" t="s">
        <v>1285</v>
      </c>
      <c r="C264" t="s">
        <v>1296</v>
      </c>
      <c r="D264" t="s">
        <v>1297</v>
      </c>
    </row>
    <row r="265" spans="1:4">
      <c r="A265" s="1062">
        <v>264</v>
      </c>
      <c r="B265" t="s">
        <v>1285</v>
      </c>
      <c r="C265" t="s">
        <v>1285</v>
      </c>
      <c r="D265" t="s">
        <v>1286</v>
      </c>
    </row>
    <row r="266" spans="1:4">
      <c r="A266" s="1062">
        <v>265</v>
      </c>
      <c r="B266" t="s">
        <v>1285</v>
      </c>
      <c r="C266" t="s">
        <v>1298</v>
      </c>
      <c r="D266" t="s">
        <v>1299</v>
      </c>
    </row>
    <row r="267" spans="1:4">
      <c r="A267" s="1062">
        <v>266</v>
      </c>
      <c r="B267" t="s">
        <v>1285</v>
      </c>
      <c r="C267" t="s">
        <v>1300</v>
      </c>
      <c r="D267" t="s">
        <v>1301</v>
      </c>
    </row>
    <row r="268" spans="1:4">
      <c r="A268" s="1062">
        <v>267</v>
      </c>
      <c r="B268" t="s">
        <v>1285</v>
      </c>
      <c r="C268" t="s">
        <v>1302</v>
      </c>
      <c r="D268" t="s">
        <v>1303</v>
      </c>
    </row>
    <row r="269" spans="1:4">
      <c r="A269" s="1062">
        <v>268</v>
      </c>
      <c r="B269" t="s">
        <v>1304</v>
      </c>
      <c r="C269" t="s">
        <v>1304</v>
      </c>
      <c r="D269" t="s">
        <v>1305</v>
      </c>
    </row>
    <row r="270" spans="1:4">
      <c r="A270" s="1062">
        <v>269</v>
      </c>
      <c r="B270" t="s">
        <v>1306</v>
      </c>
      <c r="C270" t="s">
        <v>1308</v>
      </c>
      <c r="D270" t="s">
        <v>1309</v>
      </c>
    </row>
    <row r="271" spans="1:4">
      <c r="A271" s="1062">
        <v>270</v>
      </c>
      <c r="B271" t="s">
        <v>1306</v>
      </c>
      <c r="C271" t="s">
        <v>1310</v>
      </c>
      <c r="D271" t="s">
        <v>1311</v>
      </c>
    </row>
    <row r="272" spans="1:4">
      <c r="A272" s="1062">
        <v>271</v>
      </c>
      <c r="B272" t="s">
        <v>1306</v>
      </c>
      <c r="C272" t="s">
        <v>912</v>
      </c>
      <c r="D272" t="s">
        <v>1312</v>
      </c>
    </row>
    <row r="273" spans="1:4">
      <c r="A273" s="1062">
        <v>272</v>
      </c>
      <c r="B273" t="s">
        <v>1306</v>
      </c>
      <c r="C273" t="s">
        <v>1313</v>
      </c>
      <c r="D273" t="s">
        <v>1314</v>
      </c>
    </row>
    <row r="274" spans="1:4">
      <c r="A274" s="1062">
        <v>273</v>
      </c>
      <c r="B274" t="s">
        <v>1306</v>
      </c>
      <c r="C274" t="s">
        <v>1315</v>
      </c>
      <c r="D274" t="s">
        <v>1316</v>
      </c>
    </row>
    <row r="275" spans="1:4">
      <c r="A275" s="1062">
        <v>274</v>
      </c>
      <c r="B275" t="s">
        <v>1306</v>
      </c>
      <c r="C275" t="s">
        <v>1317</v>
      </c>
      <c r="D275" t="s">
        <v>1318</v>
      </c>
    </row>
    <row r="276" spans="1:4">
      <c r="A276" s="1062">
        <v>275</v>
      </c>
      <c r="B276" t="s">
        <v>1306</v>
      </c>
      <c r="C276" t="s">
        <v>904</v>
      </c>
      <c r="D276" t="s">
        <v>1319</v>
      </c>
    </row>
    <row r="277" spans="1:4">
      <c r="A277" s="1062">
        <v>276</v>
      </c>
      <c r="B277" t="s">
        <v>1306</v>
      </c>
      <c r="C277" t="s">
        <v>1320</v>
      </c>
      <c r="D277" t="s">
        <v>1321</v>
      </c>
    </row>
    <row r="278" spans="1:4">
      <c r="A278" s="1062">
        <v>277</v>
      </c>
      <c r="B278" t="s">
        <v>1306</v>
      </c>
      <c r="C278" t="s">
        <v>1306</v>
      </c>
      <c r="D278" t="s">
        <v>1307</v>
      </c>
    </row>
    <row r="279" spans="1:4">
      <c r="A279" s="1062">
        <v>278</v>
      </c>
      <c r="B279" t="s">
        <v>1306</v>
      </c>
      <c r="C279" t="s">
        <v>1322</v>
      </c>
      <c r="D279" t="s">
        <v>1323</v>
      </c>
    </row>
    <row r="280" spans="1:4">
      <c r="A280" s="1062">
        <v>279</v>
      </c>
      <c r="B280" t="s">
        <v>1306</v>
      </c>
      <c r="C280" t="s">
        <v>1324</v>
      </c>
      <c r="D280" t="s">
        <v>1325</v>
      </c>
    </row>
    <row r="281" spans="1:4">
      <c r="A281" s="1062">
        <v>280</v>
      </c>
      <c r="B281" t="s">
        <v>1306</v>
      </c>
      <c r="C281" t="s">
        <v>1326</v>
      </c>
      <c r="D281" t="s">
        <v>1327</v>
      </c>
    </row>
    <row r="282" spans="1:4">
      <c r="A282" s="1062">
        <v>281</v>
      </c>
      <c r="B282" t="s">
        <v>1328</v>
      </c>
      <c r="C282" t="s">
        <v>1330</v>
      </c>
      <c r="D282" t="s">
        <v>1331</v>
      </c>
    </row>
    <row r="283" spans="1:4">
      <c r="A283" s="1062">
        <v>282</v>
      </c>
      <c r="B283" t="s">
        <v>1328</v>
      </c>
      <c r="C283" t="s">
        <v>1332</v>
      </c>
      <c r="D283" t="s">
        <v>1333</v>
      </c>
    </row>
    <row r="284" spans="1:4">
      <c r="A284" s="1062">
        <v>283</v>
      </c>
      <c r="B284" t="s">
        <v>1328</v>
      </c>
      <c r="C284" t="s">
        <v>1334</v>
      </c>
      <c r="D284" t="s">
        <v>1335</v>
      </c>
    </row>
    <row r="285" spans="1:4">
      <c r="A285" s="1062">
        <v>284</v>
      </c>
      <c r="B285" t="s">
        <v>1328</v>
      </c>
      <c r="C285" t="s">
        <v>1336</v>
      </c>
      <c r="D285" t="s">
        <v>1337</v>
      </c>
    </row>
    <row r="286" spans="1:4">
      <c r="A286" s="1062">
        <v>285</v>
      </c>
      <c r="B286" t="s">
        <v>1328</v>
      </c>
      <c r="C286" t="s">
        <v>1338</v>
      </c>
      <c r="D286" t="s">
        <v>1339</v>
      </c>
    </row>
    <row r="287" spans="1:4">
      <c r="A287" s="1062">
        <v>286</v>
      </c>
      <c r="B287" t="s">
        <v>1328</v>
      </c>
      <c r="C287" t="s">
        <v>1340</v>
      </c>
      <c r="D287" t="s">
        <v>1341</v>
      </c>
    </row>
    <row r="288" spans="1:4">
      <c r="A288" s="1062">
        <v>287</v>
      </c>
      <c r="B288" t="s">
        <v>1328</v>
      </c>
      <c r="C288" t="s">
        <v>1328</v>
      </c>
      <c r="D288" t="s">
        <v>1329</v>
      </c>
    </row>
    <row r="289" spans="1:4">
      <c r="A289" s="1062">
        <v>288</v>
      </c>
      <c r="B289" t="s">
        <v>1328</v>
      </c>
      <c r="C289" t="s">
        <v>1342</v>
      </c>
      <c r="D289" t="s">
        <v>1343</v>
      </c>
    </row>
    <row r="290" spans="1:4">
      <c r="A290" s="1062">
        <v>289</v>
      </c>
      <c r="B290" t="s">
        <v>1344</v>
      </c>
      <c r="C290" t="s">
        <v>1344</v>
      </c>
      <c r="D290" t="s">
        <v>1345</v>
      </c>
    </row>
    <row r="291" spans="1:4">
      <c r="A291" s="1062">
        <v>290</v>
      </c>
      <c r="B291" t="s">
        <v>1346</v>
      </c>
      <c r="C291" t="s">
        <v>1348</v>
      </c>
      <c r="D291" t="s">
        <v>1349</v>
      </c>
    </row>
    <row r="292" spans="1:4">
      <c r="A292" s="1062">
        <v>291</v>
      </c>
      <c r="B292" t="s">
        <v>1346</v>
      </c>
      <c r="C292" t="s">
        <v>1350</v>
      </c>
      <c r="D292" t="s">
        <v>1351</v>
      </c>
    </row>
    <row r="293" spans="1:4">
      <c r="A293" s="1062">
        <v>292</v>
      </c>
      <c r="B293" t="s">
        <v>1346</v>
      </c>
      <c r="C293" t="s">
        <v>1352</v>
      </c>
      <c r="D293" t="s">
        <v>1353</v>
      </c>
    </row>
    <row r="294" spans="1:4">
      <c r="A294" s="1062">
        <v>293</v>
      </c>
      <c r="B294" t="s">
        <v>1346</v>
      </c>
      <c r="C294" t="s">
        <v>1354</v>
      </c>
      <c r="D294" t="s">
        <v>1355</v>
      </c>
    </row>
    <row r="295" spans="1:4">
      <c r="A295" s="1062">
        <v>294</v>
      </c>
      <c r="B295" t="s">
        <v>1346</v>
      </c>
      <c r="C295" t="s">
        <v>1356</v>
      </c>
      <c r="D295" t="s">
        <v>1357</v>
      </c>
    </row>
    <row r="296" spans="1:4">
      <c r="A296" s="1062">
        <v>295</v>
      </c>
      <c r="B296" t="s">
        <v>1346</v>
      </c>
      <c r="C296" t="s">
        <v>1358</v>
      </c>
      <c r="D296" t="s">
        <v>1359</v>
      </c>
    </row>
    <row r="297" spans="1:4">
      <c r="A297" s="1062">
        <v>296</v>
      </c>
      <c r="B297" t="s">
        <v>1346</v>
      </c>
      <c r="C297" t="s">
        <v>1360</v>
      </c>
      <c r="D297" t="s">
        <v>1361</v>
      </c>
    </row>
    <row r="298" spans="1:4">
      <c r="A298" s="1062">
        <v>297</v>
      </c>
      <c r="B298" t="s">
        <v>1346</v>
      </c>
      <c r="C298" t="s">
        <v>1362</v>
      </c>
      <c r="D298" t="s">
        <v>1363</v>
      </c>
    </row>
    <row r="299" spans="1:4">
      <c r="A299" s="1062">
        <v>298</v>
      </c>
      <c r="B299" t="s">
        <v>1346</v>
      </c>
      <c r="C299" t="s">
        <v>1346</v>
      </c>
      <c r="D299" t="s">
        <v>1347</v>
      </c>
    </row>
    <row r="300" spans="1:4">
      <c r="A300" s="1062">
        <v>299</v>
      </c>
      <c r="B300" t="s">
        <v>1346</v>
      </c>
      <c r="C300" t="s">
        <v>1364</v>
      </c>
      <c r="D300" t="s">
        <v>1365</v>
      </c>
    </row>
    <row r="301" spans="1:4">
      <c r="A301" s="1062">
        <v>300</v>
      </c>
      <c r="B301" t="s">
        <v>1366</v>
      </c>
      <c r="C301" t="s">
        <v>1368</v>
      </c>
      <c r="D301" t="s">
        <v>1369</v>
      </c>
    </row>
    <row r="302" spans="1:4">
      <c r="A302" s="1062">
        <v>301</v>
      </c>
      <c r="B302" t="s">
        <v>1366</v>
      </c>
      <c r="C302" t="s">
        <v>1370</v>
      </c>
      <c r="D302" t="s">
        <v>1371</v>
      </c>
    </row>
    <row r="303" spans="1:4">
      <c r="A303" s="1062">
        <v>302</v>
      </c>
      <c r="B303" t="s">
        <v>1366</v>
      </c>
      <c r="C303" t="s">
        <v>1372</v>
      </c>
      <c r="D303" t="s">
        <v>1373</v>
      </c>
    </row>
    <row r="304" spans="1:4">
      <c r="A304" s="1062">
        <v>303</v>
      </c>
      <c r="B304" t="s">
        <v>1366</v>
      </c>
      <c r="C304" t="s">
        <v>1374</v>
      </c>
      <c r="D304" t="s">
        <v>1375</v>
      </c>
    </row>
    <row r="305" spans="1:4">
      <c r="A305" s="1062">
        <v>304</v>
      </c>
      <c r="B305" t="s">
        <v>1366</v>
      </c>
      <c r="C305" t="s">
        <v>1376</v>
      </c>
      <c r="D305" t="s">
        <v>1377</v>
      </c>
    </row>
    <row r="306" spans="1:4">
      <c r="A306" s="1062">
        <v>305</v>
      </c>
      <c r="B306" t="s">
        <v>1366</v>
      </c>
      <c r="C306" t="s">
        <v>1366</v>
      </c>
      <c r="D306" t="s">
        <v>1367</v>
      </c>
    </row>
    <row r="307" spans="1:4">
      <c r="A307" s="1062">
        <v>306</v>
      </c>
      <c r="B307" t="s">
        <v>1366</v>
      </c>
      <c r="C307" t="s">
        <v>1378</v>
      </c>
      <c r="D307" t="s">
        <v>1379</v>
      </c>
    </row>
    <row r="308" spans="1:4">
      <c r="A308" s="1062">
        <v>307</v>
      </c>
      <c r="B308" t="s">
        <v>1366</v>
      </c>
      <c r="C308" t="s">
        <v>1380</v>
      </c>
      <c r="D308" t="s">
        <v>1381</v>
      </c>
    </row>
    <row r="309" spans="1:4">
      <c r="A309" s="1062">
        <v>308</v>
      </c>
      <c r="B309" t="s">
        <v>1382</v>
      </c>
      <c r="C309" t="s">
        <v>1384</v>
      </c>
      <c r="D309" t="s">
        <v>1385</v>
      </c>
    </row>
    <row r="310" spans="1:4">
      <c r="A310" s="1062">
        <v>309</v>
      </c>
      <c r="B310" t="s">
        <v>1382</v>
      </c>
      <c r="C310" t="s">
        <v>1386</v>
      </c>
      <c r="D310" t="s">
        <v>1387</v>
      </c>
    </row>
    <row r="311" spans="1:4">
      <c r="A311" s="1062">
        <v>310</v>
      </c>
      <c r="B311" t="s">
        <v>1382</v>
      </c>
      <c r="C311" t="s">
        <v>1388</v>
      </c>
      <c r="D311" t="s">
        <v>1389</v>
      </c>
    </row>
    <row r="312" spans="1:4">
      <c r="A312" s="1062">
        <v>311</v>
      </c>
      <c r="B312" t="s">
        <v>1382</v>
      </c>
      <c r="C312" t="s">
        <v>1390</v>
      </c>
      <c r="D312" t="s">
        <v>1391</v>
      </c>
    </row>
    <row r="313" spans="1:4">
      <c r="A313" s="1062">
        <v>312</v>
      </c>
      <c r="B313" t="s">
        <v>1382</v>
      </c>
      <c r="C313" t="s">
        <v>1392</v>
      </c>
      <c r="D313" t="s">
        <v>1393</v>
      </c>
    </row>
    <row r="314" spans="1:4">
      <c r="A314" s="1062">
        <v>313</v>
      </c>
      <c r="B314" t="s">
        <v>1382</v>
      </c>
      <c r="C314" t="s">
        <v>1382</v>
      </c>
      <c r="D314" t="s">
        <v>1383</v>
      </c>
    </row>
    <row r="315" spans="1:4">
      <c r="A315" s="1062">
        <v>314</v>
      </c>
      <c r="B315" t="s">
        <v>1394</v>
      </c>
      <c r="C315" t="s">
        <v>1396</v>
      </c>
      <c r="D315" t="s">
        <v>1397</v>
      </c>
    </row>
    <row r="316" spans="1:4">
      <c r="A316" s="1062">
        <v>315</v>
      </c>
      <c r="B316" t="s">
        <v>1394</v>
      </c>
      <c r="C316" t="s">
        <v>1398</v>
      </c>
      <c r="D316" t="s">
        <v>1399</v>
      </c>
    </row>
    <row r="317" spans="1:4">
      <c r="A317" s="1062">
        <v>316</v>
      </c>
      <c r="B317" t="s">
        <v>1394</v>
      </c>
      <c r="C317" t="s">
        <v>1400</v>
      </c>
      <c r="D317" t="s">
        <v>1401</v>
      </c>
    </row>
    <row r="318" spans="1:4">
      <c r="A318" s="1062">
        <v>317</v>
      </c>
      <c r="B318" t="s">
        <v>1394</v>
      </c>
      <c r="C318" t="s">
        <v>1402</v>
      </c>
      <c r="D318" t="s">
        <v>1403</v>
      </c>
    </row>
    <row r="319" spans="1:4">
      <c r="A319" s="1062">
        <v>318</v>
      </c>
      <c r="B319" t="s">
        <v>1394</v>
      </c>
      <c r="C319" t="s">
        <v>1404</v>
      </c>
      <c r="D319" t="s">
        <v>1405</v>
      </c>
    </row>
    <row r="320" spans="1:4">
      <c r="A320" s="1062">
        <v>319</v>
      </c>
      <c r="B320" t="s">
        <v>1394</v>
      </c>
      <c r="C320" t="s">
        <v>1406</v>
      </c>
      <c r="D320" t="s">
        <v>1407</v>
      </c>
    </row>
    <row r="321" spans="1:4">
      <c r="A321" s="1062">
        <v>320</v>
      </c>
      <c r="B321" t="s">
        <v>1394</v>
      </c>
      <c r="C321" t="s">
        <v>1408</v>
      </c>
      <c r="D321" t="s">
        <v>1409</v>
      </c>
    </row>
    <row r="322" spans="1:4">
      <c r="A322" s="1062">
        <v>321</v>
      </c>
      <c r="B322" t="s">
        <v>1394</v>
      </c>
      <c r="C322" t="s">
        <v>1410</v>
      </c>
      <c r="D322" t="s">
        <v>1411</v>
      </c>
    </row>
    <row r="323" spans="1:4">
      <c r="A323" s="1062">
        <v>322</v>
      </c>
      <c r="B323" t="s">
        <v>1394</v>
      </c>
      <c r="C323" t="s">
        <v>1394</v>
      </c>
      <c r="D323" t="s">
        <v>1395</v>
      </c>
    </row>
    <row r="324" spans="1:4">
      <c r="A324" s="1062">
        <v>323</v>
      </c>
      <c r="B324" t="s">
        <v>1394</v>
      </c>
      <c r="C324" t="s">
        <v>1412</v>
      </c>
      <c r="D324" t="s">
        <v>1413</v>
      </c>
    </row>
    <row r="325" spans="1:4">
      <c r="A325" s="1062">
        <v>324</v>
      </c>
      <c r="B325" t="s">
        <v>1414</v>
      </c>
      <c r="C325" t="s">
        <v>1416</v>
      </c>
      <c r="D325" t="s">
        <v>1417</v>
      </c>
    </row>
    <row r="326" spans="1:4">
      <c r="A326" s="1062">
        <v>325</v>
      </c>
      <c r="B326" t="s">
        <v>1414</v>
      </c>
      <c r="C326" t="s">
        <v>1418</v>
      </c>
      <c r="D326" t="s">
        <v>1419</v>
      </c>
    </row>
    <row r="327" spans="1:4">
      <c r="A327" s="1062">
        <v>326</v>
      </c>
      <c r="B327" t="s">
        <v>1414</v>
      </c>
      <c r="C327" t="s">
        <v>1420</v>
      </c>
      <c r="D327" t="s">
        <v>1421</v>
      </c>
    </row>
    <row r="328" spans="1:4">
      <c r="A328" s="1062">
        <v>327</v>
      </c>
      <c r="B328" t="s">
        <v>1414</v>
      </c>
      <c r="C328" t="s">
        <v>1388</v>
      </c>
      <c r="D328" t="s">
        <v>1422</v>
      </c>
    </row>
    <row r="329" spans="1:4">
      <c r="A329" s="1062">
        <v>328</v>
      </c>
      <c r="B329" t="s">
        <v>1414</v>
      </c>
      <c r="C329" t="s">
        <v>1121</v>
      </c>
      <c r="D329" t="s">
        <v>1423</v>
      </c>
    </row>
    <row r="330" spans="1:4">
      <c r="A330" s="1062">
        <v>329</v>
      </c>
      <c r="B330" t="s">
        <v>1414</v>
      </c>
      <c r="C330" t="s">
        <v>1424</v>
      </c>
      <c r="D330" t="s">
        <v>1425</v>
      </c>
    </row>
    <row r="331" spans="1:4">
      <c r="A331" s="1062">
        <v>330</v>
      </c>
      <c r="B331" t="s">
        <v>1414</v>
      </c>
      <c r="C331" t="s">
        <v>1426</v>
      </c>
      <c r="D331" t="s">
        <v>1427</v>
      </c>
    </row>
    <row r="332" spans="1:4">
      <c r="A332" s="1062">
        <v>331</v>
      </c>
      <c r="B332" t="s">
        <v>1414</v>
      </c>
      <c r="C332" t="s">
        <v>1428</v>
      </c>
      <c r="D332" t="s">
        <v>1429</v>
      </c>
    </row>
    <row r="333" spans="1:4">
      <c r="A333" s="1062">
        <v>332</v>
      </c>
      <c r="B333" t="s">
        <v>1414</v>
      </c>
      <c r="C333" t="s">
        <v>1002</v>
      </c>
      <c r="D333" t="s">
        <v>1430</v>
      </c>
    </row>
    <row r="334" spans="1:4">
      <c r="A334" s="1062">
        <v>333</v>
      </c>
      <c r="B334" t="s">
        <v>1414</v>
      </c>
      <c r="C334" t="s">
        <v>1431</v>
      </c>
      <c r="D334" t="s">
        <v>1432</v>
      </c>
    </row>
    <row r="335" spans="1:4">
      <c r="A335" s="1062">
        <v>334</v>
      </c>
      <c r="B335" t="s">
        <v>1414</v>
      </c>
      <c r="C335" t="s">
        <v>1433</v>
      </c>
      <c r="D335" t="s">
        <v>1434</v>
      </c>
    </row>
    <row r="336" spans="1:4">
      <c r="A336" s="1062">
        <v>335</v>
      </c>
      <c r="B336" t="s">
        <v>1414</v>
      </c>
      <c r="C336" t="s">
        <v>1435</v>
      </c>
      <c r="D336" t="s">
        <v>1436</v>
      </c>
    </row>
    <row r="337" spans="1:4">
      <c r="A337" s="1062">
        <v>336</v>
      </c>
      <c r="B337" t="s">
        <v>1414</v>
      </c>
      <c r="C337" t="s">
        <v>1163</v>
      </c>
      <c r="D337" t="s">
        <v>1437</v>
      </c>
    </row>
    <row r="338" spans="1:4">
      <c r="A338" s="1062">
        <v>337</v>
      </c>
      <c r="B338" t="s">
        <v>1414</v>
      </c>
      <c r="C338" t="s">
        <v>1438</v>
      </c>
      <c r="D338" t="s">
        <v>1439</v>
      </c>
    </row>
    <row r="339" spans="1:4">
      <c r="A339" s="1062">
        <v>338</v>
      </c>
      <c r="B339" t="s">
        <v>1414</v>
      </c>
      <c r="C339" t="s">
        <v>1414</v>
      </c>
      <c r="D339" t="s">
        <v>1415</v>
      </c>
    </row>
    <row r="340" spans="1:4">
      <c r="A340" s="1062">
        <v>339</v>
      </c>
      <c r="B340" t="s">
        <v>1414</v>
      </c>
      <c r="C340" t="s">
        <v>1440</v>
      </c>
      <c r="D340" t="s">
        <v>1441</v>
      </c>
    </row>
    <row r="341" spans="1:4">
      <c r="A341" s="1062">
        <v>340</v>
      </c>
      <c r="B341" t="s">
        <v>1442</v>
      </c>
      <c r="C341" t="s">
        <v>1444</v>
      </c>
      <c r="D341" t="s">
        <v>1445</v>
      </c>
    </row>
    <row r="342" spans="1:4">
      <c r="A342" s="1062">
        <v>341</v>
      </c>
      <c r="B342" t="s">
        <v>1442</v>
      </c>
      <c r="C342" t="s">
        <v>1446</v>
      </c>
      <c r="D342" t="s">
        <v>1447</v>
      </c>
    </row>
    <row r="343" spans="1:4">
      <c r="A343" s="1062">
        <v>342</v>
      </c>
      <c r="B343" t="s">
        <v>1442</v>
      </c>
      <c r="C343" t="s">
        <v>1448</v>
      </c>
      <c r="D343" t="s">
        <v>1449</v>
      </c>
    </row>
    <row r="344" spans="1:4">
      <c r="A344" s="1062">
        <v>343</v>
      </c>
      <c r="B344" t="s">
        <v>1442</v>
      </c>
      <c r="C344" t="s">
        <v>1450</v>
      </c>
      <c r="D344" t="s">
        <v>1451</v>
      </c>
    </row>
    <row r="345" spans="1:4">
      <c r="A345" s="1062">
        <v>344</v>
      </c>
      <c r="B345" t="s">
        <v>1442</v>
      </c>
      <c r="C345" t="s">
        <v>1452</v>
      </c>
      <c r="D345" t="s">
        <v>1453</v>
      </c>
    </row>
    <row r="346" spans="1:4">
      <c r="A346" s="1062">
        <v>345</v>
      </c>
      <c r="B346" t="s">
        <v>1442</v>
      </c>
      <c r="C346" t="s">
        <v>1454</v>
      </c>
      <c r="D346" t="s">
        <v>1455</v>
      </c>
    </row>
    <row r="347" spans="1:4">
      <c r="A347" s="1062">
        <v>346</v>
      </c>
      <c r="B347" t="s">
        <v>1442</v>
      </c>
      <c r="C347" t="s">
        <v>1456</v>
      </c>
      <c r="D347" t="s">
        <v>1457</v>
      </c>
    </row>
    <row r="348" spans="1:4">
      <c r="A348" s="1062">
        <v>347</v>
      </c>
      <c r="B348" t="s">
        <v>1442</v>
      </c>
      <c r="C348" t="s">
        <v>1442</v>
      </c>
      <c r="D348" t="s">
        <v>1443</v>
      </c>
    </row>
    <row r="349" spans="1:4">
      <c r="A349" s="1062">
        <v>348</v>
      </c>
      <c r="B349" t="s">
        <v>1442</v>
      </c>
      <c r="C349" t="s">
        <v>1458</v>
      </c>
      <c r="D349" t="s">
        <v>1459</v>
      </c>
    </row>
    <row r="350" spans="1:4">
      <c r="A350" s="1062">
        <v>349</v>
      </c>
      <c r="B350" t="s">
        <v>1460</v>
      </c>
      <c r="C350" t="s">
        <v>1462</v>
      </c>
      <c r="D350" t="s">
        <v>1463</v>
      </c>
    </row>
    <row r="351" spans="1:4">
      <c r="A351" s="1062">
        <v>350</v>
      </c>
      <c r="B351" t="s">
        <v>1460</v>
      </c>
      <c r="C351" t="s">
        <v>1464</v>
      </c>
      <c r="D351" t="s">
        <v>1465</v>
      </c>
    </row>
    <row r="352" spans="1:4">
      <c r="A352" s="1062">
        <v>351</v>
      </c>
      <c r="B352" t="s">
        <v>1460</v>
      </c>
      <c r="C352" t="s">
        <v>1466</v>
      </c>
      <c r="D352" t="s">
        <v>1467</v>
      </c>
    </row>
    <row r="353" spans="1:4">
      <c r="A353" s="1062">
        <v>352</v>
      </c>
      <c r="B353" t="s">
        <v>1460</v>
      </c>
      <c r="C353" t="s">
        <v>1468</v>
      </c>
      <c r="D353" t="s">
        <v>1469</v>
      </c>
    </row>
    <row r="354" spans="1:4">
      <c r="A354" s="1062">
        <v>353</v>
      </c>
      <c r="B354" t="s">
        <v>1460</v>
      </c>
      <c r="C354" t="s">
        <v>1470</v>
      </c>
      <c r="D354" t="s">
        <v>1471</v>
      </c>
    </row>
    <row r="355" spans="1:4">
      <c r="A355" s="1062">
        <v>354</v>
      </c>
      <c r="B355" t="s">
        <v>1460</v>
      </c>
      <c r="C355" t="s">
        <v>1472</v>
      </c>
      <c r="D355" t="s">
        <v>1473</v>
      </c>
    </row>
    <row r="356" spans="1:4">
      <c r="A356" s="1062">
        <v>355</v>
      </c>
      <c r="B356" t="s">
        <v>1460</v>
      </c>
      <c r="C356" t="s">
        <v>1474</v>
      </c>
      <c r="D356" t="s">
        <v>1475</v>
      </c>
    </row>
    <row r="357" spans="1:4">
      <c r="A357" s="1062">
        <v>356</v>
      </c>
      <c r="B357" t="s">
        <v>1460</v>
      </c>
      <c r="C357" t="s">
        <v>1476</v>
      </c>
      <c r="D357" t="s">
        <v>1477</v>
      </c>
    </row>
    <row r="358" spans="1:4">
      <c r="A358" s="1062">
        <v>357</v>
      </c>
      <c r="B358" t="s">
        <v>1460</v>
      </c>
      <c r="C358" t="s">
        <v>1478</v>
      </c>
      <c r="D358" t="s">
        <v>1479</v>
      </c>
    </row>
    <row r="359" spans="1:4">
      <c r="A359" s="1062">
        <v>358</v>
      </c>
      <c r="B359" t="s">
        <v>1460</v>
      </c>
      <c r="C359" t="s">
        <v>1480</v>
      </c>
      <c r="D359" t="s">
        <v>1481</v>
      </c>
    </row>
    <row r="360" spans="1:4">
      <c r="A360" s="1062">
        <v>359</v>
      </c>
      <c r="B360" t="s">
        <v>1460</v>
      </c>
      <c r="C360" t="s">
        <v>1482</v>
      </c>
      <c r="D360" t="s">
        <v>1483</v>
      </c>
    </row>
    <row r="361" spans="1:4">
      <c r="A361" s="1062">
        <v>360</v>
      </c>
      <c r="B361" t="s">
        <v>1460</v>
      </c>
      <c r="C361" t="s">
        <v>1460</v>
      </c>
      <c r="D361" t="s">
        <v>1461</v>
      </c>
    </row>
    <row r="362" spans="1:4">
      <c r="A362" s="1062">
        <v>361</v>
      </c>
      <c r="B362" t="s">
        <v>1484</v>
      </c>
      <c r="C362" t="s">
        <v>1484</v>
      </c>
      <c r="D362" t="s">
        <v>1485</v>
      </c>
    </row>
    <row r="363" spans="1:4">
      <c r="A363" s="1062">
        <v>362</v>
      </c>
      <c r="B363" t="s">
        <v>1486</v>
      </c>
      <c r="C363" t="s">
        <v>1486</v>
      </c>
      <c r="D363" t="s">
        <v>1487</v>
      </c>
    </row>
    <row r="364" spans="1:4">
      <c r="A364" s="1062">
        <v>363</v>
      </c>
      <c r="B364" t="s">
        <v>1488</v>
      </c>
      <c r="C364" t="s">
        <v>1488</v>
      </c>
      <c r="D364" t="s">
        <v>1489</v>
      </c>
    </row>
    <row r="365" spans="1:4">
      <c r="A365" s="1062">
        <v>364</v>
      </c>
      <c r="B365" t="s">
        <v>1490</v>
      </c>
      <c r="C365" t="s">
        <v>1490</v>
      </c>
      <c r="D365" t="s">
        <v>1491</v>
      </c>
    </row>
    <row r="366" spans="1:4">
      <c r="A366" s="1062">
        <v>365</v>
      </c>
      <c r="B366" t="s">
        <v>1492</v>
      </c>
      <c r="C366" t="s">
        <v>1492</v>
      </c>
      <c r="D366" t="s">
        <v>1493</v>
      </c>
    </row>
    <row r="367" spans="1:4">
      <c r="A367" s="1062">
        <v>366</v>
      </c>
      <c r="B367" t="s">
        <v>1494</v>
      </c>
      <c r="C367" t="s">
        <v>1494</v>
      </c>
      <c r="D367" t="s">
        <v>1495</v>
      </c>
    </row>
    <row r="368" spans="1:4">
      <c r="A368" s="1062">
        <v>367</v>
      </c>
      <c r="B368" t="s">
        <v>1496</v>
      </c>
      <c r="C368" t="s">
        <v>1496</v>
      </c>
      <c r="D368" t="s">
        <v>1497</v>
      </c>
    </row>
    <row r="369" spans="1:4">
      <c r="A369" s="1062">
        <v>368</v>
      </c>
      <c r="B369" t="s">
        <v>1498</v>
      </c>
      <c r="C369" t="s">
        <v>1498</v>
      </c>
      <c r="D369" t="s">
        <v>1499</v>
      </c>
    </row>
    <row r="370" spans="1:4">
      <c r="A370" s="1062">
        <v>369</v>
      </c>
      <c r="B370" t="s">
        <v>1500</v>
      </c>
      <c r="C370" t="s">
        <v>1500</v>
      </c>
      <c r="D370" t="s">
        <v>1501</v>
      </c>
    </row>
  </sheetData>
  <phoneticPr fontId="14"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504</v>
      </c>
    </row>
    <row r="3" spans="2:4" ht="67.5">
      <c r="B3" s="53" t="s">
        <v>391</v>
      </c>
    </row>
    <row r="4" spans="2:4" ht="33.75">
      <c r="B4" s="53" t="s">
        <v>606</v>
      </c>
    </row>
    <row r="5" spans="2:4">
      <c r="B5" s="53" t="s">
        <v>223</v>
      </c>
    </row>
    <row r="6" spans="2:4" ht="22.5">
      <c r="B6" s="53" t="s">
        <v>267</v>
      </c>
    </row>
    <row r="7" spans="2:4" ht="22.5">
      <c r="B7" s="53" t="s">
        <v>268</v>
      </c>
    </row>
    <row r="8" spans="2:4" ht="22.5">
      <c r="B8" s="53" t="s">
        <v>269</v>
      </c>
    </row>
    <row r="9" spans="2:4" ht="22.5">
      <c r="B9" s="53" t="s">
        <v>505</v>
      </c>
    </row>
    <row r="10" spans="2:4" ht="56.25">
      <c r="B10" s="53" t="s">
        <v>769</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477</v>
      </c>
    </row>
    <row r="28" spans="1:2" ht="56.25">
      <c r="B28" s="223" t="s">
        <v>476</v>
      </c>
    </row>
    <row r="29" spans="1:2">
      <c r="B29" s="311" t="s">
        <v>390</v>
      </c>
    </row>
    <row r="30" spans="1:2" ht="22.5">
      <c r="B30" s="223" t="s">
        <v>605</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4"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6">
    <tabColor indexed="47"/>
  </sheetPr>
  <dimension ref="A1"/>
  <sheetViews>
    <sheetView showGridLines="0" zoomScaleNormal="100" workbookViewId="0"/>
  </sheetViews>
  <sheetFormatPr defaultRowHeight="11.25"/>
  <sheetData>
    <row r="1" spans="1:1">
      <c r="A1" s="3"/>
    </row>
  </sheetData>
  <phoneticPr fontId="14"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4"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frmDateChoose">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Comm">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ThisWorkbook">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frmReestrMR">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CheckUpdates">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825</vt:i4>
      </vt:variant>
    </vt:vector>
  </HeadingPairs>
  <TitlesOfParts>
    <vt:vector size="833" baseType="lpstr">
      <vt:lpstr>Инструкция</vt:lpstr>
      <vt:lpstr>Титульный</vt:lpstr>
      <vt:lpstr>Территории</vt:lpstr>
      <vt:lpstr>Перечень тарифов</vt:lpstr>
      <vt:lpstr>Форма 1.0.1 | Т-ТЭ | потр</vt:lpstr>
      <vt:lpstr>Форма 4.2.1 | Т-ТЭ | потр</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1</cp:lastModifiedBy>
  <cp:lastPrinted>2013-08-29T08:11:20Z</cp:lastPrinted>
  <dcterms:created xsi:type="dcterms:W3CDTF">2004-05-21T07:18:45Z</dcterms:created>
  <dcterms:modified xsi:type="dcterms:W3CDTF">2020-05-22T12:19:08Z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