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xlsBook"/>
  <mc:AlternateContent xmlns:mc="http://schemas.openxmlformats.org/markup-compatibility/2006">
    <mc:Choice Requires="x15">
      <x15ac:absPath xmlns:x15ac="http://schemas.microsoft.com/office/spreadsheetml/2010/11/ac" url="C:\Users\golubtsov\Desktop\Для сайтов\Тепло Плюс\29.04.2021\"/>
    </mc:Choice>
  </mc:AlternateContent>
  <xr:revisionPtr revIDLastSave="0" documentId="8_{C064727F-41D5-492A-98DD-A2F170DCD9BD}" xr6:coauthVersionLast="41" xr6:coauthVersionMax="41" xr10:uidLastSave="{00000000-0000-0000-0000-000000000000}"/>
  <bookViews>
    <workbookView xWindow="-120" yWindow="-120" windowWidth="29040" windowHeight="15840" tabRatio="903" firstSheet="3"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потр'!$M$18:$AD$28</definedName>
    <definedName name="checkCell_List06_13_double_date">'Форма 4.10.2 | Т-ТЭ | потр'!$AE$18:$AE$28</definedName>
    <definedName name="checkCell_List06_13_unique_t">'Форма 4.10.2 | Т-ТЭ | потр'!$M$18:$M$28</definedName>
    <definedName name="checkCell_List06_13_unique_t1">'Форма 4.10.2 | Т-ТЭ | потр'!$AF$18:$AF$28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REESTR_MO!$A$2:$D$279</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потр'!$AC$18:$AC$28</definedName>
    <definedName name="List06_13_note">'Форма 4.10.2 | Т-ТЭ | потр'!$AD$18:$AD$28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REESTR_ORG!$A$2:$J$486</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91029"/>
</workbook>
</file>

<file path=xl/calcChain.xml><?xml version="1.0" encoding="utf-8"?>
<calcChain xmlns="http://schemas.openxmlformats.org/spreadsheetml/2006/main">
  <c r="A130"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M8" i="642"/>
  <c r="O8" i="642"/>
  <c r="M9" i="642"/>
  <c r="O9" i="642"/>
  <c r="N17" i="642"/>
  <c r="O17" i="642" s="1"/>
  <c r="P17" i="642" s="1"/>
  <c r="Q17" i="642" s="1"/>
  <c r="R17" i="642" s="1"/>
  <c r="S17" i="642" s="1"/>
  <c r="U17" i="642" s="1"/>
  <c r="V17" i="642" s="1"/>
  <c r="W17" i="642" s="1"/>
  <c r="X17" i="642" s="1"/>
  <c r="Y17" i="642" s="1"/>
  <c r="Z17" i="642" s="1"/>
  <c r="AB17" i="642" s="1"/>
  <c r="AC17" i="642" s="1"/>
  <c r="AD17" i="642" s="1"/>
  <c r="O18" i="642"/>
  <c r="AG18" i="642"/>
  <c r="AG19" i="642"/>
  <c r="AG20" i="642"/>
  <c r="AG21" i="642"/>
  <c r="AG22" i="642"/>
  <c r="AG23" i="642"/>
  <c r="Q25" i="642"/>
  <c r="X25" i="642"/>
  <c r="AG24" i="642"/>
  <c r="AG25" i="642"/>
  <c r="AG26" i="642"/>
  <c r="AG27" i="642"/>
  <c r="AG28" i="642"/>
  <c r="X245" i="471"/>
  <c r="H12" i="649"/>
  <c r="H11" i="649"/>
  <c r="H9" i="649"/>
  <c r="H8" i="649"/>
  <c r="H7" i="649"/>
  <c r="H12" i="645"/>
  <c r="H9" i="645"/>
  <c r="H8" i="645"/>
  <c r="F31" i="647"/>
  <c r="E31" i="647"/>
  <c r="F28" i="647"/>
  <c r="E28" i="647"/>
  <c r="F25" i="647"/>
  <c r="E25" i="647"/>
  <c r="F22" i="647"/>
  <c r="E22" i="647"/>
  <c r="F17" i="647"/>
  <c r="E17" i="647"/>
  <c r="H12" i="643"/>
  <c r="H9" i="643"/>
  <c r="H8" i="643"/>
  <c r="R14" i="601"/>
  <c r="H13" i="649" s="1"/>
  <c r="R13" i="601"/>
  <c r="R12" i="601"/>
  <c r="P12" i="601"/>
  <c r="L20" i="642"/>
  <c r="L22" i="642"/>
  <c r="L24" i="642"/>
  <c r="F13" i="649"/>
  <c r="F8" i="649"/>
  <c r="B2" i="525"/>
  <c r="L21" i="642"/>
  <c r="M13" i="601"/>
  <c r="F11" i="649"/>
  <c r="M14" i="601"/>
  <c r="B3" i="525"/>
  <c r="L19" i="642"/>
  <c r="F12" i="649"/>
  <c r="L18" i="642"/>
  <c r="AE24" i="642"/>
  <c r="F9" i="649"/>
  <c r="F10" i="649"/>
  <c r="M12" i="601"/>
  <c r="L23" i="642"/>
  <c r="H13" i="643" l="1"/>
  <c r="H13"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2" i="624"/>
  <c r="X24" i="624"/>
  <c r="L19" i="624"/>
  <c r="L23" i="624"/>
  <c r="L20" i="624"/>
  <c r="L18" i="624"/>
  <c r="L24" i="624"/>
  <c r="L21" i="624"/>
  <c r="F8" i="647" l="1"/>
  <c r="E8" i="647"/>
  <c r="F7" i="647"/>
  <c r="E7" i="647"/>
  <c r="H11" i="645"/>
  <c r="H7" i="645"/>
  <c r="F9" i="645"/>
  <c r="F10" i="645"/>
  <c r="F11" i="645"/>
  <c r="F13" i="645"/>
  <c r="F12" i="645"/>
  <c r="F8"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E2" i="437"/>
  <c r="O17" i="627" l="1"/>
  <c r="P17" i="627" s="1"/>
  <c r="Q17" i="627" s="1"/>
  <c r="R17" i="627" s="1"/>
  <c r="S17" i="627" s="1"/>
  <c r="U17" i="627" s="1"/>
  <c r="V17" i="627" s="1"/>
  <c r="W17" i="627" s="1"/>
  <c r="Z24" i="627"/>
  <c r="Q25" i="627"/>
  <c r="X24" i="627"/>
  <c r="L24" i="627"/>
  <c r="L20" i="627"/>
  <c r="L18" i="627"/>
  <c r="Y23" i="627"/>
  <c r="L19" i="627"/>
  <c r="L23" i="627"/>
  <c r="L21" i="627"/>
  <c r="O18" i="632" l="1"/>
  <c r="P18" i="632" s="1"/>
  <c r="Q18" i="632" s="1"/>
  <c r="R18" i="632" s="1"/>
  <c r="S18" i="632" s="1"/>
  <c r="T18" i="632" s="1"/>
  <c r="V18" i="632" s="1"/>
  <c r="R24" i="632"/>
  <c r="L23" i="632"/>
  <c r="Y23" i="632"/>
  <c r="L19" i="632"/>
  <c r="L21" i="632"/>
  <c r="L20" i="632"/>
  <c r="L22" i="632"/>
  <c r="X18" i="632" l="1"/>
  <c r="M12" i="550"/>
  <c r="AG251" i="471" l="1"/>
  <c r="AG250" i="471"/>
  <c r="AG249" i="471"/>
  <c r="AG248" i="471"/>
  <c r="AG247" i="471"/>
  <c r="AG246" i="471"/>
  <c r="AG245" i="471"/>
  <c r="Q245" i="471"/>
  <c r="AG244" i="471"/>
  <c r="AG243" i="471"/>
  <c r="AG242" i="471"/>
  <c r="AG241" i="471"/>
  <c r="AG240" i="471"/>
  <c r="AG239" i="471"/>
  <c r="AG238" i="471"/>
  <c r="H11" i="643"/>
  <c r="H7" i="643"/>
  <c r="F11" i="643"/>
  <c r="F10" i="643"/>
  <c r="F12" i="643"/>
  <c r="F9" i="643"/>
  <c r="L244" i="471"/>
  <c r="F13" i="643"/>
  <c r="L240" i="471"/>
  <c r="AE244" i="471"/>
  <c r="L239" i="471"/>
  <c r="F8" i="643"/>
  <c r="L242" i="471"/>
  <c r="L243" i="471"/>
  <c r="L241" i="471"/>
  <c r="L238"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0" i="471"/>
  <c r="L222" i="471"/>
  <c r="F11" i="641"/>
  <c r="F8" i="641"/>
  <c r="L225" i="471"/>
  <c r="L25" i="640"/>
  <c r="F9" i="641"/>
  <c r="F10" i="641"/>
  <c r="F12" i="641"/>
  <c r="L23" i="640"/>
  <c r="L22" i="640"/>
  <c r="L21" i="640"/>
  <c r="L224" i="471"/>
  <c r="F13" i="641"/>
  <c r="X226" i="471"/>
  <c r="L221" i="471"/>
  <c r="L24" i="640"/>
  <c r="L26" i="640"/>
  <c r="L223" i="471"/>
  <c r="L226" i="471"/>
  <c r="X26" i="640"/>
  <c r="L20"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83" i="471"/>
  <c r="F9" i="635"/>
  <c r="F10" i="637"/>
  <c r="Y90" i="471"/>
  <c r="L167" i="471"/>
  <c r="L144" i="471"/>
  <c r="L85" i="471"/>
  <c r="F9" i="637"/>
  <c r="F12" i="638"/>
  <c r="F10" i="638"/>
  <c r="F10" i="635"/>
  <c r="F11" i="636"/>
  <c r="L196" i="471"/>
  <c r="L146" i="471"/>
  <c r="Y130" i="471"/>
  <c r="L148" i="471"/>
  <c r="L54" i="471"/>
  <c r="L103" i="471"/>
  <c r="F11" i="639"/>
  <c r="L165" i="471"/>
  <c r="L127" i="471"/>
  <c r="L51" i="471"/>
  <c r="F11" i="635"/>
  <c r="L72" i="471"/>
  <c r="L143" i="471"/>
  <c r="L149" i="471"/>
  <c r="F9" i="639"/>
  <c r="X55" i="471"/>
  <c r="L91" i="471"/>
  <c r="L110" i="471"/>
  <c r="L33" i="471"/>
  <c r="L125" i="471"/>
  <c r="F8" i="634"/>
  <c r="F11" i="638"/>
  <c r="L179" i="471"/>
  <c r="L31" i="471"/>
  <c r="L182" i="471"/>
  <c r="F10" i="639"/>
  <c r="L145" i="471"/>
  <c r="Y166" i="471"/>
  <c r="AH197" i="471"/>
  <c r="L181" i="471"/>
  <c r="L73" i="471"/>
  <c r="L126" i="471"/>
  <c r="L90" i="471"/>
  <c r="F10" i="636"/>
  <c r="F13" i="634"/>
  <c r="L164" i="471"/>
  <c r="L34" i="471"/>
  <c r="F8" i="637"/>
  <c r="F13" i="638"/>
  <c r="L70" i="471"/>
  <c r="Y148" i="471"/>
  <c r="F13" i="635"/>
  <c r="L131" i="471"/>
  <c r="L50" i="471"/>
  <c r="L130" i="471"/>
  <c r="L88" i="471"/>
  <c r="F13" i="637"/>
  <c r="L108" i="471"/>
  <c r="F8" i="635"/>
  <c r="L197" i="471"/>
  <c r="X91" i="471"/>
  <c r="L194" i="471"/>
  <c r="L67" i="471"/>
  <c r="L86" i="471"/>
  <c r="L32" i="471"/>
  <c r="F13" i="639"/>
  <c r="L105" i="471"/>
  <c r="L161" i="471"/>
  <c r="L52" i="471"/>
  <c r="AC120" i="471"/>
  <c r="AC110" i="471"/>
  <c r="L163" i="471"/>
  <c r="L128" i="471"/>
  <c r="F8" i="639"/>
  <c r="F8" i="638"/>
  <c r="L195" i="471"/>
  <c r="L87" i="471"/>
  <c r="L109" i="471"/>
  <c r="F9" i="634"/>
  <c r="AD108" i="471"/>
  <c r="X37" i="471"/>
  <c r="F11" i="634"/>
  <c r="F12" i="637"/>
  <c r="L53" i="471"/>
  <c r="L49" i="471"/>
  <c r="L37" i="471"/>
  <c r="F10" i="634"/>
  <c r="F11" i="637"/>
  <c r="F9" i="638"/>
  <c r="L36" i="471"/>
  <c r="L120" i="471"/>
  <c r="L180" i="471"/>
  <c r="L68" i="471"/>
  <c r="L71" i="471"/>
  <c r="L55" i="471"/>
  <c r="L35" i="471"/>
  <c r="F12" i="639"/>
  <c r="F13" i="636"/>
  <c r="L166" i="471"/>
  <c r="L193" i="471"/>
  <c r="L106" i="471"/>
  <c r="X131" i="471"/>
  <c r="X73" i="471"/>
  <c r="X167" i="471"/>
  <c r="AC109" i="471"/>
  <c r="F12" i="634"/>
  <c r="X149" i="471"/>
  <c r="L162" i="471"/>
  <c r="L69" i="471"/>
  <c r="Y183" i="471"/>
  <c r="F9" i="636"/>
  <c r="F8" i="636"/>
  <c r="F12" i="636"/>
  <c r="L104" i="471"/>
  <c r="F12" i="635"/>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5"/>
  <c r="L24" i="626"/>
  <c r="L26" i="626"/>
  <c r="L23" i="625"/>
  <c r="L19" i="625"/>
  <c r="L21" i="625"/>
  <c r="L21" i="626"/>
  <c r="X26" i="626"/>
  <c r="X24" i="625"/>
  <c r="L18" i="625"/>
  <c r="L20" i="626"/>
  <c r="L23" i="626"/>
  <c r="L22" i="625"/>
  <c r="L20" i="625"/>
  <c r="L22" i="626"/>
  <c r="L25"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1"/>
  <c r="L20" i="633"/>
  <c r="Y23" i="630"/>
  <c r="L23" i="631"/>
  <c r="L22" i="631"/>
  <c r="L24" i="631"/>
  <c r="Y23" i="631"/>
  <c r="L19" i="630"/>
  <c r="L19" i="633"/>
  <c r="L18" i="631"/>
  <c r="L20" i="630"/>
  <c r="X24" i="631"/>
  <c r="AH23" i="633"/>
  <c r="L24" i="630"/>
  <c r="L21" i="630"/>
  <c r="L23" i="633"/>
  <c r="L21" i="633"/>
  <c r="L20" i="631"/>
  <c r="L23" i="630"/>
  <c r="L18" i="630"/>
  <c r="X24" i="630"/>
  <c r="L19" i="631"/>
  <c r="L22"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8"/>
  <c r="L19" i="629"/>
  <c r="L23" i="628"/>
  <c r="L24" i="629"/>
  <c r="L18" i="629"/>
  <c r="L23" i="629"/>
  <c r="AC24" i="628"/>
  <c r="L24" i="628"/>
  <c r="AD23" i="628"/>
  <c r="L19" i="628"/>
  <c r="L21" i="628"/>
  <c r="L18" i="628"/>
  <c r="L21" i="629"/>
  <c r="L20" i="629"/>
  <c r="Y23" i="629"/>
  <c r="L25" i="628"/>
  <c r="AC25" i="628"/>
  <c r="X24"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3" i="618"/>
  <c r="F9" i="616"/>
  <c r="F9" i="614"/>
  <c r="F9" i="618"/>
  <c r="F12" i="617"/>
  <c r="F8" i="618"/>
  <c r="F10" i="617"/>
  <c r="F10" i="616"/>
  <c r="F340" i="471"/>
  <c r="F11" i="618"/>
  <c r="F342" i="471"/>
  <c r="F12" i="618"/>
  <c r="F13" i="617"/>
  <c r="F10" i="618"/>
  <c r="M307" i="471"/>
  <c r="F339" i="471"/>
  <c r="F10" i="614"/>
  <c r="F9" i="617"/>
  <c r="F11" i="616"/>
  <c r="F8" i="614"/>
  <c r="F12" i="614"/>
  <c r="F341" i="471"/>
  <c r="F11" i="614"/>
  <c r="M297" i="471"/>
  <c r="M302" i="471"/>
  <c r="F337" i="471"/>
  <c r="F8" i="616"/>
  <c r="F12" i="616"/>
  <c r="F13" i="614"/>
  <c r="F8" i="617"/>
  <c r="F13" i="616"/>
  <c r="F338" i="471"/>
  <c r="F11" i="617"/>
</calcChain>
</file>

<file path=xl/sharedStrings.xml><?xml version="1.0" encoding="utf-8"?>
<sst xmlns="http://schemas.openxmlformats.org/spreadsheetml/2006/main" count="6518" uniqueCount="2964">
  <si>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</si>
  <si>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</si>
  <si>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</si>
  <si>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</si>
  <si>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</si>
  <si>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</si>
  <si>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</si>
  <si>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</si>
  <si>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</si>
  <si>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</si>
  <si>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</si>
  <si>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</si>
  <si>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</si>
  <si>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</si>
  <si>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</si>
  <si>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</si>
  <si>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</si>
  <si>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</si>
  <si>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</si>
  <si>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</si>
  <si>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</si>
  <si>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</si>
  <si>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</si>
  <si>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</si>
  <si>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</si>
  <si>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</si>
  <si>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</si>
  <si>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</si>
  <si>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</si>
  <si>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</si>
  <si>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</si>
  <si>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</si>
  <si>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</si>
  <si>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</si>
  <si>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</si>
  <si>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</si>
  <si>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</si>
  <si>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</si>
  <si>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</si>
  <si>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</si>
  <si>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</si>
  <si>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</si>
  <si>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</si>
  <si>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</si>
  <si>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</si>
  <si>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</si>
  <si>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</si>
  <si>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</si>
  <si>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</si>
  <si>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</si>
  <si>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</si>
  <si>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</si>
  <si>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</si>
  <si>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</si>
  <si>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</si>
  <si>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</si>
  <si>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</si>
  <si>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</si>
  <si>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</si>
  <si>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</si>
  <si>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</si>
  <si>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</si>
  <si>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</si>
  <si>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</si>
  <si>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</si>
  <si>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</si>
  <si>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</si>
  <si>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</si>
  <si>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</si>
  <si>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</si>
  <si>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</si>
  <si>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</si>
  <si>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</si>
  <si>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</si>
  <si>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</si>
  <si>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</si>
  <si>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</si>
  <si>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</si>
  <si>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</si>
  <si>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</si>
  <si>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</si>
  <si>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</si>
  <si>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</si>
  <si>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</si>
  <si>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</si>
  <si>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</si>
  <si>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</si>
  <si>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</si>
  <si>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</si>
  <si>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</si>
  <si>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</si>
  <si>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</si>
  <si>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</si>
  <si>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</si>
  <si>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</si>
  <si>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</si>
  <si>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</si>
  <si>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</si>
  <si>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</si>
  <si>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</si>
  <si>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</si>
  <si>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</si>
  <si>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</si>
  <si>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</si>
  <si>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</si>
  <si>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</si>
  <si>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</si>
  <si>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</si>
  <si>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</si>
  <si>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</si>
  <si>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</si>
  <si>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</si>
  <si>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</si>
  <si>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</si>
  <si>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</si>
  <si>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</si>
  <si>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</si>
  <si>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</si>
  <si>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</si>
  <si>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</si>
  <si>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</si>
  <si>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</si>
  <si>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</si>
  <si>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</si>
  <si>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</si>
  <si>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</si>
  <si>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</si>
  <si>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</si>
  <si>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</si>
  <si>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</si>
  <si>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</si>
  <si>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</si>
  <si>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</si>
  <si>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</si>
  <si>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</si>
  <si>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</si>
  <si>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</si>
  <si>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</si>
  <si>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</si>
  <si>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</si>
  <si>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</si>
  <si>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</si>
  <si>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</si>
  <si>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</si>
  <si>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</si>
  <si>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</si>
  <si>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</si>
  <si>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</si>
  <si>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</si>
  <si>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</si>
  <si>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</si>
  <si>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</si>
  <si>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</si>
  <si>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</si>
  <si>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</si>
  <si>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</si>
  <si>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</si>
  <si>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</si>
  <si>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</si>
  <si>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</si>
  <si>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</si>
  <si>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</si>
  <si>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</si>
  <si>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</si>
  <si>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</si>
  <si>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</si>
  <si>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</si>
  <si>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</si>
  <si>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</si>
  <si>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</si>
  <si>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</si>
  <si>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</si>
  <si>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</si>
  <si>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</si>
  <si>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</si>
  <si>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</si>
  <si>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</si>
  <si>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</si>
  <si>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</si>
  <si>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</si>
  <si>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</si>
  <si>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</si>
  <si>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</si>
  <si>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</si>
  <si>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</si>
  <si>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</si>
  <si>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</si>
  <si>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</si>
  <si>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</si>
  <si>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</si>
  <si>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</si>
  <si>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</si>
  <si>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</si>
  <si>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</si>
  <si>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</si>
  <si>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</si>
  <si>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</si>
  <si>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</si>
  <si>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</si>
  <si>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</si>
  <si>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</si>
  <si>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</si>
  <si>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</si>
  <si>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</si>
  <si>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</si>
  <si>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</si>
  <si>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</si>
  <si>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</si>
  <si>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</si>
  <si>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</si>
  <si>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</si>
  <si>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</si>
  <si>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</si>
  <si>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</si>
  <si>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</si>
  <si>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</si>
  <si>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</si>
  <si>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</si>
  <si>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</si>
  <si>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</si>
  <si>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</si>
  <si>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</si>
  <si>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</si>
  <si>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</si>
  <si>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</si>
  <si>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</si>
  <si>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</si>
  <si>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</si>
  <si>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</si>
  <si>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</si>
  <si>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</si>
  <si>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</si>
  <si>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</si>
  <si>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</si>
  <si>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</si>
  <si>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</si>
  <si>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</si>
  <si>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</si>
  <si>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</si>
  <si>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</si>
  <si>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</si>
  <si>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</si>
  <si>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</si>
  <si>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</si>
  <si>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</si>
  <si>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</si>
  <si>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</si>
  <si>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</si>
  <si>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</si>
  <si>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</si>
  <si>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</si>
  <si>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</si>
  <si>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</si>
  <si>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</si>
  <si>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</si>
  <si>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</si>
  <si>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</si>
  <si>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</si>
  <si>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</si>
  <si>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</si>
  <si>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</si>
  <si>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</si>
  <si>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</si>
  <si>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</si>
  <si>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</si>
  <si>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</si>
  <si>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</si>
  <si>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</si>
  <si>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</si>
  <si>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</si>
  <si>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</si>
  <si>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</si>
  <si>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</si>
  <si>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</si>
  <si>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</si>
  <si>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</si>
  <si>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</si>
  <si>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</si>
  <si>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</si>
  <si>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</si>
  <si>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</si>
  <si>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</si>
  <si>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</si>
  <si>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</si>
  <si>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</si>
  <si>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</si>
  <si>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</si>
  <si>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</si>
  <si>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</si>
  <si>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</si>
  <si>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</si>
  <si>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</si>
  <si>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</si>
  <si>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</si>
  <si>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</si>
  <si>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</si>
  <si>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</si>
  <si>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</si>
  <si>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</si>
  <si>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</si>
  <si>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</si>
  <si>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</si>
  <si>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</si>
  <si>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</si>
  <si>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</si>
  <si>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</si>
  <si>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</si>
  <si>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</si>
  <si>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</si>
  <si>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</si>
  <si>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</si>
  <si>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</si>
  <si>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</si>
  <si>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</si>
  <si>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</si>
  <si>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</si>
  <si>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</si>
  <si>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</si>
  <si>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</si>
  <si>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</si>
  <si>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</si>
  <si>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</si>
  <si>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</si>
  <si>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</si>
  <si>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</si>
  <si>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</si>
  <si>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</si>
  <si>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</si>
  <si>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</si>
  <si>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</si>
  <si>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</si>
  <si>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</si>
  <si>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</si>
  <si>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</si>
  <si>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</si>
  <si>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</si>
  <si>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</si>
  <si>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</si>
  <si>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</si>
  <si>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</si>
  <si>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</si>
  <si>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</si>
  <si>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</si>
  <si>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</si>
  <si>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</si>
  <si>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</si>
  <si>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</si>
  <si>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</si>
  <si>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</si>
  <si>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</si>
  <si>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</si>
  <si>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</si>
  <si>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</si>
  <si>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</si>
  <si>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</si>
  <si>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</si>
  <si>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</si>
  <si>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</si>
  <si>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</si>
  <si>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</si>
  <si>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</si>
  <si>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</si>
  <si>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</si>
  <si>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</si>
  <si>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</si>
  <si>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</si>
  <si>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</si>
  <si>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</si>
  <si>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</si>
  <si>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</si>
  <si>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</si>
  <si>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</si>
  <si>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</si>
  <si>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</si>
  <si>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</si>
  <si>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</si>
  <si>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</si>
  <si>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</si>
  <si>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</si>
  <si>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</si>
  <si>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</si>
  <si>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</si>
  <si>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</si>
  <si>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</si>
  <si>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</si>
  <si>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</si>
  <si>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</si>
  <si>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</si>
  <si>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</si>
  <si>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</si>
  <si>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</si>
  <si>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</si>
  <si>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</si>
  <si>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</si>
  <si>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</si>
  <si>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</si>
  <si>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</si>
  <si>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</si>
  <si>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</si>
  <si>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</si>
  <si>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</si>
  <si>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</si>
  <si>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</si>
  <si>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</si>
  <si>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</si>
  <si>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</si>
  <si>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</si>
  <si>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</si>
  <si>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</si>
  <si>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</si>
  <si>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</si>
  <si>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</si>
  <si>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</si>
  <si>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</si>
  <si>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</si>
  <si>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</si>
  <si>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</si>
  <si>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</si>
  <si>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</si>
  <si>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</si>
  <si>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</si>
  <si>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</si>
  <si>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</si>
  <si>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</si>
  <si>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</si>
  <si>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</si>
  <si>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</si>
  <si>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</si>
  <si>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</si>
  <si>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</si>
  <si>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</si>
  <si>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</si>
  <si>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</si>
  <si>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</si>
  <si>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</si>
  <si>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</si>
  <si>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</si>
  <si>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</si>
  <si>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</si>
  <si>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</si>
  <si>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</si>
  <si>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</si>
  <si>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</si>
  <si>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</si>
  <si>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</si>
  <si>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</si>
  <si>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</si>
  <si>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</si>
  <si>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</si>
  <si>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</si>
  <si>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</si>
  <si>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</si>
  <si>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</si>
  <si>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</si>
  <si>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</si>
  <si>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</si>
  <si>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</si>
  <si>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</si>
  <si>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</si>
  <si>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</si>
  <si>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</si>
  <si>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</si>
  <si>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</si>
  <si>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</si>
  <si>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</si>
  <si>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</si>
  <si>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</si>
  <si>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</si>
  <si>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</si>
  <si>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</si>
  <si>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</si>
  <si>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</si>
  <si>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</si>
  <si>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</si>
  <si>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</si>
  <si>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</si>
  <si>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</si>
  <si>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</si>
  <si>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</si>
  <si>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</si>
  <si>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</si>
  <si>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</si>
  <si>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</si>
  <si>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</si>
  <si>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</si>
  <si>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</si>
  <si>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</si>
  <si>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</si>
  <si>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</si>
  <si>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</si>
  <si>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</si>
  <si>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</si>
  <si>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</si>
  <si>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</si>
  <si>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</si>
  <si>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</si>
  <si>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</si>
  <si>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</si>
  <si>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</si>
  <si>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</si>
  <si>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</si>
  <si>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</si>
  <si>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</si>
  <si>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</si>
  <si>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</si>
  <si>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</si>
  <si>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</si>
  <si>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</si>
  <si>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</si>
  <si>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</si>
  <si>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</si>
  <si>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</si>
  <si>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</si>
  <si>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</si>
  <si>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</si>
  <si>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</si>
  <si>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</si>
  <si>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</si>
  <si>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</si>
  <si>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</si>
  <si>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</si>
  <si>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</si>
  <si>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</si>
  <si>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</si>
  <si>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</si>
  <si>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</si>
  <si>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</si>
  <si>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</si>
  <si>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</si>
  <si>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</si>
  <si>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</si>
  <si>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</si>
  <si>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</si>
  <si>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</si>
  <si>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</si>
  <si>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</si>
  <si>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</si>
  <si>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</si>
  <si>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</si>
  <si>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</si>
  <si>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</si>
  <si>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</si>
  <si>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</si>
  <si>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</si>
  <si>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</si>
  <si>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</si>
  <si>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</si>
  <si>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</si>
  <si>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</si>
  <si>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</si>
  <si>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</si>
  <si>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</si>
  <si>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</si>
  <si>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</si>
  <si>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</si>
  <si>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</si>
  <si>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</si>
  <si>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</si>
  <si>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</si>
  <si>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</si>
  <si>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</si>
  <si>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</si>
  <si>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</si>
  <si>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</si>
  <si>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</si>
  <si>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</si>
  <si>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</si>
  <si>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</si>
  <si>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</si>
  <si>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</si>
  <si>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</si>
  <si>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</si>
  <si>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</si>
  <si>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</si>
  <si>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</si>
  <si>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</si>
  <si>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</si>
  <si>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</si>
  <si>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</si>
  <si>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</si>
  <si>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</si>
  <si>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</si>
  <si>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</si>
  <si>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</si>
  <si>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</si>
  <si>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</si>
  <si>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</si>
  <si>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</si>
  <si>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</si>
  <si>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</si>
  <si>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</si>
  <si>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</si>
  <si>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</si>
  <si>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</si>
  <si>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</si>
  <si>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</si>
  <si>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</si>
  <si>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</si>
  <si>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</si>
  <si>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</si>
  <si>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</si>
  <si>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</si>
  <si>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</si>
  <si>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</si>
  <si>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</si>
  <si>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</si>
  <si>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</si>
  <si>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</si>
  <si>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</si>
  <si>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</si>
  <si>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</si>
  <si>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</si>
  <si>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</si>
  <si>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</si>
  <si>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</si>
  <si>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</si>
  <si>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</si>
  <si>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</si>
  <si>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</si>
  <si>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</si>
  <si>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</si>
  <si>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</si>
  <si>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</si>
  <si>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</si>
  <si>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</si>
  <si>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</si>
  <si>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</si>
  <si>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</si>
  <si>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</si>
  <si>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</si>
  <si>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</si>
  <si>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</si>
  <si>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</si>
  <si>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</si>
  <si>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</si>
  <si>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</si>
  <si>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</si>
  <si>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</si>
  <si>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</si>
  <si>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</si>
  <si>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</si>
  <si>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</si>
  <si>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</si>
  <si>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</si>
  <si>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</si>
  <si>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</si>
  <si>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</si>
  <si>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</si>
  <si>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</si>
  <si>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</si>
  <si>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</si>
  <si>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</si>
  <si>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</si>
  <si>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</si>
  <si>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</si>
  <si>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</si>
  <si>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</si>
  <si>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</si>
  <si>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</si>
  <si>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</si>
  <si>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</si>
  <si>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</si>
  <si>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</si>
  <si>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</si>
  <si>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</si>
  <si>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</si>
  <si>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</si>
  <si>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</si>
  <si>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</si>
  <si>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</si>
  <si>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</si>
  <si>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</si>
  <si>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</si>
  <si>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</si>
  <si>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</si>
  <si>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</si>
  <si>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</si>
  <si>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</si>
  <si>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</si>
  <si>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</si>
  <si>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</si>
  <si>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</si>
  <si>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</si>
  <si>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</si>
  <si>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</si>
  <si>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</si>
  <si>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</si>
  <si>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</si>
  <si>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</si>
  <si>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</si>
  <si>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</si>
  <si>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</si>
  <si>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</si>
  <si>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</si>
  <si>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</si>
  <si>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</si>
  <si>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</si>
  <si>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</si>
  <si>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</si>
  <si>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</si>
  <si>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</si>
  <si>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</si>
  <si>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</si>
  <si>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</si>
  <si>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</si>
  <si>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</si>
  <si>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</si>
  <si>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</si>
  <si>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</si>
  <si>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</si>
  <si>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</si>
  <si>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</si>
  <si>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</si>
  <si>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</si>
  <si>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</si>
  <si>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</si>
  <si>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</si>
  <si>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</si>
  <si>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</si>
  <si>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</si>
  <si>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</si>
  <si>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</si>
  <si>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</si>
  <si>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</si>
  <si>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</si>
  <si>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</si>
  <si>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</si>
  <si>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</si>
  <si>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</si>
  <si>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</si>
  <si>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</si>
  <si>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</si>
  <si>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</si>
  <si>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</si>
  <si>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</si>
  <si>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</si>
  <si>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</si>
  <si>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</si>
  <si>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</si>
  <si>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</si>
  <si>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</si>
  <si>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</si>
  <si>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</si>
  <si>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</si>
  <si>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</si>
  <si>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</si>
  <si>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</si>
  <si>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</si>
  <si>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</si>
  <si>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</si>
  <si>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</si>
  <si>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</si>
  <si>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</si>
  <si>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</si>
  <si>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</si>
  <si>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</si>
  <si>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</si>
  <si>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</si>
  <si>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</si>
  <si>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</si>
  <si>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</si>
  <si>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</si>
  <si>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28.04.2020</t>
  </si>
  <si>
    <t>Ардатовский муниципальный район</t>
  </si>
  <si>
    <t>22602000</t>
  </si>
  <si>
    <t>Кужендеевский сельсовет</t>
  </si>
  <si>
    <t>22602424</t>
  </si>
  <si>
    <t>Личадеевский сельсовет</t>
  </si>
  <si>
    <t>22602428</t>
  </si>
  <si>
    <t>Михеевский сельсовет</t>
  </si>
  <si>
    <t>22602432</t>
  </si>
  <si>
    <t>Рабочий поселок Ардатов</t>
  </si>
  <si>
    <t>22602151</t>
  </si>
  <si>
    <t>Рабочий поселок Мухтолово</t>
  </si>
  <si>
    <t>22602155</t>
  </si>
  <si>
    <t>Саконский сельсовет</t>
  </si>
  <si>
    <t>22602436</t>
  </si>
  <si>
    <t>Стексовский сельсовет</t>
  </si>
  <si>
    <t>22602440</t>
  </si>
  <si>
    <t>Хрипуновский сельсовет</t>
  </si>
  <si>
    <t>22602444</t>
  </si>
  <si>
    <t>Арзамасский муниципальный район</t>
  </si>
  <si>
    <t>22603000</t>
  </si>
  <si>
    <t>Абрамовский сельсовет</t>
  </si>
  <si>
    <t>22603404</t>
  </si>
  <si>
    <t>Балахонихинский сельсовет</t>
  </si>
  <si>
    <t>22603408</t>
  </si>
  <si>
    <t>Бебяевский сельсовет</t>
  </si>
  <si>
    <t>22603456</t>
  </si>
  <si>
    <t>Березовский сельсовет</t>
  </si>
  <si>
    <t>22603410</t>
  </si>
  <si>
    <t>Большетумановский сельсовет</t>
  </si>
  <si>
    <t>22603412</t>
  </si>
  <si>
    <t>Кирилловский сельсовет</t>
  </si>
  <si>
    <t>22603424</t>
  </si>
  <si>
    <t>Красносельский сельсовет</t>
  </si>
  <si>
    <t>22603432</t>
  </si>
  <si>
    <t>Ломовский сельсовет</t>
  </si>
  <si>
    <t>22603440</t>
  </si>
  <si>
    <t>Новоусадский сельсовет</t>
  </si>
  <si>
    <t>22603452</t>
  </si>
  <si>
    <t>Рабочий поселок Выездное</t>
  </si>
  <si>
    <t>22603155</t>
  </si>
  <si>
    <t>Слизневский сельсовет</t>
  </si>
  <si>
    <t>22603472</t>
  </si>
  <si>
    <t>Чернухинский сельсовет</t>
  </si>
  <si>
    <t>22603476</t>
  </si>
  <si>
    <t>Шатовский сельсовет</t>
  </si>
  <si>
    <t>22603480</t>
  </si>
  <si>
    <t>Большеболдинский муниципальный район</t>
  </si>
  <si>
    <t>22609000</t>
  </si>
  <si>
    <t>Большеболдинский сельсовет</t>
  </si>
  <si>
    <t>22609404</t>
  </si>
  <si>
    <t>Молчановский сельсовет</t>
  </si>
  <si>
    <t>22609416</t>
  </si>
  <si>
    <t>Новослободской сельсовет</t>
  </si>
  <si>
    <t>22609420</t>
  </si>
  <si>
    <t>Пермеевский сельсовет</t>
  </si>
  <si>
    <t>22609422</t>
  </si>
  <si>
    <t>Пикшенский сельсовет</t>
  </si>
  <si>
    <t>22609424</t>
  </si>
  <si>
    <t>Черновский сельсовет</t>
  </si>
  <si>
    <t>22609432</t>
  </si>
  <si>
    <t>Большемурашкинский муниципальный район</t>
  </si>
  <si>
    <t>22610000</t>
  </si>
  <si>
    <t>Григоровский сельсовет</t>
  </si>
  <si>
    <t>22610408</t>
  </si>
  <si>
    <t>Рабочий поселок Большое Мурашкино</t>
  </si>
  <si>
    <t>22610151</t>
  </si>
  <si>
    <t>Советский сельсовет</t>
  </si>
  <si>
    <t>22610404</t>
  </si>
  <si>
    <t>Холязинский сельсовет</t>
  </si>
  <si>
    <t>22610428</t>
  </si>
  <si>
    <t>Лопатинский сельсовет</t>
  </si>
  <si>
    <t>Варнавинский муниципальный район</t>
  </si>
  <si>
    <t>22615000</t>
  </si>
  <si>
    <t>Богородский сельсовет</t>
  </si>
  <si>
    <t>22615420</t>
  </si>
  <si>
    <t>Восходовский сельсовет</t>
  </si>
  <si>
    <t>22615406</t>
  </si>
  <si>
    <t>Михаленинский сельсовет</t>
  </si>
  <si>
    <t>22615416</t>
  </si>
  <si>
    <t>Рабочий поселок Варнавино</t>
  </si>
  <si>
    <t>22615151</t>
  </si>
  <si>
    <t>Северный сельсовет</t>
  </si>
  <si>
    <t>22615428</t>
  </si>
  <si>
    <t>Шудский сельсовет</t>
  </si>
  <si>
    <t>22615430</t>
  </si>
  <si>
    <t>Вачский муниципальный район</t>
  </si>
  <si>
    <t>22617000</t>
  </si>
  <si>
    <t>Арефинский сельсовет</t>
  </si>
  <si>
    <t>22617408</t>
  </si>
  <si>
    <t>Казаковский сельсовет</t>
  </si>
  <si>
    <t>22617424</t>
  </si>
  <si>
    <t>Новосельский сельсовет</t>
  </si>
  <si>
    <t>22617432</t>
  </si>
  <si>
    <t>Рабочий поселок Вача</t>
  </si>
  <si>
    <t>22617151</t>
  </si>
  <si>
    <t>Филинский сельсовет</t>
  </si>
  <si>
    <t>22617436</t>
  </si>
  <si>
    <t>Чулковский сельсовет</t>
  </si>
  <si>
    <t>22617440</t>
  </si>
  <si>
    <t>Ветлужский муниципальный район</t>
  </si>
  <si>
    <t>22618000</t>
  </si>
  <si>
    <t>Волыновский сельсовет</t>
  </si>
  <si>
    <t>22618408</t>
  </si>
  <si>
    <t>Город Ветлуга</t>
  </si>
  <si>
    <t>22618101</t>
  </si>
  <si>
    <t>Крутцовский сельсовет</t>
  </si>
  <si>
    <t>22618416</t>
  </si>
  <si>
    <t>Макарьевский сельсовет</t>
  </si>
  <si>
    <t>22618420</t>
  </si>
  <si>
    <t>Мошкинский сельсовет</t>
  </si>
  <si>
    <t>22618428</t>
  </si>
  <si>
    <t>Новоуспенский сельсовет</t>
  </si>
  <si>
    <t>22618432</t>
  </si>
  <si>
    <t>Поселок им Калинина</t>
  </si>
  <si>
    <t>22618154</t>
  </si>
  <si>
    <t>Проновский сельсовет</t>
  </si>
  <si>
    <t>22618436</t>
  </si>
  <si>
    <t>Туранский сельсовет</t>
  </si>
  <si>
    <t>22618444</t>
  </si>
  <si>
    <t>Вознесенский муниципальный район</t>
  </si>
  <si>
    <t>22619000</t>
  </si>
  <si>
    <t>Бахтызинский сельсовет</t>
  </si>
  <si>
    <t>22619408</t>
  </si>
  <si>
    <t>Благодатовский сельсовет</t>
  </si>
  <si>
    <t>22619412</t>
  </si>
  <si>
    <t>Бутаковский сельсовет</t>
  </si>
  <si>
    <t>22619416</t>
  </si>
  <si>
    <t>Криушинский сельсовет</t>
  </si>
  <si>
    <t>22619420</t>
  </si>
  <si>
    <t>Мотызлейский сельсовет</t>
  </si>
  <si>
    <t>22619428</t>
  </si>
  <si>
    <t>Нарышкинский сельсовет</t>
  </si>
  <si>
    <t>22619432</t>
  </si>
  <si>
    <t>Полховско-Майданский сельсовет</t>
  </si>
  <si>
    <t>22619440</t>
  </si>
  <si>
    <t>Рабочий поселок Вознесенское</t>
  </si>
  <si>
    <t>22619151</t>
  </si>
  <si>
    <t>Сарминский сельсовет</t>
  </si>
  <si>
    <t>22619444</t>
  </si>
  <si>
    <t>Володарский муниципальный район</t>
  </si>
  <si>
    <t>22631000</t>
  </si>
  <si>
    <t>Город Володарск</t>
  </si>
  <si>
    <t>22631103</t>
  </si>
  <si>
    <t>Золинский сельсовет</t>
  </si>
  <si>
    <t>22631404</t>
  </si>
  <si>
    <t>Ильинский сельсовет</t>
  </si>
  <si>
    <t>22631408</t>
  </si>
  <si>
    <t>Мулинский сельсовет</t>
  </si>
  <si>
    <t>22631411</t>
  </si>
  <si>
    <t>Рабочий поселок Ильиногорск</t>
  </si>
  <si>
    <t>22631160</t>
  </si>
  <si>
    <t>Рабочий поселок Решетиха</t>
  </si>
  <si>
    <t>22631168</t>
  </si>
  <si>
    <t>Рабочий поселок Смолино</t>
  </si>
  <si>
    <t>22631170</t>
  </si>
  <si>
    <t>Рабочий поселок Фролищи</t>
  </si>
  <si>
    <t>22631173</t>
  </si>
  <si>
    <t>Рабочий поселок Центральный</t>
  </si>
  <si>
    <t>22631176</t>
  </si>
  <si>
    <t>Рабочий поселок Юганец</t>
  </si>
  <si>
    <t>22631179</t>
  </si>
  <si>
    <t>Сельсовет Красная Горка</t>
  </si>
  <si>
    <t>22631402</t>
  </si>
  <si>
    <t>Воротынский</t>
  </si>
  <si>
    <t>22719000</t>
  </si>
  <si>
    <t>Воскресенский муниципальный район</t>
  </si>
  <si>
    <t>22622000</t>
  </si>
  <si>
    <t>Благовещенский сельсовет</t>
  </si>
  <si>
    <t>22622404</t>
  </si>
  <si>
    <t>22622408</t>
  </si>
  <si>
    <t>Владимирский сельсовет</t>
  </si>
  <si>
    <t>22622416</t>
  </si>
  <si>
    <t>Воздвиженский сельсовет</t>
  </si>
  <si>
    <t>22622420</t>
  </si>
  <si>
    <t>Глуховский сельсовет</t>
  </si>
  <si>
    <t>22622424</t>
  </si>
  <si>
    <t>Егоровский сельсовет</t>
  </si>
  <si>
    <t>22622432</t>
  </si>
  <si>
    <t>Капустихинский сельсовет</t>
  </si>
  <si>
    <t>22622440</t>
  </si>
  <si>
    <t>Нахратовский сельсовет</t>
  </si>
  <si>
    <t>22622452</t>
  </si>
  <si>
    <t>Нестиарский сельсовет</t>
  </si>
  <si>
    <t>22622456</t>
  </si>
  <si>
    <t>Рабочий поселок Воскресенское</t>
  </si>
  <si>
    <t>22622151</t>
  </si>
  <si>
    <t>Староустинский сельсовет</t>
  </si>
  <si>
    <t>22622460</t>
  </si>
  <si>
    <t>Гагинский муниципальный район</t>
  </si>
  <si>
    <t>22626000</t>
  </si>
  <si>
    <t>Большеаратский сельсовет</t>
  </si>
  <si>
    <t>22626404</t>
  </si>
  <si>
    <t>Ветошкинский сельсовет</t>
  </si>
  <si>
    <t>22626408</t>
  </si>
  <si>
    <t>Гагинский сельсовет</t>
  </si>
  <si>
    <t>22626412</t>
  </si>
  <si>
    <t>Покровский сельсовет</t>
  </si>
  <si>
    <t>22626432</t>
  </si>
  <si>
    <t>Ушаковский сельсовет</t>
  </si>
  <si>
    <t>22626440</t>
  </si>
  <si>
    <t>Юрьевский сельсовет</t>
  </si>
  <si>
    <t>22626444</t>
  </si>
  <si>
    <t>Городецкий муниципальный район</t>
  </si>
  <si>
    <t>22628000</t>
  </si>
  <si>
    <t>Бриляковский сельсовет</t>
  </si>
  <si>
    <t>22628404</t>
  </si>
  <si>
    <t>Город Заволжье</t>
  </si>
  <si>
    <t>22628103</t>
  </si>
  <si>
    <t>Зиняковский сельсовет</t>
  </si>
  <si>
    <t>22628416</t>
  </si>
  <si>
    <t>Ковригинский сельсовет</t>
  </si>
  <si>
    <t>22628422</t>
  </si>
  <si>
    <t>Кумохинский сельсовет</t>
  </si>
  <si>
    <t>22628428</t>
  </si>
  <si>
    <t>Николо-Погостинский сельсовет</t>
  </si>
  <si>
    <t>22628442</t>
  </si>
  <si>
    <t>Рабочий поселок Первомайский</t>
  </si>
  <si>
    <t>22628154</t>
  </si>
  <si>
    <t>Смиркинский сельсовет</t>
  </si>
  <si>
    <t>22628444</t>
  </si>
  <si>
    <t>Смольковский сельсовет</t>
  </si>
  <si>
    <t>22628448</t>
  </si>
  <si>
    <t>Тимирязевский сельсовет</t>
  </si>
  <si>
    <t>22628452</t>
  </si>
  <si>
    <t>Федуринский сельсовет</t>
  </si>
  <si>
    <t>22628458</t>
  </si>
  <si>
    <t>город Городец</t>
  </si>
  <si>
    <t>22628101</t>
  </si>
  <si>
    <t>Дальнеконстантиновский муниципальный район</t>
  </si>
  <si>
    <t>22630000</t>
  </si>
  <si>
    <t>Белозеровский сельсовет</t>
  </si>
  <si>
    <t>22630408</t>
  </si>
  <si>
    <t>Богоявленский сельсовет</t>
  </si>
  <si>
    <t>22630412</t>
  </si>
  <si>
    <t>Дубравский сельсовет</t>
  </si>
  <si>
    <t>22630444</t>
  </si>
  <si>
    <t>Кужутский сельсовет</t>
  </si>
  <si>
    <t>22630428</t>
  </si>
  <si>
    <t>Малопицкий сельсовет</t>
  </si>
  <si>
    <t>22630430</t>
  </si>
  <si>
    <t>Нижегородский сельсовет</t>
  </si>
  <si>
    <t>22630420</t>
  </si>
  <si>
    <t>Рабочий поселок Дальнее Константиново</t>
  </si>
  <si>
    <t>22630151</t>
  </si>
  <si>
    <t>Сарлейский сельсовет</t>
  </si>
  <si>
    <t>22630440</t>
  </si>
  <si>
    <t>Суроватихинский сельсовет</t>
  </si>
  <si>
    <t>22630448</t>
  </si>
  <si>
    <t>Тепелевский сельсовет</t>
  </si>
  <si>
    <t>22630456</t>
  </si>
  <si>
    <t>ЗАТО город Саров</t>
  </si>
  <si>
    <t>22704000</t>
  </si>
  <si>
    <t>Княгининский муниципальный район</t>
  </si>
  <si>
    <t>22633000</t>
  </si>
  <si>
    <t>Ананьевский сельсовет</t>
  </si>
  <si>
    <t>22633404</t>
  </si>
  <si>
    <t>Белкинский сельсовет</t>
  </si>
  <si>
    <t>22633408</t>
  </si>
  <si>
    <t>Возрожденский сельсовет</t>
  </si>
  <si>
    <t>22633416</t>
  </si>
  <si>
    <t>Город Княгинино</t>
  </si>
  <si>
    <t>22633101</t>
  </si>
  <si>
    <t>Соловьевский сельсовет</t>
  </si>
  <si>
    <t>22633428</t>
  </si>
  <si>
    <t>Краснобаковский муниципальный район</t>
  </si>
  <si>
    <t>22635000</t>
  </si>
  <si>
    <t>Зубилихинский сельсовет</t>
  </si>
  <si>
    <t>22635404</t>
  </si>
  <si>
    <t>Прудовский сельсовет</t>
  </si>
  <si>
    <t>22635430</t>
  </si>
  <si>
    <t>Рабочий поселок Ветлужский</t>
  </si>
  <si>
    <t>22635154</t>
  </si>
  <si>
    <t>Рабочий поселок Красные Баки</t>
  </si>
  <si>
    <t>22635151</t>
  </si>
  <si>
    <t>Чащихинский сельсовет</t>
  </si>
  <si>
    <t>22635424</t>
  </si>
  <si>
    <t>Шеманихинский сельсовет</t>
  </si>
  <si>
    <t>22635432</t>
  </si>
  <si>
    <t>Краснооктябрьский муниципальный район</t>
  </si>
  <si>
    <t>22636000</t>
  </si>
  <si>
    <t>Большерыбушкинский сельсовет</t>
  </si>
  <si>
    <t>22636408</t>
  </si>
  <si>
    <t>Ендовищинский сельсовет</t>
  </si>
  <si>
    <t>22636412</t>
  </si>
  <si>
    <t>Кечасовский сельсовет</t>
  </si>
  <si>
    <t>22636416</t>
  </si>
  <si>
    <t>Ключищинский сельсовет</t>
  </si>
  <si>
    <t>22636424</t>
  </si>
  <si>
    <t>Маресевский сельсовет</t>
  </si>
  <si>
    <t>22636425</t>
  </si>
  <si>
    <t>Медянский сельсовет</t>
  </si>
  <si>
    <t>22636426</t>
  </si>
  <si>
    <t>Пошатовский сельсовет</t>
  </si>
  <si>
    <t>22636427</t>
  </si>
  <si>
    <t>Салганский сельсовет</t>
  </si>
  <si>
    <t>22636428</t>
  </si>
  <si>
    <t>Саргинский сельсовет</t>
  </si>
  <si>
    <t>22636432</t>
  </si>
  <si>
    <t>Семеновский сельсовет</t>
  </si>
  <si>
    <t>22636436</t>
  </si>
  <si>
    <t>Уразовский сельсовет</t>
  </si>
  <si>
    <t>22636440</t>
  </si>
  <si>
    <t>Чембилеевский сельсовет</t>
  </si>
  <si>
    <t>22636444</t>
  </si>
  <si>
    <t>Кстовский муниципальный район</t>
  </si>
  <si>
    <t>22637000</t>
  </si>
  <si>
    <t>Афонинский сельсовет</t>
  </si>
  <si>
    <t>22637404</t>
  </si>
  <si>
    <t>Безводнинский сельсовет</t>
  </si>
  <si>
    <t>22637408</t>
  </si>
  <si>
    <t>Ближнеборисовский сельсовет</t>
  </si>
  <si>
    <t>22637412</t>
  </si>
  <si>
    <t>Большеельнинский сельсовет</t>
  </si>
  <si>
    <t>22637416</t>
  </si>
  <si>
    <t>Большемокринский сельсовет</t>
  </si>
  <si>
    <t>22637420</t>
  </si>
  <si>
    <t>Город Кстово</t>
  </si>
  <si>
    <t>22637101</t>
  </si>
  <si>
    <t>Запрудновский сельсовет</t>
  </si>
  <si>
    <t>22637424</t>
  </si>
  <si>
    <t>Новоликеевский сельсовет</t>
  </si>
  <si>
    <t>22637436</t>
  </si>
  <si>
    <t>Прокошевский сельсовет</t>
  </si>
  <si>
    <t>22637438</t>
  </si>
  <si>
    <t>Работкинский сельсовет</t>
  </si>
  <si>
    <t>22637440</t>
  </si>
  <si>
    <t>Ройкинский сельсовет</t>
  </si>
  <si>
    <t>22637442</t>
  </si>
  <si>
    <t>Слободской сельсовет</t>
  </si>
  <si>
    <t>22637444</t>
  </si>
  <si>
    <t>22637448</t>
  </si>
  <si>
    <t>Чернышихинский сельсовет</t>
  </si>
  <si>
    <t>22637428</t>
  </si>
  <si>
    <t>Лукояновский муниципальный район</t>
  </si>
  <si>
    <t>22639000</t>
  </si>
  <si>
    <t>Большеарский сельсовет</t>
  </si>
  <si>
    <t>22639404</t>
  </si>
  <si>
    <t>Большемаресьевский сельсовет</t>
  </si>
  <si>
    <t>22639412</t>
  </si>
  <si>
    <t>Город Лукоянов</t>
  </si>
  <si>
    <t>22639101</t>
  </si>
  <si>
    <t>Кудеяровский сельсовет</t>
  </si>
  <si>
    <t>22639430</t>
  </si>
  <si>
    <t>22639432</t>
  </si>
  <si>
    <t>Рабочий поселок им Степана Разина</t>
  </si>
  <si>
    <t>22639154</t>
  </si>
  <si>
    <t>Тольско-Майданский сельсовет</t>
  </si>
  <si>
    <t>22639464</t>
  </si>
  <si>
    <t>Шандровский сельсовет</t>
  </si>
  <si>
    <t>22639472</t>
  </si>
  <si>
    <t>Навашинский</t>
  </si>
  <si>
    <t>22730000</t>
  </si>
  <si>
    <t>Перевозский</t>
  </si>
  <si>
    <t>22739000</t>
  </si>
  <si>
    <t>Пильнинский муниципальный район</t>
  </si>
  <si>
    <t>22645000</t>
  </si>
  <si>
    <t>Большеандосовский сельсовет</t>
  </si>
  <si>
    <t>22645408</t>
  </si>
  <si>
    <t>Бортсурманский сельсовет</t>
  </si>
  <si>
    <t>22645412</t>
  </si>
  <si>
    <t>Деяновский сельсовет</t>
  </si>
  <si>
    <t>22645416</t>
  </si>
  <si>
    <t>Красногорский сельсовет</t>
  </si>
  <si>
    <t>22645424</t>
  </si>
  <si>
    <t>Курмышский сельсовет</t>
  </si>
  <si>
    <t>22645428</t>
  </si>
  <si>
    <t>22645432</t>
  </si>
  <si>
    <t>Можаров-Майданский сельсовет</t>
  </si>
  <si>
    <t>22645436</t>
  </si>
  <si>
    <t>Новомочалеевский сельсовет</t>
  </si>
  <si>
    <t>22645440</t>
  </si>
  <si>
    <t>Петряксинский сельсовет</t>
  </si>
  <si>
    <t>22645448</t>
  </si>
  <si>
    <t>Рабочий поселок Пильна</t>
  </si>
  <si>
    <t>22645151</t>
  </si>
  <si>
    <t>Тенекаевский сельсовет</t>
  </si>
  <si>
    <t>22645456</t>
  </si>
  <si>
    <t>Языковский сельсовет</t>
  </si>
  <si>
    <t>22645460</t>
  </si>
  <si>
    <t>Семеновский</t>
  </si>
  <si>
    <t>22737000</t>
  </si>
  <si>
    <t>Сергачский муниципальный район</t>
  </si>
  <si>
    <t>22648000</t>
  </si>
  <si>
    <t>Андреевский сельсовет</t>
  </si>
  <si>
    <t>22648412</t>
  </si>
  <si>
    <t>Ачкинский сельсовет</t>
  </si>
  <si>
    <t>22648416</t>
  </si>
  <si>
    <t>22648420</t>
  </si>
  <si>
    <t>Город Сергач</t>
  </si>
  <si>
    <t>22648101</t>
  </si>
  <si>
    <t>Камкинский сельсовет</t>
  </si>
  <si>
    <t>22648428</t>
  </si>
  <si>
    <t>Кочко-Пожарский сельсовет</t>
  </si>
  <si>
    <t>22648432</t>
  </si>
  <si>
    <t>22648436</t>
  </si>
  <si>
    <t>Пожарский сельсовет</t>
  </si>
  <si>
    <t>22648444</t>
  </si>
  <si>
    <t>Староберезовский сельсовет</t>
  </si>
  <si>
    <t>22648452</t>
  </si>
  <si>
    <t>Толбинский сельсовет</t>
  </si>
  <si>
    <t>22648456</t>
  </si>
  <si>
    <t>Шубинский сельсовет</t>
  </si>
  <si>
    <t>22648460</t>
  </si>
  <si>
    <t>Сеченовский муниципальный район</t>
  </si>
  <si>
    <t>22649000</t>
  </si>
  <si>
    <t>Болтинский сельсовет</t>
  </si>
  <si>
    <t>22649408</t>
  </si>
  <si>
    <t>Васильевский сельсовет</t>
  </si>
  <si>
    <t>22649412</t>
  </si>
  <si>
    <t>Верхнеталызинский сельсовет</t>
  </si>
  <si>
    <t>22649416</t>
  </si>
  <si>
    <t>Кочетовский сельсовет</t>
  </si>
  <si>
    <t>22649420</t>
  </si>
  <si>
    <t>Красноостровский сельсовет</t>
  </si>
  <si>
    <t>22649428</t>
  </si>
  <si>
    <t>Мурзицкий сельсовет</t>
  </si>
  <si>
    <t>22649440</t>
  </si>
  <si>
    <t>Сеченовский сельсовет</t>
  </si>
  <si>
    <t>22649444</t>
  </si>
  <si>
    <t>Сокольский</t>
  </si>
  <si>
    <t>22749000</t>
  </si>
  <si>
    <t>Сосновский муниципальный район</t>
  </si>
  <si>
    <t>22650000</t>
  </si>
  <si>
    <t>Виткуловский сельсовет</t>
  </si>
  <si>
    <t>22650412</t>
  </si>
  <si>
    <t>Давыдковский сельсовет</t>
  </si>
  <si>
    <t>22650414</t>
  </si>
  <si>
    <t>Елизаровский сельсовет</t>
  </si>
  <si>
    <t>22650416</t>
  </si>
  <si>
    <t>Крутецкий сельсовет</t>
  </si>
  <si>
    <t>22650420</t>
  </si>
  <si>
    <t>Панинский сельсовет</t>
  </si>
  <si>
    <t>22650424</t>
  </si>
  <si>
    <t>Рабочий поселок Сосновское</t>
  </si>
  <si>
    <t>22650151</t>
  </si>
  <si>
    <t>Рожковский сельсовет</t>
  </si>
  <si>
    <t>22650428</t>
  </si>
  <si>
    <t>Селитьбенский сельсовет</t>
  </si>
  <si>
    <t>22650432</t>
  </si>
  <si>
    <t>Яковский сельсовет</t>
  </si>
  <si>
    <t>22650436</t>
  </si>
  <si>
    <t>Спасский муниципальный район</t>
  </si>
  <si>
    <t>22651000</t>
  </si>
  <si>
    <t>Базловский сельсовет</t>
  </si>
  <si>
    <t>22651404</t>
  </si>
  <si>
    <t>Вазьянский сельсовет</t>
  </si>
  <si>
    <t>22651420</t>
  </si>
  <si>
    <t>Высокоосельский сельсовет</t>
  </si>
  <si>
    <t>22651412</t>
  </si>
  <si>
    <t>Красноватрасский сельсовет</t>
  </si>
  <si>
    <t>22651416</t>
  </si>
  <si>
    <t>Маклаковский сельсовет</t>
  </si>
  <si>
    <t>22651414</t>
  </si>
  <si>
    <t>Спасский сельсовет</t>
  </si>
  <si>
    <t>22651432</t>
  </si>
  <si>
    <t>Турбанский сельсовет</t>
  </si>
  <si>
    <t>22651440</t>
  </si>
  <si>
    <t>Тонкинский муниципальный район</t>
  </si>
  <si>
    <t>22652000</t>
  </si>
  <si>
    <t>Бердниковский сельсовет</t>
  </si>
  <si>
    <t>22652404</t>
  </si>
  <si>
    <t>Большесодомовский сельсовет</t>
  </si>
  <si>
    <t>22652408</t>
  </si>
  <si>
    <t>Вязовский сельсовет</t>
  </si>
  <si>
    <t>22652412</t>
  </si>
  <si>
    <t>Пакалевский сельсовет</t>
  </si>
  <si>
    <t>22652416</t>
  </si>
  <si>
    <t>Рабочий поселок Тонкино</t>
  </si>
  <si>
    <t>22652151</t>
  </si>
  <si>
    <t>Шарангский муниципальный район</t>
  </si>
  <si>
    <t>22656000</t>
  </si>
  <si>
    <t>Большерудкинский сельсовет</t>
  </si>
  <si>
    <t>22656404</t>
  </si>
  <si>
    <t>Большеустинский сельсовет</t>
  </si>
  <si>
    <t>22656408</t>
  </si>
  <si>
    <t>Кушнурский сельсовет</t>
  </si>
  <si>
    <t>22656416</t>
  </si>
  <si>
    <t>Рабочий поселок Шаранга</t>
  </si>
  <si>
    <t>22656151</t>
  </si>
  <si>
    <t>Роженцовский сельсовет</t>
  </si>
  <si>
    <t>22656424</t>
  </si>
  <si>
    <t>Старорудкинский сельсовет</t>
  </si>
  <si>
    <t>22656428</t>
  </si>
  <si>
    <t>Черномужский сельсовет</t>
  </si>
  <si>
    <t>22656432</t>
  </si>
  <si>
    <t>Щенниковский сельсовет</t>
  </si>
  <si>
    <t>22656436</t>
  </si>
  <si>
    <t>Шатковский муниципальный район</t>
  </si>
  <si>
    <t>22657000</t>
  </si>
  <si>
    <t>Архангельский сельсовет</t>
  </si>
  <si>
    <t>22657404</t>
  </si>
  <si>
    <t>Кержемокский сельсовет</t>
  </si>
  <si>
    <t>22657416</t>
  </si>
  <si>
    <t>Костянский сельсовет</t>
  </si>
  <si>
    <t>22657424</t>
  </si>
  <si>
    <t>Красноборский сельсовет</t>
  </si>
  <si>
    <t>22657428</t>
  </si>
  <si>
    <t>Рабочий поселок Лесогорск</t>
  </si>
  <si>
    <t>22657154</t>
  </si>
  <si>
    <t>Рабочий поселок Шатки</t>
  </si>
  <si>
    <t>22657151</t>
  </si>
  <si>
    <t>Светлогорский сельсовет</t>
  </si>
  <si>
    <t>22657430</t>
  </si>
  <si>
    <t>Силинский сельсовет</t>
  </si>
  <si>
    <t>22657436</t>
  </si>
  <si>
    <t>Смирновский сельсовет</t>
  </si>
  <si>
    <t>22657448</t>
  </si>
  <si>
    <t>Староиванцевский сельсовет</t>
  </si>
  <si>
    <t>22657456</t>
  </si>
  <si>
    <t>Шараповский сельсовет</t>
  </si>
  <si>
    <t>22657460</t>
  </si>
  <si>
    <t>город Арзамас</t>
  </si>
  <si>
    <t>22703000</t>
  </si>
  <si>
    <t>город Бор</t>
  </si>
  <si>
    <t>22712000</t>
  </si>
  <si>
    <t>город Выкса</t>
  </si>
  <si>
    <t>22715000</t>
  </si>
  <si>
    <t>город Дзержинск</t>
  </si>
  <si>
    <t>22721000</t>
  </si>
  <si>
    <t>город Кулебаки</t>
  </si>
  <si>
    <t>22727000</t>
  </si>
  <si>
    <t>город Нижний Новгород</t>
  </si>
  <si>
    <t>22701000</t>
  </si>
  <si>
    <t>город Первомайск</t>
  </si>
  <si>
    <t>22734000</t>
  </si>
  <si>
    <t>город Чкаловск</t>
  </si>
  <si>
    <t>22755000</t>
  </si>
  <si>
    <t>город Шахунья</t>
  </si>
  <si>
    <t>22758000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</si>
  <si>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</si>
  <si>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</si>
  <si>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</si>
  <si>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</si>
  <si>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</si>
  <si>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</si>
  <si>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</si>
  <si>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</si>
  <si>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</si>
  <si>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</si>
  <si>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</si>
  <si>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</si>
  <si>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</si>
  <si>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</si>
  <si>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</si>
  <si>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</si>
  <si>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31.12.2021</t>
  </si>
  <si>
    <t>REGION_ID</t>
  </si>
  <si>
    <t>REGION_NAME</t>
  </si>
  <si>
    <t>RST_ORG_ID</t>
  </si>
  <si>
    <t>ORG_NAME</t>
  </si>
  <si>
    <t>INN_NAME</t>
  </si>
  <si>
    <t>KPP_NAME</t>
  </si>
  <si>
    <t>ORG_START_DATE</t>
  </si>
  <si>
    <t>ORG_END_DATE</t>
  </si>
  <si>
    <t>2634</t>
  </si>
  <si>
    <t>26358438</t>
  </si>
  <si>
    <t>"Волготрансгаз" , Арзамасское ЛПУМГ</t>
  </si>
  <si>
    <t>5260080007</t>
  </si>
  <si>
    <t>520202001</t>
  </si>
  <si>
    <t>26358403</t>
  </si>
  <si>
    <t>АО "78 ДОК Н.М."</t>
  </si>
  <si>
    <t>5257052472</t>
  </si>
  <si>
    <t>525701001</t>
  </si>
  <si>
    <t>26358280</t>
  </si>
  <si>
    <t>АО "АМЗ"</t>
  </si>
  <si>
    <t>5243001767</t>
  </si>
  <si>
    <t>525350001</t>
  </si>
  <si>
    <t>18-03-1993 00:00:00</t>
  </si>
  <si>
    <t>26358279</t>
  </si>
  <si>
    <t>АО "АПЗ"</t>
  </si>
  <si>
    <t>5243001742</t>
  </si>
  <si>
    <t>524301001</t>
  </si>
  <si>
    <t>26358424</t>
  </si>
  <si>
    <t>АО "Автоиспытания"</t>
  </si>
  <si>
    <t>5260000700</t>
  </si>
  <si>
    <t>26358301</t>
  </si>
  <si>
    <t>АО "Борская фабрика ПОШ"</t>
  </si>
  <si>
    <t>5246000458</t>
  </si>
  <si>
    <t>524601001</t>
  </si>
  <si>
    <t>26373616</t>
  </si>
  <si>
    <t>АО "ВМЗ"</t>
  </si>
  <si>
    <t>5247004695</t>
  </si>
  <si>
    <t>524701001</t>
  </si>
  <si>
    <t>26358464</t>
  </si>
  <si>
    <t>АО "ВОЛГА-ФЛОТ"</t>
  </si>
  <si>
    <t>5260902190</t>
  </si>
  <si>
    <t>526001001</t>
  </si>
  <si>
    <t>26358390</t>
  </si>
  <si>
    <t>АО "ВОЛГАЭНЕРГОСБЫТ"</t>
  </si>
  <si>
    <t>5256062171</t>
  </si>
  <si>
    <t>525601001</t>
  </si>
  <si>
    <t>28543854</t>
  </si>
  <si>
    <t>АО "ВРК - 3" - Вагонное ремонтное депо Шахунья</t>
  </si>
  <si>
    <t>7708737500</t>
  </si>
  <si>
    <t>523945001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</si>
  <si>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</si>
  <si>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</si>
  <si>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</si>
  <si>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</si>
  <si>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</si>
  <si>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</si>
  <si>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</si>
  <si>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</si>
  <si>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</si>
  <si>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</si>
  <si>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</si>
  <si>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</si>
  <si>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</si>
  <si>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</si>
  <si>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</si>
  <si>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</si>
  <si>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</si>
  <si>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</si>
  <si>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</si>
  <si>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</si>
  <si>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</si>
  <si>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</si>
  <si>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</si>
  <si>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</si>
  <si>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</si>
  <si>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</si>
  <si>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</si>
  <si>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</si>
  <si>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</si>
  <si>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</si>
  <si>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</si>
  <si>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</si>
  <si>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</si>
  <si>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</si>
  <si>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</si>
  <si>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</si>
  <si>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</si>
  <si>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</si>
  <si>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</si>
  <si>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</si>
  <si>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</si>
  <si>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</si>
  <si>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</si>
  <si>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</si>
  <si>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</si>
  <si>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</si>
  <si>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</si>
  <si>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</si>
  <si>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</si>
  <si>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</si>
  <si>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</si>
  <si>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</si>
  <si>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</si>
  <si>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</si>
  <si>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</si>
  <si>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</si>
  <si>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</si>
  <si>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26358385</t>
  </si>
  <si>
    <t>АО "МАНН"</t>
  </si>
  <si>
    <t>5256045754</t>
  </si>
  <si>
    <t>26358393</t>
  </si>
  <si>
    <t>АО "МЕЛЬИНВЕСТ"</t>
  </si>
  <si>
    <t>5257003490</t>
  </si>
  <si>
    <t>26504840</t>
  </si>
  <si>
    <t>АО "МСК Энерго"</t>
  </si>
  <si>
    <t>5018054863</t>
  </si>
  <si>
    <t>501801001</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</si>
  <si>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</si>
  <si>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</si>
  <si>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</si>
  <si>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</si>
  <si>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</si>
  <si>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</si>
  <si>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</si>
  <si>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</si>
  <si>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</si>
  <si>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</si>
  <si>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</si>
  <si>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</si>
  <si>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</si>
  <si>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</si>
  <si>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26358422</t>
  </si>
  <si>
    <t>АО "НКС"</t>
  </si>
  <si>
    <t>5259039100</t>
  </si>
  <si>
    <t>26358394</t>
  </si>
  <si>
    <t>АО "НМЖК"</t>
  </si>
  <si>
    <t>5257003806</t>
  </si>
  <si>
    <t>26555668</t>
  </si>
  <si>
    <t>АО "НМЗ № 1"</t>
  </si>
  <si>
    <t>5256011321</t>
  </si>
  <si>
    <t>26322360</t>
  </si>
  <si>
    <t>АО "НМЗ"</t>
  </si>
  <si>
    <t>5259008768</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</si>
  <si>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</si>
  <si>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</si>
  <si>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</si>
  <si>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</si>
  <si>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</si>
  <si>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</si>
  <si>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</si>
  <si>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</si>
  <si>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</si>
  <si>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</si>
  <si>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</si>
  <si>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</si>
  <si>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</si>
  <si>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</si>
  <si>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</si>
  <si>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</si>
  <si>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</si>
  <si>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</si>
  <si>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</si>
  <si>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</si>
  <si>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</si>
  <si>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</si>
  <si>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</si>
  <si>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</si>
  <si>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</si>
  <si>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</si>
  <si>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</si>
  <si>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</si>
  <si>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</si>
  <si>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</si>
  <si>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26358419</t>
  </si>
  <si>
    <t>АО "ОКБМ Африкантов"</t>
  </si>
  <si>
    <t>5259077666</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</si>
  <si>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</si>
  <si>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</si>
  <si>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</si>
  <si>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</si>
  <si>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</si>
  <si>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</si>
  <si>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</si>
  <si>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</si>
  <si>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</si>
  <si>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</si>
  <si>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</si>
  <si>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</si>
  <si>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</si>
  <si>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</si>
  <si>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</si>
  <si>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</si>
  <si>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</si>
  <si>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</si>
  <si>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</si>
  <si>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</si>
  <si>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</si>
  <si>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</si>
  <si>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</si>
  <si>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</si>
  <si>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</si>
  <si>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</si>
  <si>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</si>
  <si>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</si>
  <si>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</si>
  <si>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</si>
  <si>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</si>
  <si>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</si>
  <si>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</si>
  <si>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</si>
  <si>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</si>
  <si>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</si>
  <si>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</si>
  <si>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</si>
  <si>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26322043</t>
  </si>
  <si>
    <t>АО "Энергосервис"</t>
  </si>
  <si>
    <t>7709571825</t>
  </si>
  <si>
    <t>770301001</t>
  </si>
  <si>
    <t>26358197</t>
  </si>
  <si>
    <t>АО «ХОХЛОМСКАЯ РОСПИСЬ»</t>
  </si>
  <si>
    <t>5228001113</t>
  </si>
  <si>
    <t>26358413</t>
  </si>
  <si>
    <t>АО НПП "Полет"</t>
  </si>
  <si>
    <t>5258100129</t>
  </si>
  <si>
    <t>525801001</t>
  </si>
  <si>
    <t>29-12-2011 00:00:00</t>
  </si>
  <si>
    <t>26358409</t>
  </si>
  <si>
    <t>АО ПКО "Теплообменник"</t>
  </si>
  <si>
    <t>5258000011</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</si>
  <si>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</si>
  <si>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</si>
  <si>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</si>
  <si>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</si>
  <si>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</si>
  <si>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</si>
  <si>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</si>
  <si>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</si>
  <si>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</si>
  <si>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</si>
  <si>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</si>
  <si>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</si>
  <si>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</si>
  <si>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</si>
  <si>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</si>
  <si>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</si>
  <si>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26358190</t>
  </si>
  <si>
    <t>5225001122</t>
  </si>
  <si>
    <t>522501001</t>
  </si>
  <si>
    <t>26358175</t>
  </si>
  <si>
    <t>ГБПОУ ЛАТТ</t>
  </si>
  <si>
    <t>5222002752</t>
  </si>
  <si>
    <t>26358166</t>
  </si>
  <si>
    <t>ГБПОУ ЛПК</t>
  </si>
  <si>
    <t>5221004309</t>
  </si>
  <si>
    <t>525301001</t>
  </si>
  <si>
    <t>31253577</t>
  </si>
  <si>
    <t>ГБПОУ ПСХТ</t>
  </si>
  <si>
    <t>5227001424</t>
  </si>
  <si>
    <t>522701001</t>
  </si>
  <si>
    <t>26358225</t>
  </si>
  <si>
    <t>ГБПОУ СПАССКИЙ АПТ</t>
  </si>
  <si>
    <t>5232001606</t>
  </si>
  <si>
    <t>523201001</t>
  </si>
  <si>
    <t>31036531</t>
  </si>
  <si>
    <t>ГБУ "Автозаводский детский дом - интернат"</t>
  </si>
  <si>
    <t>5256026159</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</si>
  <si>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</si>
  <si>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</si>
  <si>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</si>
  <si>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</si>
  <si>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</si>
  <si>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</si>
  <si>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</si>
  <si>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</si>
  <si>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</si>
  <si>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</si>
  <si>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</si>
  <si>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</si>
  <si>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</si>
  <si>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</si>
  <si>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</si>
  <si>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</si>
  <si>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</si>
  <si>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</si>
  <si>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</si>
  <si>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</si>
  <si>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</si>
  <si>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</si>
  <si>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</si>
  <si>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</si>
  <si>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</si>
  <si>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</si>
  <si>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</si>
  <si>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</si>
  <si>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</si>
  <si>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</si>
  <si>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</si>
  <si>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</si>
  <si>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</si>
  <si>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</si>
  <si>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</si>
  <si>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</si>
  <si>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</si>
  <si>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</si>
  <si>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</si>
  <si>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</si>
  <si>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</si>
  <si>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</si>
  <si>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26634205</t>
  </si>
  <si>
    <t>Дальнеконстантиновское МУПП ЖКХ</t>
  </si>
  <si>
    <t>5215001934</t>
  </si>
  <si>
    <t>26358163</t>
  </si>
  <si>
    <t>Дмитриевское МУП ЖКХ</t>
  </si>
  <si>
    <t>5219382293</t>
  </si>
  <si>
    <t>521901001</t>
  </si>
  <si>
    <t>26358130</t>
  </si>
  <si>
    <t>Дубравское МУМППЖКХ</t>
  </si>
  <si>
    <t>5215000842</t>
  </si>
  <si>
    <t>26358418</t>
  </si>
  <si>
    <t>ЗАО "АвиаТехМас"</t>
  </si>
  <si>
    <t>5259007683</t>
  </si>
  <si>
    <t>772901001</t>
  </si>
  <si>
    <t>26555640</t>
  </si>
  <si>
    <t>ЗАО "Гражданстрой-НН"</t>
  </si>
  <si>
    <t>5260080208</t>
  </si>
  <si>
    <t>26358238</t>
  </si>
  <si>
    <t>ЗАО "ЗЖБИ "АРЬЕВСКИЙ"</t>
  </si>
  <si>
    <t>5235000047</t>
  </si>
  <si>
    <t>26358490</t>
  </si>
  <si>
    <t>ЗАО "ЗКПД 4 Инвест"</t>
  </si>
  <si>
    <t>5263034792</t>
  </si>
  <si>
    <t>26555546</t>
  </si>
  <si>
    <t>ЗАО "Завод "Труд"</t>
  </si>
  <si>
    <t>5261005718</t>
  </si>
  <si>
    <t>26322355</t>
  </si>
  <si>
    <t>ЗАО "Концерн "Термаль"</t>
  </si>
  <si>
    <t>5261017382</t>
  </si>
  <si>
    <t>26358174</t>
  </si>
  <si>
    <t>ЗАО "Пивоваренный завод Лысковский"</t>
  </si>
  <si>
    <t>5222001220</t>
  </si>
  <si>
    <t>26358293</t>
  </si>
  <si>
    <t>ЗАО "Хромтан"</t>
  </si>
  <si>
    <t>5245000180</t>
  </si>
  <si>
    <t>524501001</t>
  </si>
  <si>
    <t>26358416</t>
  </si>
  <si>
    <t>ЗАО "Энерго групп"</t>
  </si>
  <si>
    <t>5258050559</t>
  </si>
  <si>
    <t>26358476</t>
  </si>
  <si>
    <t>ЗАО МЗ "РИЛС"</t>
  </si>
  <si>
    <t>5262020719</t>
  </si>
  <si>
    <t>26358248</t>
  </si>
  <si>
    <t>ЗАО ПО "Оргхим"</t>
  </si>
  <si>
    <t>5235004482</t>
  </si>
  <si>
    <t>27572147</t>
  </si>
  <si>
    <t>ИП Бочков А.Н.</t>
  </si>
  <si>
    <t>521200606492</t>
  </si>
  <si>
    <t>отсутствует</t>
  </si>
  <si>
    <t>26896893</t>
  </si>
  <si>
    <t>ИП Здоров В.А.</t>
  </si>
  <si>
    <t>522800014806</t>
  </si>
  <si>
    <t>28870867</t>
  </si>
  <si>
    <t>ИП Копытова Н.В.</t>
  </si>
  <si>
    <t>523903931595</t>
  </si>
  <si>
    <t>26358286</t>
  </si>
  <si>
    <t>ИП Маслов С.Б.</t>
  </si>
  <si>
    <t>524400080068</t>
  </si>
  <si>
    <t>30906558</t>
  </si>
  <si>
    <t>ИП ТАРАКАНОВ Д.В.</t>
  </si>
  <si>
    <t>523901745025</t>
  </si>
  <si>
    <t>28868794</t>
  </si>
  <si>
    <t>ИП Чурашев Михаил Юрьевич</t>
  </si>
  <si>
    <t>525616836221</t>
  </si>
  <si>
    <t>26358255</t>
  </si>
  <si>
    <t>КУЗНЕЦОВСКОЕ МУП ЖКХ</t>
  </si>
  <si>
    <t>5236002390</t>
  </si>
  <si>
    <t>523601001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</si>
  <si>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</si>
  <si>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</si>
  <si>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</si>
  <si>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</si>
  <si>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</si>
  <si>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</si>
  <si>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</si>
  <si>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</si>
  <si>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</si>
  <si>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</si>
  <si>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26358203</t>
  </si>
  <si>
    <t>МБОУ "Шалдежская основная школа"</t>
  </si>
  <si>
    <t>5228003054</t>
  </si>
  <si>
    <t>26755928</t>
  </si>
  <si>
    <t>МБОУ Велетьминская ООШ</t>
  </si>
  <si>
    <t>5251005412</t>
  </si>
  <si>
    <t>525101001</t>
  </si>
  <si>
    <t>27637556</t>
  </si>
  <si>
    <t>МБУ "Сервисный центр"</t>
  </si>
  <si>
    <t>5204012564</t>
  </si>
  <si>
    <t>520401001</t>
  </si>
  <si>
    <t>26358155</t>
  </si>
  <si>
    <t>МКОУ "Краснобаковская  С(К)ШИ VIII вида"</t>
  </si>
  <si>
    <t>5219001678</t>
  </si>
  <si>
    <t>28-09-2011 00:00:00</t>
  </si>
  <si>
    <t>26551350</t>
  </si>
  <si>
    <t>МОУ Белышевская школа</t>
  </si>
  <si>
    <t>5209004278</t>
  </si>
  <si>
    <t>520901001</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</si>
  <si>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</si>
  <si>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</si>
  <si>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</si>
  <si>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</si>
  <si>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</si>
  <si>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</si>
  <si>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</si>
  <si>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</si>
  <si>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</si>
  <si>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</si>
  <si>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</si>
  <si>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</si>
  <si>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</si>
  <si>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</si>
  <si>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26373449</t>
  </si>
  <si>
    <t>МП "ЖКХ "Ковернинское"</t>
  </si>
  <si>
    <t>5218004355</t>
  </si>
  <si>
    <t>521801001</t>
  </si>
  <si>
    <t>26373451</t>
  </si>
  <si>
    <t>МП "ЖКХ "Сухоносовское"</t>
  </si>
  <si>
    <t>5218005045</t>
  </si>
  <si>
    <t>28942141</t>
  </si>
  <si>
    <t>МП "Жилкомсервис"</t>
  </si>
  <si>
    <t>5223034940</t>
  </si>
  <si>
    <t>26358144</t>
  </si>
  <si>
    <t>МП "Коммунальник"</t>
  </si>
  <si>
    <t>5216017239</t>
  </si>
  <si>
    <t>521601001</t>
  </si>
  <si>
    <t>26358307</t>
  </si>
  <si>
    <t>МП "Линдовский ККПиБ"</t>
  </si>
  <si>
    <t>5246004124</t>
  </si>
  <si>
    <t>26373490</t>
  </si>
  <si>
    <t>МП "НКС"</t>
  </si>
  <si>
    <t>5223033369</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</si>
  <si>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</si>
  <si>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</si>
  <si>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</si>
  <si>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</si>
  <si>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</si>
  <si>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</si>
  <si>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</si>
  <si>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</si>
  <si>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</si>
  <si>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</si>
  <si>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</si>
  <si>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</si>
  <si>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</si>
  <si>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26358297</t>
  </si>
  <si>
    <t>МП ЖКХ С.КАМЕНКИ</t>
  </si>
  <si>
    <t>5245007965</t>
  </si>
  <si>
    <t>26358275</t>
  </si>
  <si>
    <t>МУ ТЭПП</t>
  </si>
  <si>
    <t>5243000467</t>
  </si>
  <si>
    <t>26555149</t>
  </si>
  <si>
    <t>МУЗ "Лысковская ЦРБ"</t>
  </si>
  <si>
    <t>5222010175</t>
  </si>
  <si>
    <t>26358257</t>
  </si>
  <si>
    <t>МУЗ "Чкаловская ЦРБ"</t>
  </si>
  <si>
    <t>5236003450</t>
  </si>
  <si>
    <t>26551361</t>
  </si>
  <si>
    <t>МУК "Туранский дом культуры"</t>
  </si>
  <si>
    <t>5209005507</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</si>
  <si>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</si>
  <si>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</si>
  <si>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</si>
  <si>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</si>
  <si>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</si>
  <si>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</si>
  <si>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</si>
  <si>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</si>
  <si>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</si>
  <si>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</si>
  <si>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</si>
  <si>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</si>
  <si>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</si>
  <si>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</si>
  <si>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</si>
  <si>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</si>
  <si>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</si>
  <si>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</si>
  <si>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</si>
  <si>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</si>
  <si>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</si>
  <si>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26358320</t>
  </si>
  <si>
    <t>МУП "Выксатеплоэнерго"</t>
  </si>
  <si>
    <t>5247016147</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</si>
  <si>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</si>
  <si>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</si>
  <si>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</si>
  <si>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</si>
  <si>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</si>
  <si>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</si>
  <si>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</si>
  <si>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</si>
  <si>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</si>
  <si>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</si>
  <si>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</si>
  <si>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</si>
  <si>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</si>
  <si>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</si>
  <si>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</si>
  <si>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524801001</t>
  </si>
  <si>
    <t>28005091</t>
  </si>
  <si>
    <t>МУП "ЖКХ Буревестник"</t>
  </si>
  <si>
    <t>5248033561</t>
  </si>
  <si>
    <t>26358324</t>
  </si>
  <si>
    <t>МУП "ЖКХ Зарубинское"</t>
  </si>
  <si>
    <t>5248015611</t>
  </si>
  <si>
    <t>26358331</t>
  </si>
  <si>
    <t>МУП "ЖКХ Зиняковское"</t>
  </si>
  <si>
    <t>5248015700</t>
  </si>
  <si>
    <t>26358333</t>
  </si>
  <si>
    <t>МУП "ЖКХ Ильинское"</t>
  </si>
  <si>
    <t>5248015724</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</si>
  <si>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</si>
  <si>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</si>
  <si>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</si>
  <si>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</si>
  <si>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</si>
  <si>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</si>
  <si>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</si>
  <si>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</si>
  <si>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</si>
  <si>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</si>
  <si>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</si>
  <si>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</si>
  <si>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26358336</t>
  </si>
  <si>
    <t>МУП "ЖКХ ПЕРВОМАЙСКОЕ"</t>
  </si>
  <si>
    <t>5248016703</t>
  </si>
  <si>
    <t>27893480</t>
  </si>
  <si>
    <t>МУП "ЖКХ Сеченовское"</t>
  </si>
  <si>
    <t>5230004200</t>
  </si>
  <si>
    <t>523001001</t>
  </si>
  <si>
    <t>26358327</t>
  </si>
  <si>
    <t>МУП "ЖКХ Смольковское"</t>
  </si>
  <si>
    <t>5248015650</t>
  </si>
  <si>
    <t>26358334</t>
  </si>
  <si>
    <t>МУП "ЖКХ Тимирязево"</t>
  </si>
  <si>
    <t>5248015749</t>
  </si>
  <si>
    <t>31266429</t>
  </si>
  <si>
    <t>МУП "ЖКХ"</t>
  </si>
  <si>
    <t>5208006025</t>
  </si>
  <si>
    <t>520801001</t>
  </si>
  <si>
    <t>26358081</t>
  </si>
  <si>
    <t>МУП "Жилком"</t>
  </si>
  <si>
    <t>5201029760</t>
  </si>
  <si>
    <t>520101001</t>
  </si>
  <si>
    <t>28871911</t>
  </si>
  <si>
    <t>МУП "КОММУНАЛЬЩИК"</t>
  </si>
  <si>
    <t>5225006709</t>
  </si>
  <si>
    <t>30872197</t>
  </si>
  <si>
    <t>МУП "КОММУНРЕСУРС КРАСНОБАКОВСКОГО РАЙОНА"</t>
  </si>
  <si>
    <t>5219383900</t>
  </si>
  <si>
    <t>02-08-2016 00:00:00</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</si>
  <si>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</si>
  <si>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</si>
  <si>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</si>
  <si>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</si>
  <si>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</si>
  <si>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</si>
  <si>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</si>
  <si>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</si>
  <si>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</si>
  <si>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</si>
  <si>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</si>
  <si>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</si>
  <si>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</si>
  <si>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</si>
  <si>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</si>
  <si>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</si>
  <si>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28827589</t>
  </si>
  <si>
    <t>МУП "Кочергино"</t>
  </si>
  <si>
    <t>5244025619</t>
  </si>
  <si>
    <t>26358265</t>
  </si>
  <si>
    <t>МУП "Лесогорск ЖКХ"</t>
  </si>
  <si>
    <t>5238005484</t>
  </si>
  <si>
    <t>31158286</t>
  </si>
  <si>
    <t>МУП "Лысковокоммунсервис"</t>
  </si>
  <si>
    <t>5222071587</t>
  </si>
  <si>
    <t>28872216</t>
  </si>
  <si>
    <t>МУП "МАЛОЕ КОЗИНО"</t>
  </si>
  <si>
    <t>5244028031</t>
  </si>
  <si>
    <t>31314620</t>
  </si>
  <si>
    <t>МУП "МП "БРКК" МО "БМР"</t>
  </si>
  <si>
    <t>5244031690</t>
  </si>
  <si>
    <t>27839234</t>
  </si>
  <si>
    <t>МУП "МП "Водоканал" МО "города Балахна"</t>
  </si>
  <si>
    <t>5244025070</t>
  </si>
  <si>
    <t>26652814</t>
  </si>
  <si>
    <t>МУП "МП "ТЕПЛОЭНЕРГО" МО "БМР НО"</t>
  </si>
  <si>
    <t>5244022262</t>
  </si>
  <si>
    <t>27808573</t>
  </si>
  <si>
    <t>МУП "Новосмолинское"</t>
  </si>
  <si>
    <t>5214010679</t>
  </si>
  <si>
    <t>525001001</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</si>
  <si>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</si>
  <si>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</si>
  <si>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</si>
  <si>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</si>
  <si>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</si>
  <si>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</si>
  <si>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</si>
  <si>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</si>
  <si>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</si>
  <si>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</si>
  <si>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</si>
  <si>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</si>
  <si>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27774457</t>
  </si>
  <si>
    <t>МУП "Стандарт Сервис"</t>
  </si>
  <si>
    <t>5214010870</t>
  </si>
  <si>
    <t>27773931</t>
  </si>
  <si>
    <t>МУП "Сява - Теплосервис"</t>
  </si>
  <si>
    <t>5239010374</t>
  </si>
  <si>
    <t>26373630</t>
  </si>
  <si>
    <t>МУП "ТВК" г. Заволжья</t>
  </si>
  <si>
    <t>5248016372</t>
  </si>
  <si>
    <t>31348885</t>
  </si>
  <si>
    <t>МУП "ТРУД"</t>
  </si>
  <si>
    <t>5201002409</t>
  </si>
  <si>
    <t>27573878</t>
  </si>
  <si>
    <t>МУП "Тепло"</t>
  </si>
  <si>
    <t>5252029494</t>
  </si>
  <si>
    <t>26552019</t>
  </si>
  <si>
    <t>МУП "Тепловик-1"</t>
  </si>
  <si>
    <t>5217001030</t>
  </si>
  <si>
    <t>521701001</t>
  </si>
  <si>
    <t>26358322</t>
  </si>
  <si>
    <t>МУП "Тепловые сети"</t>
  </si>
  <si>
    <t>5248011350</t>
  </si>
  <si>
    <t>26358206</t>
  </si>
  <si>
    <t>МУП "Теплосервис"</t>
  </si>
  <si>
    <t>5228009803</t>
  </si>
  <si>
    <t>26358253</t>
  </si>
  <si>
    <t>МУП "Теплосети"</t>
  </si>
  <si>
    <t>5235005493</t>
  </si>
  <si>
    <t>26358221</t>
  </si>
  <si>
    <t>МУП "Теплоэнергия-1"</t>
  </si>
  <si>
    <t>5231004851</t>
  </si>
  <si>
    <t>03-03-2016 00:00:00</t>
  </si>
  <si>
    <t>26555847</t>
  </si>
  <si>
    <t>МУП "Теплоэнергосервис"</t>
  </si>
  <si>
    <t>5251008438</t>
  </si>
  <si>
    <t>26373388</t>
  </si>
  <si>
    <t>МУП "Управляющая компания"</t>
  </si>
  <si>
    <t>5204001114</t>
  </si>
  <si>
    <t>28053496</t>
  </si>
  <si>
    <t>МУП "ШОКС"</t>
  </si>
  <si>
    <t>5239010688</t>
  </si>
  <si>
    <t>31258650</t>
  </si>
  <si>
    <t>МУП ВАРНАВИНСКОГО РАЙОНА "ТЕПЛОСНАБЖЕНИЕ"</t>
  </si>
  <si>
    <t>5207016782</t>
  </si>
  <si>
    <t>27577563</t>
  </si>
  <si>
    <t>МУП ЖКХ</t>
  </si>
  <si>
    <t>5237002949</t>
  </si>
  <si>
    <t>523701001</t>
  </si>
  <si>
    <t>26358136</t>
  </si>
  <si>
    <t>МУП ЖКХ "БОГОЯВЛЕНСКОЕ"</t>
  </si>
  <si>
    <t>5215010375</t>
  </si>
  <si>
    <t>26373427</t>
  </si>
  <si>
    <t>МУП ЖКХ "Жилсервис" Володарского района</t>
  </si>
  <si>
    <t>5214007997</t>
  </si>
  <si>
    <t>10-06-2003 00:00:00</t>
  </si>
  <si>
    <t>26358120</t>
  </si>
  <si>
    <t>МУП ЖКХ "Ильиногорское"</t>
  </si>
  <si>
    <t>5214005012</t>
  </si>
  <si>
    <t>26358310</t>
  </si>
  <si>
    <t>МУП ЖКХ "КАЛИКИНСКОЕ"</t>
  </si>
  <si>
    <t>5246014281</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</si>
  <si>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</si>
  <si>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</si>
  <si>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</si>
  <si>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</si>
  <si>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</si>
  <si>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</si>
  <si>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</si>
  <si>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</si>
  <si>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</si>
  <si>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</si>
  <si>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</si>
  <si>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521201001</t>
  </si>
  <si>
    <t>27362599</t>
  </si>
  <si>
    <t>МУП ЖКХ "Центральное"</t>
  </si>
  <si>
    <t>5212007286</t>
  </si>
  <si>
    <t>26553600</t>
  </si>
  <si>
    <t>МУП ЖКХ Григоровского сельсовета</t>
  </si>
  <si>
    <t>5204001467</t>
  </si>
  <si>
    <t>26358092</t>
  </si>
  <si>
    <t>МУП ЖКХ Холязинского сельсовета</t>
  </si>
  <si>
    <t>5204003070</t>
  </si>
  <si>
    <t>26358091</t>
  </si>
  <si>
    <t>МУП ЖКХ п. Советский</t>
  </si>
  <si>
    <t>5204002319</t>
  </si>
  <si>
    <t>26552080</t>
  </si>
  <si>
    <t>МУП ЖКХ р.п. Красные Баки</t>
  </si>
  <si>
    <t>5219382342</t>
  </si>
  <si>
    <t>04-07-2007 00:00:00</t>
  </si>
  <si>
    <t>26358231</t>
  </si>
  <si>
    <t>МУП Тонкинского района "Тонкинские теплосети"</t>
  </si>
  <si>
    <t>5233002810</t>
  </si>
  <si>
    <t>523301001</t>
  </si>
  <si>
    <t>26358129</t>
  </si>
  <si>
    <t>Малопицкое МУМППЖКХ</t>
  </si>
  <si>
    <t>5215000761</t>
  </si>
  <si>
    <t>29-06-2006 00:00:00</t>
  </si>
  <si>
    <t>26358425</t>
  </si>
  <si>
    <t>НГТУ</t>
  </si>
  <si>
    <t>5260001439</t>
  </si>
  <si>
    <t>26358426</t>
  </si>
  <si>
    <t>ННГАСУ</t>
  </si>
  <si>
    <t>5260002707</t>
  </si>
  <si>
    <t>26358474</t>
  </si>
  <si>
    <t>ННГУ</t>
  </si>
  <si>
    <t>26555250</t>
  </si>
  <si>
    <t>5260000192</t>
  </si>
  <si>
    <t>525703001</t>
  </si>
  <si>
    <t>26555257</t>
  </si>
  <si>
    <t>525802001</t>
  </si>
  <si>
    <t>26358420</t>
  </si>
  <si>
    <t>Нижегородский авиастроительный завод "Сокол" - филиал АО "РСК "МиГ"</t>
  </si>
  <si>
    <t>7714733528</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</si>
  <si>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</si>
  <si>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</si>
  <si>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</si>
  <si>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</si>
  <si>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</si>
  <si>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</si>
  <si>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</si>
  <si>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</si>
  <si>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</si>
  <si>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</si>
  <si>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</si>
  <si>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</si>
  <si>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</si>
  <si>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</si>
  <si>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</si>
  <si>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26358277</t>
  </si>
  <si>
    <t>5243000788</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</si>
  <si>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</si>
  <si>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</si>
  <si>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</si>
  <si>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</si>
  <si>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</si>
  <si>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</si>
  <si>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</si>
  <si>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</si>
  <si>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</si>
  <si>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</si>
  <si>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</si>
  <si>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</si>
  <si>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</si>
  <si>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</si>
  <si>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</si>
  <si>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</si>
  <si>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</si>
  <si>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</si>
  <si>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</si>
  <si>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</si>
  <si>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</si>
  <si>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26358459</t>
  </si>
  <si>
    <t>ОАО "ЗИП"</t>
  </si>
  <si>
    <t>5260900066</t>
  </si>
  <si>
    <t>05-09-2006 00:00:00</t>
  </si>
  <si>
    <t>26358421</t>
  </si>
  <si>
    <t>ОАО "ЗТО "Камея"</t>
  </si>
  <si>
    <t>5259010887</t>
  </si>
  <si>
    <t>26358117</t>
  </si>
  <si>
    <t>ОАО "Ильиногорское"</t>
  </si>
  <si>
    <t>5214001459</t>
  </si>
  <si>
    <t>28110427</t>
  </si>
  <si>
    <t>ОАО "Инженерный центр"</t>
  </si>
  <si>
    <t>5263042850</t>
  </si>
  <si>
    <t>26569255</t>
  </si>
  <si>
    <t>ОАО "Керма"</t>
  </si>
  <si>
    <t>5250001581</t>
  </si>
  <si>
    <t>26358237</t>
  </si>
  <si>
    <t>ОАО "Коммунтехсервис"</t>
  </si>
  <si>
    <t>5234003863</t>
  </si>
  <si>
    <t>26358281</t>
  </si>
  <si>
    <t>ОАО "ЛЕГМАШ"</t>
  </si>
  <si>
    <t>5243001862</t>
  </si>
  <si>
    <t>27-10-1992 00:00:00</t>
  </si>
  <si>
    <t>26358171</t>
  </si>
  <si>
    <t>ОАО "ЛЭТЗ"</t>
  </si>
  <si>
    <t>5222000882</t>
  </si>
  <si>
    <t>26358359</t>
  </si>
  <si>
    <t>ОАО "МИЗ-Ворсма"</t>
  </si>
  <si>
    <t>5252000368</t>
  </si>
  <si>
    <t>26951227</t>
  </si>
  <si>
    <t>5260005345</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</si>
  <si>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</si>
  <si>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</si>
  <si>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</si>
  <si>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</si>
  <si>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</si>
  <si>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</si>
  <si>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</si>
  <si>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</si>
  <si>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</si>
  <si>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26358361</t>
  </si>
  <si>
    <t>ОАО "Павловский завод им.Кирова"</t>
  </si>
  <si>
    <t>5252000382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</si>
  <si>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</si>
  <si>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</si>
  <si>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</si>
  <si>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</si>
  <si>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</si>
  <si>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</si>
  <si>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</si>
  <si>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</si>
  <si>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</si>
  <si>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</si>
  <si>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</si>
  <si>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</si>
  <si>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</si>
  <si>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</si>
  <si>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</si>
  <si>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</si>
  <si>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</si>
  <si>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</si>
  <si>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</si>
  <si>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</si>
  <si>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</si>
  <si>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26358346</t>
  </si>
  <si>
    <t>ОАО "ТСКР"</t>
  </si>
  <si>
    <t>5250045250</t>
  </si>
  <si>
    <t>26358112</t>
  </si>
  <si>
    <t>ОАО "Тепловик"</t>
  </si>
  <si>
    <t>5211759082</t>
  </si>
  <si>
    <t>26-02-2004 00:00:00</t>
  </si>
  <si>
    <t>26951315</t>
  </si>
  <si>
    <t>ОАО "УК ЖКХ Починковского района"</t>
  </si>
  <si>
    <t>5227006006</t>
  </si>
  <si>
    <t>26358214</t>
  </si>
  <si>
    <t>ОАО "УК ЖКХ Сергачского района"</t>
  </si>
  <si>
    <t>5229007213</t>
  </si>
  <si>
    <t>522901001</t>
  </si>
  <si>
    <t>28148693</t>
  </si>
  <si>
    <t>ОАО хладокомбинат "Заречный"</t>
  </si>
  <si>
    <t>5258000780</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</si>
  <si>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</si>
  <si>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</si>
  <si>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</si>
  <si>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</si>
  <si>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</si>
  <si>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</si>
  <si>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</si>
  <si>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</si>
  <si>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</si>
  <si>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</si>
  <si>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</si>
  <si>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</si>
  <si>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26358417</t>
  </si>
  <si>
    <t>ООО "Альянс"</t>
  </si>
  <si>
    <t>5258065160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</si>
  <si>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</si>
  <si>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</si>
  <si>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</si>
  <si>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</si>
  <si>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</si>
  <si>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</si>
  <si>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</si>
  <si>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</si>
  <si>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</si>
  <si>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</si>
  <si>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</si>
  <si>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</si>
  <si>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</si>
  <si>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</si>
  <si>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</si>
  <si>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</si>
  <si>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</si>
  <si>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27589213</t>
  </si>
  <si>
    <t>ООО "БТТ"</t>
  </si>
  <si>
    <t>5244023717</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</si>
  <si>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</si>
  <si>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</si>
  <si>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</si>
  <si>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</si>
  <si>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</si>
  <si>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</si>
  <si>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</si>
  <si>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</si>
  <si>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</si>
  <si>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</si>
  <si>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</si>
  <si>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</si>
  <si>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</si>
  <si>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</si>
  <si>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</si>
  <si>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30848786</t>
  </si>
  <si>
    <t>5258131649</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</si>
  <si>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</si>
  <si>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</si>
  <si>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</si>
  <si>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</si>
  <si>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</si>
  <si>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</si>
  <si>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</si>
  <si>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</si>
  <si>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</si>
  <si>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</si>
  <si>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</si>
  <si>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</si>
  <si>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31187851</t>
  </si>
  <si>
    <t>ООО "ВОЛГАРЕСУРС"</t>
  </si>
  <si>
    <t>5244031394</t>
  </si>
  <si>
    <t>26766900</t>
  </si>
  <si>
    <t>ООО "Вадская ТК"</t>
  </si>
  <si>
    <t>5206024935</t>
  </si>
  <si>
    <t>28425169</t>
  </si>
  <si>
    <t>ООО "Веста"</t>
  </si>
  <si>
    <t>5251008188</t>
  </si>
  <si>
    <t>27782735</t>
  </si>
  <si>
    <t>ООО "Ветлужская ТК"</t>
  </si>
  <si>
    <t>5209005786</t>
  </si>
  <si>
    <t>31110429</t>
  </si>
  <si>
    <t>ООО "Виктория"</t>
  </si>
  <si>
    <t>5257002249</t>
  </si>
  <si>
    <t>05-12-2002 00:00:00</t>
  </si>
  <si>
    <t>26373553</t>
  </si>
  <si>
    <t>ООО "Водоканал"</t>
  </si>
  <si>
    <t>5235006585</t>
  </si>
  <si>
    <t>26555521</t>
  </si>
  <si>
    <t>5236007711</t>
  </si>
  <si>
    <t>27909040</t>
  </si>
  <si>
    <t>ООО "Вознесенский теплосервис"</t>
  </si>
  <si>
    <t>5210000359</t>
  </si>
  <si>
    <t>26358298</t>
  </si>
  <si>
    <t>ООО "Волготрансгазстроймонтаж"</t>
  </si>
  <si>
    <t>5245008630</t>
  </si>
  <si>
    <t>26357017</t>
  </si>
  <si>
    <t>ООО "Волгоэлектросеть-НН"</t>
  </si>
  <si>
    <t>5246041687</t>
  </si>
  <si>
    <t>31026167</t>
  </si>
  <si>
    <t>ООО "Восход"</t>
  </si>
  <si>
    <t>5207016711</t>
  </si>
  <si>
    <t>26358435</t>
  </si>
  <si>
    <t>ООО "Высоковский кирпичный завод+"</t>
  </si>
  <si>
    <t>5260108580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</si>
  <si>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</si>
  <si>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</si>
  <si>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</si>
  <si>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</si>
  <si>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</si>
  <si>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</si>
  <si>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</si>
  <si>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</si>
  <si>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</si>
  <si>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</si>
  <si>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</si>
  <si>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</si>
  <si>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</si>
  <si>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</si>
  <si>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</si>
  <si>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</si>
  <si>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26556543</t>
  </si>
  <si>
    <t>ООО "ГремячевТепло"</t>
  </si>
  <si>
    <t>5260262455</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</si>
  <si>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</si>
  <si>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</si>
  <si>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</si>
  <si>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</si>
  <si>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</si>
  <si>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</si>
  <si>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</si>
  <si>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</si>
  <si>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</si>
  <si>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</si>
  <si>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</si>
  <si>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</si>
  <si>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28869779</t>
  </si>
  <si>
    <t>ООО "ЖДАНОВСКИЙ"</t>
  </si>
  <si>
    <t>5252033363</t>
  </si>
  <si>
    <t>26557165</t>
  </si>
  <si>
    <t>ООО "Жилкомсервис"</t>
  </si>
  <si>
    <t>5228055711</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</si>
  <si>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</si>
  <si>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</si>
  <si>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</si>
  <si>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</si>
  <si>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</si>
  <si>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</si>
  <si>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</si>
  <si>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</si>
  <si>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</si>
  <si>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</si>
  <si>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</si>
  <si>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</si>
  <si>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</si>
  <si>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</si>
  <si>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</si>
  <si>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</si>
  <si>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</si>
  <si>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</si>
  <si>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</si>
  <si>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</si>
  <si>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31061810</t>
  </si>
  <si>
    <t>ООО "КАПИТАЛ-МЕНЕДЖМЕНТ"</t>
  </si>
  <si>
    <t>5258135717</t>
  </si>
  <si>
    <t>31341452</t>
  </si>
  <si>
    <t>ООО "КАПИТАЛЪ"</t>
  </si>
  <si>
    <t>5244031891</t>
  </si>
  <si>
    <t>26358471</t>
  </si>
  <si>
    <t>ООО "КЛАСС ПЛЮС"</t>
  </si>
  <si>
    <t>5261106233</t>
  </si>
  <si>
    <t>31345872</t>
  </si>
  <si>
    <t>ООО "КМ ТЕПЛОРЕСУРС"</t>
  </si>
  <si>
    <t>5262362977</t>
  </si>
  <si>
    <t>30801688</t>
  </si>
  <si>
    <t>ООО "КМ ЭНЕРГО"</t>
  </si>
  <si>
    <t>5262299002</t>
  </si>
  <si>
    <t>30854345</t>
  </si>
  <si>
    <t>ООО "КОММУНАЛЬЩИК-НН"</t>
  </si>
  <si>
    <t>5245027023</t>
  </si>
  <si>
    <t>19-10-2015 00:00:00</t>
  </si>
  <si>
    <t>28815743</t>
  </si>
  <si>
    <t>ООО "КСК"</t>
  </si>
  <si>
    <t>5256122751</t>
  </si>
  <si>
    <t>28871053</t>
  </si>
  <si>
    <t>ООО "Капролактам-Энерго"</t>
  </si>
  <si>
    <t>5249133382</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</si>
  <si>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</si>
  <si>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</si>
  <si>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</si>
  <si>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</si>
  <si>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</si>
  <si>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</si>
  <si>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</si>
  <si>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</si>
  <si>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</si>
  <si>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</si>
  <si>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</si>
  <si>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</si>
  <si>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</si>
  <si>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ООО "Коммунальник"</t>
  </si>
  <si>
    <t>28451400</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</si>
  <si>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</si>
  <si>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</si>
  <si>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</si>
  <si>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</si>
  <si>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</si>
  <si>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</si>
  <si>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</si>
  <si>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</si>
  <si>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</si>
  <si>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</si>
  <si>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</si>
  <si>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</si>
  <si>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</si>
  <si>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</si>
  <si>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26358451</t>
  </si>
  <si>
    <t>ООО "Лукойл-Волганефтепродукт"</t>
  </si>
  <si>
    <t>5260136595</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</si>
  <si>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</si>
  <si>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</si>
  <si>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</si>
  <si>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</si>
  <si>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</si>
  <si>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</si>
  <si>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</si>
  <si>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</si>
  <si>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</si>
  <si>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</si>
  <si>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</si>
  <si>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</si>
  <si>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</si>
  <si>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</si>
  <si>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</si>
  <si>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</si>
  <si>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</si>
  <si>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</si>
  <si>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</si>
  <si>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</si>
  <si>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</si>
  <si>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</si>
  <si>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</si>
  <si>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</si>
  <si>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</si>
  <si>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</si>
  <si>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</si>
  <si>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</si>
  <si>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</si>
  <si>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</si>
  <si>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</si>
  <si>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</si>
  <si>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</si>
  <si>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</si>
  <si>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</si>
  <si>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</si>
  <si>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</si>
  <si>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</si>
  <si>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</si>
  <si>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</si>
  <si>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</si>
  <si>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</si>
  <si>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</si>
  <si>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</si>
  <si>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</si>
  <si>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</si>
  <si>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</si>
  <si>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</si>
  <si>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</si>
  <si>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</si>
  <si>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</si>
  <si>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</si>
  <si>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</si>
  <si>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</si>
  <si>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</si>
  <si>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</si>
  <si>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</si>
  <si>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</si>
  <si>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</si>
  <si>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</si>
  <si>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</si>
  <si>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</si>
  <si>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</si>
  <si>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</si>
  <si>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</si>
  <si>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31394997</t>
  </si>
  <si>
    <t>ООО "ПРОМЭНЕРГО ЛУКИНО"</t>
  </si>
  <si>
    <t>5244032285</t>
  </si>
  <si>
    <t>27774371</t>
  </si>
  <si>
    <t>ООО "Парус"</t>
  </si>
  <si>
    <t>5246038740</t>
  </si>
  <si>
    <t>28951517</t>
  </si>
  <si>
    <t>ООО "Поволжье - Ресурс"</t>
  </si>
  <si>
    <t>5209005539</t>
  </si>
  <si>
    <t>28459341</t>
  </si>
  <si>
    <t>ООО "Политек НН"</t>
  </si>
  <si>
    <t>5260319133</t>
  </si>
  <si>
    <t>26551997</t>
  </si>
  <si>
    <t>ООО "Политерм"</t>
  </si>
  <si>
    <t>5236006235</t>
  </si>
  <si>
    <t>26755303</t>
  </si>
  <si>
    <t>ООО "Приволжье Энергия"</t>
  </si>
  <si>
    <t>5260137655</t>
  </si>
  <si>
    <t>27719695</t>
  </si>
  <si>
    <t>ООО "ПримаЭнерго"</t>
  </si>
  <si>
    <t>5259069383</t>
  </si>
  <si>
    <t>28455277</t>
  </si>
  <si>
    <t>ООО "Промтепло"</t>
  </si>
  <si>
    <t>5251009826</t>
  </si>
  <si>
    <t>28459321</t>
  </si>
  <si>
    <t>ООО "Промэнерго"</t>
  </si>
  <si>
    <t>5260327649</t>
  </si>
  <si>
    <t>26651300</t>
  </si>
  <si>
    <t>ООО "ПрофТепло"</t>
  </si>
  <si>
    <t>5202007216</t>
  </si>
  <si>
    <t>520201001</t>
  </si>
  <si>
    <t>26766778</t>
  </si>
  <si>
    <t>ООО "Профит Инвест"</t>
  </si>
  <si>
    <t>4101103970</t>
  </si>
  <si>
    <t>526043001</t>
  </si>
  <si>
    <t>28425154</t>
  </si>
  <si>
    <t>ООО "Профит"</t>
  </si>
  <si>
    <t>5262287335</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</si>
  <si>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</si>
  <si>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</si>
  <si>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</si>
  <si>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</si>
  <si>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</si>
  <si>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</si>
  <si>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</si>
  <si>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</si>
  <si>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</si>
  <si>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</si>
  <si>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</si>
  <si>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</si>
  <si>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</si>
  <si>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</si>
  <si>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</si>
  <si>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</si>
  <si>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</si>
  <si>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</si>
  <si>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</si>
  <si>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</si>
  <si>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</si>
  <si>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</si>
  <si>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</si>
  <si>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31241397</t>
  </si>
  <si>
    <t>ООО "СК МАДИС"</t>
  </si>
  <si>
    <t>5047160143</t>
  </si>
  <si>
    <t>26358404</t>
  </si>
  <si>
    <t>ООО "СК-НН"</t>
  </si>
  <si>
    <t>5257057777</t>
  </si>
  <si>
    <t>31222003</t>
  </si>
  <si>
    <t>ООО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</si>
  <si>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</si>
  <si>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</si>
  <si>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</si>
  <si>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</si>
  <si>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</si>
  <si>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</si>
  <si>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</si>
  <si>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</si>
  <si>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</si>
  <si>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</si>
  <si>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</si>
  <si>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</si>
  <si>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</si>
  <si>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</si>
  <si>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</si>
  <si>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</si>
  <si>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</si>
  <si>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</si>
  <si>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</si>
  <si>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</si>
  <si>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</si>
  <si>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</si>
  <si>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28049303</t>
  </si>
  <si>
    <t>ООО "Синтез ОКА-ЭНЕРГО"</t>
  </si>
  <si>
    <t>5249121154</t>
  </si>
  <si>
    <t>28272676</t>
  </si>
  <si>
    <t>ООО "СнабСпецПром"</t>
  </si>
  <si>
    <t>5260208384</t>
  </si>
  <si>
    <t>26551991</t>
  </si>
  <si>
    <t>ООО "Сокольские тепловые системы"</t>
  </si>
  <si>
    <t>5240004022</t>
  </si>
  <si>
    <t>26555552</t>
  </si>
  <si>
    <t>ООО "Старт-Строй"</t>
  </si>
  <si>
    <t>5262059353</t>
  </si>
  <si>
    <t>31061778</t>
  </si>
  <si>
    <t>ООО "Стройэнергомонтаж"</t>
  </si>
  <si>
    <t>5260356760</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</si>
  <si>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</si>
  <si>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</si>
  <si>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</si>
  <si>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</si>
  <si>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</si>
  <si>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</si>
  <si>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</si>
  <si>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</si>
  <si>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</si>
  <si>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</si>
  <si>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</si>
  <si>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</si>
  <si>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</si>
  <si>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</si>
  <si>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</si>
  <si>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</si>
  <si>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</si>
  <si>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</si>
  <si>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30376603</t>
  </si>
  <si>
    <t>ООО "ТК "Ждановский"</t>
  </si>
  <si>
    <t>5250047473</t>
  </si>
  <si>
    <t>30989316</t>
  </si>
  <si>
    <t>ООО "ТОПЛИВНАЯ КОМПАНИЯ"</t>
  </si>
  <si>
    <t>5252041075</t>
  </si>
  <si>
    <t>30926564</t>
  </si>
  <si>
    <t>ООО "ТЭ"</t>
  </si>
  <si>
    <t>5245028154</t>
  </si>
  <si>
    <t>28424890</t>
  </si>
  <si>
    <t>ООО "ТЭК"</t>
  </si>
  <si>
    <t>5262291250</t>
  </si>
  <si>
    <t>27784821</t>
  </si>
  <si>
    <t>ООО "Тепло"</t>
  </si>
  <si>
    <t>5239010078</t>
  </si>
  <si>
    <t>26358313</t>
  </si>
  <si>
    <t>5246024402</t>
  </si>
  <si>
    <t>26553469</t>
  </si>
  <si>
    <t>ООО "ТеплоЭнергетическая Компания"</t>
  </si>
  <si>
    <t>5252022210</t>
  </si>
  <si>
    <t>28460888</t>
  </si>
  <si>
    <t>ООО "Тепловик"</t>
  </si>
  <si>
    <t>5246043606</t>
  </si>
  <si>
    <t>26358085</t>
  </si>
  <si>
    <t>ООО "Тепловые сети Арзамасского района"</t>
  </si>
  <si>
    <t>5202010410</t>
  </si>
  <si>
    <t>26760360</t>
  </si>
  <si>
    <t>ООО "Тепловые сети"</t>
  </si>
  <si>
    <t>5201030205</t>
  </si>
  <si>
    <t>ООО "Теплосети"</t>
  </si>
  <si>
    <t>27967327</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</si>
  <si>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</si>
  <si>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</si>
  <si>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</si>
  <si>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</si>
  <si>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</si>
  <si>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</si>
  <si>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</si>
  <si>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</si>
  <si>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</si>
  <si>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</si>
  <si>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</si>
  <si>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</si>
  <si>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</si>
  <si>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</si>
  <si>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</si>
  <si>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</si>
  <si>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</si>
  <si>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</si>
  <si>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30905542</t>
  </si>
  <si>
    <t>ООО "УК "НОКК"</t>
  </si>
  <si>
    <t>7714740243</t>
  </si>
  <si>
    <t>28942302</t>
  </si>
  <si>
    <t>ООО "УПРАВЛЯЮЩАЯ КОМПАНИЯ"</t>
  </si>
  <si>
    <t>5214010816</t>
  </si>
  <si>
    <t>26551783</t>
  </si>
  <si>
    <t>ООО "УПСМ"</t>
  </si>
  <si>
    <t>5227004584</t>
  </si>
  <si>
    <t>26358251</t>
  </si>
  <si>
    <t>ООО "Уренская швейная фабрика"</t>
  </si>
  <si>
    <t>5235004820</t>
  </si>
  <si>
    <t>26373549</t>
  </si>
  <si>
    <t>ООО "Устакоммунсервис"</t>
  </si>
  <si>
    <t>5235006578</t>
  </si>
  <si>
    <t>26951224</t>
  </si>
  <si>
    <t>ООО "ФИТОФАРМ-НН"</t>
  </si>
  <si>
    <t>5261035060</t>
  </si>
  <si>
    <t>27632973</t>
  </si>
  <si>
    <t>ООО "ФСК "Энерго Строй"</t>
  </si>
  <si>
    <t>5257055240</t>
  </si>
  <si>
    <t>26358445</t>
  </si>
  <si>
    <t>ООО "ЦТО "Меркурий"</t>
  </si>
  <si>
    <t>5260096462</t>
  </si>
  <si>
    <t>26358492</t>
  </si>
  <si>
    <t>ООО "Цитрон"</t>
  </si>
  <si>
    <t>5260055272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</si>
  <si>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</si>
  <si>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</si>
  <si>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</si>
  <si>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</si>
  <si>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</si>
  <si>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</si>
  <si>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</si>
  <si>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</si>
  <si>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</si>
  <si>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</si>
  <si>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</si>
  <si>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</si>
  <si>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</si>
  <si>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</si>
  <si>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</si>
  <si>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</si>
  <si>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</si>
  <si>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</si>
  <si>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</si>
  <si>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</si>
  <si>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</si>
  <si>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</si>
  <si>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</si>
  <si>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</si>
  <si>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</si>
  <si>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</si>
  <si>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</si>
  <si>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</si>
  <si>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</si>
  <si>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</si>
  <si>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</si>
  <si>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30852549</t>
  </si>
  <si>
    <t>ООО "Электромаш-Энерго"</t>
  </si>
  <si>
    <t>5263121702</t>
  </si>
  <si>
    <t>28139704</t>
  </si>
  <si>
    <t>ООО "Энергетика"</t>
  </si>
  <si>
    <t>5260342407</t>
  </si>
  <si>
    <t>26358453</t>
  </si>
  <si>
    <t>ООО "Энергия"</t>
  </si>
  <si>
    <t>5260171247</t>
  </si>
  <si>
    <t>28869770</t>
  </si>
  <si>
    <t>ООО "ЭнергоПром"</t>
  </si>
  <si>
    <t>5252033229</t>
  </si>
  <si>
    <t>26358455</t>
  </si>
  <si>
    <t>ООО "Энергосервис"</t>
  </si>
  <si>
    <t>5260178764</t>
  </si>
  <si>
    <t>26358386</t>
  </si>
  <si>
    <t>ООО "Энергосети"</t>
  </si>
  <si>
    <t>5256070704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</si>
  <si>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</si>
  <si>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</si>
  <si>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</si>
  <si>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</si>
  <si>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</si>
  <si>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</si>
  <si>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</si>
  <si>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</si>
  <si>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</si>
  <si>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</si>
  <si>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</si>
  <si>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</si>
  <si>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</si>
  <si>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26358161</t>
  </si>
  <si>
    <t>ООО МУП "Коммунальник"</t>
  </si>
  <si>
    <t>5219005633</t>
  </si>
  <si>
    <t>26756550</t>
  </si>
  <si>
    <t>ООО МУП "Коммунресурс"</t>
  </si>
  <si>
    <t>5219382840</t>
  </si>
  <si>
    <t>26951978</t>
  </si>
  <si>
    <t>ООО МУП "Прометей"</t>
  </si>
  <si>
    <t>5219382920</t>
  </si>
  <si>
    <t>26506413</t>
  </si>
  <si>
    <t>ООО НПО "Мехинструмент"</t>
  </si>
  <si>
    <t>5252024087</t>
  </si>
  <si>
    <t>28875534</t>
  </si>
  <si>
    <t>ООО ПКФ "ТЕПЛО"</t>
  </si>
  <si>
    <t>5251009953</t>
  </si>
  <si>
    <t>30436416</t>
  </si>
  <si>
    <t>ООО СК "Холдинг НН"</t>
  </si>
  <si>
    <t>5258090470</t>
  </si>
  <si>
    <t>26358479</t>
  </si>
  <si>
    <t>ООО Торговое предприятие "Нижегородец"</t>
  </si>
  <si>
    <t>5254017367</t>
  </si>
  <si>
    <t>28448150</t>
  </si>
  <si>
    <t>ООО УК "Жилкомсервис"</t>
  </si>
  <si>
    <t>5234004793</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</si>
  <si>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</si>
  <si>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</si>
  <si>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</si>
  <si>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</si>
  <si>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</si>
  <si>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</si>
  <si>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</si>
  <si>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</si>
  <si>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</si>
  <si>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</si>
  <si>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</si>
  <si>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</si>
  <si>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</si>
  <si>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</si>
  <si>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</si>
  <si>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</si>
  <si>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</si>
  <si>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</si>
  <si>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</si>
  <si>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26358077</t>
  </si>
  <si>
    <t>ПАО "ГАЗПРОМ ГАЗОРАСПРЕДЕЛЕНИЕ НИЖНИЙ НОВГОРОД"</t>
  </si>
  <si>
    <t>5200000102</t>
  </si>
  <si>
    <t>13-01-1994 00:00:00</t>
  </si>
  <si>
    <t>26322338</t>
  </si>
  <si>
    <t>ПАО "ЗМЗ"</t>
  </si>
  <si>
    <t>5248004137</t>
  </si>
  <si>
    <t>26322359</t>
  </si>
  <si>
    <t>ПАО "Завод "Красное Сормово"</t>
  </si>
  <si>
    <t>5263006629</t>
  </si>
  <si>
    <t>26358362</t>
  </si>
  <si>
    <t>ПАО "МИТРА"</t>
  </si>
  <si>
    <t>5252000456</t>
  </si>
  <si>
    <t>26506400</t>
  </si>
  <si>
    <t>ПАО "МРСК Центра и Приволжья" филиал "Нижновэнерго"</t>
  </si>
  <si>
    <t>5260200603</t>
  </si>
  <si>
    <t>526002001</t>
  </si>
  <si>
    <t>26358466</t>
  </si>
  <si>
    <t>ПАО "НИТЕЛ"</t>
  </si>
  <si>
    <t>5261001745</t>
  </si>
  <si>
    <t>29-10-1992 00:00:00</t>
  </si>
  <si>
    <t>26358399</t>
  </si>
  <si>
    <t>ПАО "Нормаль"</t>
  </si>
  <si>
    <t>5257005345</t>
  </si>
  <si>
    <t>26380702</t>
  </si>
  <si>
    <t>ПАО "ПАВЛОВСКИЙ АВТОБУС"</t>
  </si>
  <si>
    <t>5252000350</t>
  </si>
  <si>
    <t>26358358</t>
  </si>
  <si>
    <t>ПАО "РУСПОЛИМЕТ"</t>
  </si>
  <si>
    <t>5251008501</t>
  </si>
  <si>
    <t>26358101</t>
  </si>
  <si>
    <t>ПАО "ТРУД"</t>
  </si>
  <si>
    <t>5208000834</t>
  </si>
  <si>
    <t>26358282</t>
  </si>
  <si>
    <t>ПАО АНПП "ТЕМП-АВИА"</t>
  </si>
  <si>
    <t>5243001887</t>
  </si>
  <si>
    <t>23-07-1998 00:00:00</t>
  </si>
  <si>
    <t>27805620</t>
  </si>
  <si>
    <t>ПО "Техсервис"</t>
  </si>
  <si>
    <t>5219005665</t>
  </si>
  <si>
    <t>26358373</t>
  </si>
  <si>
    <t>Приход Вознесенской церкви г. Павлово</t>
  </si>
  <si>
    <t>5252007780</t>
  </si>
  <si>
    <t>26358159</t>
  </si>
  <si>
    <t>Прудовское МУП ЖКХ</t>
  </si>
  <si>
    <t>5219005129</t>
  </si>
  <si>
    <t>26358256</t>
  </si>
  <si>
    <t>Пуреховское МУП ЖКХ</t>
  </si>
  <si>
    <t>5236002880</t>
  </si>
  <si>
    <t>26358149</t>
  </si>
  <si>
    <t>СПК "Хохлома"</t>
  </si>
  <si>
    <t>5218000784</t>
  </si>
  <si>
    <t>26358126</t>
  </si>
  <si>
    <t>Сарлейское МУМППЖКХ</t>
  </si>
  <si>
    <t>5215000507</t>
  </si>
  <si>
    <t>24-03-2006 00:00:00</t>
  </si>
  <si>
    <t>27372109</t>
  </si>
  <si>
    <t>Суроватихинское МУМПЖКХ</t>
  </si>
  <si>
    <t>5215000722</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</si>
  <si>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</si>
  <si>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</si>
  <si>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</si>
  <si>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</si>
  <si>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</si>
  <si>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</si>
  <si>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</si>
  <si>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</si>
  <si>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</si>
  <si>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</si>
  <si>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</si>
  <si>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</si>
  <si>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</si>
  <si>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</si>
  <si>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</si>
  <si>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</si>
  <si>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771701000</t>
  </si>
  <si>
    <t>26322363</t>
  </si>
  <si>
    <t>ФКП "Завод имени Я.М. Свердлова"</t>
  </si>
  <si>
    <t>5249002485</t>
  </si>
  <si>
    <t>30875411</t>
  </si>
  <si>
    <t>ФКУ ИК-1 ГУФСИН РОССИИ ПО НИЖЕГОРОДСКОЙ ОБЛАСТИ</t>
  </si>
  <si>
    <t>5228007186</t>
  </si>
  <si>
    <t>11-03-2011 00:00:00</t>
  </si>
  <si>
    <t>27967274</t>
  </si>
  <si>
    <t>ФКУ ИК-15 ГУФСИН России по Нижегородской области</t>
  </si>
  <si>
    <t>5206002113</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</si>
  <si>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</si>
  <si>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</si>
  <si>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</si>
  <si>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</si>
  <si>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</si>
  <si>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</si>
  <si>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</si>
  <si>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522101001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</si>
  <si>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</si>
  <si>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</si>
  <si>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</si>
  <si>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</si>
  <si>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</si>
  <si>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</si>
  <si>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</si>
  <si>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</si>
  <si>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</si>
  <si>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27577553</t>
  </si>
  <si>
    <t>ФКУ ИК-8 ГУФСИН РОССИИ ПО НИЖЕГОРОДСКОЙ ОБЛАСТИ</t>
  </si>
  <si>
    <t>5234002500</t>
  </si>
  <si>
    <t>26358151</t>
  </si>
  <si>
    <t>ФКУ ЛИУ-3 ГУФСИН РОССИИ ПО НИЖЕГОРОДСКОЙ ОБЛАСТИ</t>
  </si>
  <si>
    <t>5219004125</t>
  </si>
  <si>
    <t>21-03-2011 00:00:00</t>
  </si>
  <si>
    <t>26358372</t>
  </si>
  <si>
    <t>ФКУЗ "ЦВМиР "Горбатов" МВД РФ"</t>
  </si>
  <si>
    <t>5252007589</t>
  </si>
  <si>
    <t>28942868</t>
  </si>
  <si>
    <t>Филиал "Нижегородский" ПАО "Т ПЛЮС"</t>
  </si>
  <si>
    <t>6315376946</t>
  </si>
  <si>
    <t>26358460</t>
  </si>
  <si>
    <t>Филиал ОАО "Верхневолжские магистральные нефтепроводы" - Горьковское районное нефтепроводное управление</t>
  </si>
  <si>
    <t>5260900725</t>
  </si>
  <si>
    <t>525002001</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</si>
  <si>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</si>
  <si>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</si>
  <si>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</si>
  <si>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</si>
  <si>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</si>
  <si>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</si>
  <si>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</si>
  <si>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</si>
  <si>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</si>
  <si>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</si>
  <si>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28053921</t>
  </si>
  <si>
    <t>филиал ОАО "Газпром трансгаз Нижний Новгород - Управление аварийно-восстановительных работ"</t>
  </si>
  <si>
    <t>526202002</t>
  </si>
  <si>
    <t>WARM</t>
  </si>
  <si>
    <t>603022 г.Н.Новгород, ул. Тимирязева д.15 корп.2 оф. 506</t>
  </si>
  <si>
    <t>Юдин Виталий Сергеевич</t>
  </si>
  <si>
    <t>Директор</t>
  </si>
  <si>
    <t>89036023351</t>
  </si>
  <si>
    <t>teploplus-nnov@yandex.ru</t>
  </si>
  <si>
    <t>О</t>
  </si>
  <si>
    <t>Кстовский муниципальный район, Афонинский сельсовет (22637404);</t>
  </si>
  <si>
    <t>Производство тепловой энергии. Некомбинированная выработка; Передача. Тепловая энергия; Сбыт. Тепловая энергия</t>
  </si>
  <si>
    <t>Тариф на тепловую энергию (мощность)</t>
  </si>
  <si>
    <t>01.01.2021</t>
  </si>
  <si>
    <t>30.06.2021</t>
  </si>
  <si>
    <t>01.07.2021</t>
  </si>
  <si>
    <t>Положение о закупках</t>
  </si>
  <si>
    <t>https://regportal-tariff.ru/disclo/get_file?p_guid=35445551-0680-4eec-b5f8-30d5ff091308</t>
  </si>
  <si>
    <t>Сайт Госзакупок</t>
  </si>
  <si>
    <t>https://zakupki.gov.ru/epz/organization/search/results.html?searchString=5261113456&amp;morphology=on&amp;search-filter=%D0%94%D0%B0%D1%82%D0%B5+%D1%80%D0%B0%D0%B7%D0%BC%D0%B5%D1%89%D0%B5%D0%BD%D0%B8%D1%8F&amp;fz223=on&amp;F=on&amp;S=on&amp;M=on&amp;NOT_FSM=on&amp;pub=on&amp;unp=on&amp;sortBy=PO_NAZVANIYU&amp;pageNumber=1&amp;sortDirection=true&amp;recordsPerPage=_10</t>
  </si>
  <si>
    <t>Инвестиционная программа не разрабатывалась</t>
  </si>
  <si>
    <t>https://portal.eias.ru/Portal/DownloadPage.aspx?type=12&amp;guid=057d4c28-a97b-4a03-9b58-743f59097299</t>
  </si>
  <si>
    <t>https://portal.eias.ru/Portal/DownloadPage.aspx?type=12&amp;guid=9fcc7351-a24d-4b61-a0c5-4e8961a72ce0</t>
  </si>
  <si>
    <t>АО "Арзамасская войлочная фабрика"</t>
  </si>
  <si>
    <t>АО "БРИДЖТАУН ЧАЙКА"</t>
  </si>
  <si>
    <t>01-02-2021 00:00:00</t>
  </si>
  <si>
    <t>ГАПОУ "ПЕРЕВОЗСКИЙ СТРОИТЕЛЬНЫЙ КОЛЛЕДЖ"</t>
  </si>
  <si>
    <t>29-05-2019 00:00:00</t>
  </si>
  <si>
    <t>31446275</t>
  </si>
  <si>
    <t>ИП МИХЕЕВ АНДРЕЙ ЛЕОНИДОВИЧ</t>
  </si>
  <si>
    <t>370202154863</t>
  </si>
  <si>
    <t>01-01-2019 00:00:00</t>
  </si>
  <si>
    <t>07-02-2020 00:00:00</t>
  </si>
  <si>
    <t>01-01-2020 00:00:00</t>
  </si>
  <si>
    <t>21-11-2019 00:00:00</t>
  </si>
  <si>
    <t>16-01-2019 00:00:00</t>
  </si>
  <si>
    <t>31-01-2021 00:00:00</t>
  </si>
  <si>
    <t>23-07-2019 00:00:00</t>
  </si>
  <si>
    <t>28-08-2019 00:00:00</t>
  </si>
  <si>
    <t>25-01-2019 00:00:00</t>
  </si>
  <si>
    <t>18-07-2019 00:00:00</t>
  </si>
  <si>
    <t>НПАП № 1 - филиал ГП "Нижегородпассажиравтотранс"</t>
  </si>
  <si>
    <t>НПАП № 2 - филиал ГП "Нижегородпассажиравтотранс"</t>
  </si>
  <si>
    <t>17-05-2019 00:00:00</t>
  </si>
  <si>
    <t>30-04-2020 00:00:00</t>
  </si>
  <si>
    <t>26-08-2019 00:00:00</t>
  </si>
  <si>
    <t>31443656</t>
  </si>
  <si>
    <t>ООО "БУГРОВСКИЕ МЕЛЬНИЦЫ"</t>
  </si>
  <si>
    <t>5261126776</t>
  </si>
  <si>
    <t>29-04-2020 00:00:00</t>
  </si>
  <si>
    <t>03-02-2020 00:00:00</t>
  </si>
  <si>
    <t>31448442</t>
  </si>
  <si>
    <t>ООО "ГЛОБАЛЛОГИСТИК"</t>
  </si>
  <si>
    <t>5401307630</t>
  </si>
  <si>
    <t>18-11-2020 00:00:00</t>
  </si>
  <si>
    <t>31438254</t>
  </si>
  <si>
    <t>ООО "ЗАЛЕСНОЕ"</t>
  </si>
  <si>
    <t>5228055729</t>
  </si>
  <si>
    <t>31442710</t>
  </si>
  <si>
    <t>ООО "КВОЛИТ-СТРОЙ"</t>
  </si>
  <si>
    <t>5262292984</t>
  </si>
  <si>
    <t>31461541</t>
  </si>
  <si>
    <t>ООО "ПРОФСТРОЙПРОЕКТ НН"</t>
  </si>
  <si>
    <t>5245012980</t>
  </si>
  <si>
    <t>24-12-2019 00:00:00</t>
  </si>
  <si>
    <t>05-03-2020 00:00:00</t>
  </si>
  <si>
    <t>21-01-2019 00:00:00</t>
  </si>
  <si>
    <t>14-09-2020 00:00:00</t>
  </si>
  <si>
    <t>17-08-2020 00:00:00</t>
  </si>
  <si>
    <t>19-12-2019 00:00:00</t>
  </si>
  <si>
    <t>05-10-2020 00:00:00</t>
  </si>
  <si>
    <t>31434085</t>
  </si>
  <si>
    <t>ООО НПФ "ХОЛДИНГ НН"</t>
  </si>
  <si>
    <t>5258113294</t>
  </si>
  <si>
    <t>15-01-2019 00:00:00</t>
  </si>
  <si>
    <t>Балахнинский муниципальный округ</t>
  </si>
  <si>
    <t>22505000</t>
  </si>
  <si>
    <t>Богородский муниципальный округ</t>
  </si>
  <si>
    <t>22507000</t>
  </si>
  <si>
    <t>Бутурлинский муниципальный округ</t>
  </si>
  <si>
    <t>22512000</t>
  </si>
  <si>
    <t>Вадский муниципальный округ</t>
  </si>
  <si>
    <t>22514000</t>
  </si>
  <si>
    <t>Дивеевский муниципальный округ</t>
  </si>
  <si>
    <t>22532000</t>
  </si>
  <si>
    <t>Ковернинский муниципальный округ</t>
  </si>
  <si>
    <t>22534000</t>
  </si>
  <si>
    <t>Лысковский муниципальный округ</t>
  </si>
  <si>
    <t>22540000</t>
  </si>
  <si>
    <t>Павловский муниципальный округ</t>
  </si>
  <si>
    <t>22542000</t>
  </si>
  <si>
    <t>Починковский муниципальный округ</t>
  </si>
  <si>
    <t>22546000</t>
  </si>
  <si>
    <t>Тоншаевский муниципальный округ</t>
  </si>
  <si>
    <t>22553000</t>
  </si>
  <si>
    <t>Уренский муниципальный округ</t>
  </si>
  <si>
    <t>22554000</t>
  </si>
  <si>
    <t>26.04.2021 15:43:19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</si>
</sst>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 numFmtId="172" formatCode="_-* #,##0.00_р_._-;\-* #,##0.00_р_._-;_-* &quot;-&quot;??_р_._-;_-@_-"/>
  </numFmts>
  <fonts count="110">
    <font>
      <sz val="9"/>
      <color indexed="11"/>
      <name val="Tahoma"/>
      <family val="2"/>
      <charset val="204"/>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
      <u/>
      <sz val="9"/>
      <color indexed="18"/>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2">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diagonal/>
    </border>
    <border>
      <left style="thin">
        <color indexed="22"/>
      </left>
      <right style="thin">
        <color indexed="22"/>
      </right>
      <top style="thin">
        <color indexed="22"/>
      </top>
      <bottom style="double">
        <color indexed="55"/>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127">
    <xf numFmtId="49" fontId="0" fillId="0" borderId="0" applyBorder="0">
      <alignment vertical="top"/>
    </xf>
    <xf numFmtId="0" fontId="4" fillId="0" borderId="0"/>
    <xf numFmtId="168" fontId="4"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66" fontId="5" fillId="0" borderId="0" applyFont="0" applyFill="0" applyBorder="0" applyAlignment="0" applyProtection="0"/>
    <xf numFmtId="170" fontId="7" fillId="2" borderId="0">
      <protection locked="0"/>
    </xf>
    <xf numFmtId="0" fontId="16" fillId="0" borderId="0" applyFill="0" applyBorder="0" applyProtection="0">
      <alignment vertical="center"/>
    </xf>
    <xf numFmtId="167" fontId="7" fillId="2" borderId="0">
      <protection locked="0"/>
    </xf>
    <xf numFmtId="171" fontId="7" fillId="2" borderId="0">
      <protection locked="0"/>
    </xf>
    <xf numFmtId="0" fontId="17" fillId="0" borderId="0" applyNumberFormat="0" applyFill="0" applyBorder="0" applyAlignment="0" applyProtection="0">
      <alignment vertical="top"/>
      <protection locked="0"/>
    </xf>
    <xf numFmtId="0" fontId="19" fillId="3" borderId="1" applyNumberFormat="0" applyAlignment="0"/>
    <xf numFmtId="0" fontId="18" fillId="0" borderId="0" applyNumberFormat="0" applyFill="0" applyBorder="0" applyAlignment="0" applyProtection="0">
      <alignment vertical="top"/>
      <protection locked="0"/>
    </xf>
    <xf numFmtId="0" fontId="8" fillId="0" borderId="0" applyNumberFormat="0" applyFill="0" applyBorder="0" applyAlignment="0" applyProtection="0"/>
    <xf numFmtId="0" fontId="6" fillId="0" borderId="0"/>
    <xf numFmtId="0" fontId="16" fillId="0" borderId="0" applyFill="0" applyBorder="0" applyProtection="0">
      <alignment vertical="center"/>
    </xf>
    <xf numFmtId="0" fontId="16" fillId="0" borderId="0" applyFill="0" applyBorder="0" applyProtection="0">
      <alignment vertical="center"/>
    </xf>
    <xf numFmtId="49" fontId="39" fillId="4" borderId="2" applyNumberFormat="0">
      <alignment horizontal="center" vertical="center"/>
    </xf>
    <xf numFmtId="0" fontId="14" fillId="5" borderId="1" applyNumberFormat="0" applyAlignment="0" applyProtection="0"/>
    <xf numFmtId="0" fontId="7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8" fillId="0" borderId="0" applyBorder="0">
      <alignment horizontal="center" vertical="center" wrapText="1"/>
    </xf>
    <xf numFmtId="0" fontId="9" fillId="0" borderId="3" applyBorder="0">
      <alignment horizontal="center" vertical="center" wrapText="1"/>
    </xf>
    <xf numFmtId="4" fontId="7" fillId="2" borderId="4" applyBorder="0">
      <alignment horizontal="right"/>
    </xf>
    <xf numFmtId="49" fontId="7" fillId="0" borderId="0" applyBorder="0">
      <alignment vertical="top"/>
    </xf>
    <xf numFmtId="0" fontId="22" fillId="0" borderId="0"/>
    <xf numFmtId="0" fontId="71" fillId="0" borderId="0"/>
    <xf numFmtId="0" fontId="72" fillId="0" borderId="0"/>
    <xf numFmtId="0" fontId="3" fillId="0" borderId="0"/>
    <xf numFmtId="0" fontId="38" fillId="6" borderId="0" applyNumberFormat="0" applyBorder="0" applyAlignment="0">
      <alignment horizontal="left" vertical="center"/>
    </xf>
    <xf numFmtId="49" fontId="7" fillId="0" borderId="0" applyBorder="0">
      <alignment vertical="top"/>
    </xf>
    <xf numFmtId="49" fontId="38" fillId="0" borderId="0" applyBorder="0">
      <alignment vertical="top"/>
    </xf>
    <xf numFmtId="49" fontId="7" fillId="6" borderId="0" applyBorder="0">
      <alignment vertical="top"/>
    </xf>
    <xf numFmtId="49" fontId="35" fillId="7" borderId="0" applyBorder="0">
      <alignment vertical="top"/>
    </xf>
    <xf numFmtId="0" fontId="3" fillId="0" borderId="0"/>
    <xf numFmtId="49" fontId="7" fillId="0" borderId="0" applyBorder="0">
      <alignment vertical="top"/>
    </xf>
    <xf numFmtId="0" fontId="22" fillId="0" borderId="0"/>
    <xf numFmtId="49" fontId="7" fillId="0" borderId="0" applyBorder="0">
      <alignment vertical="top"/>
    </xf>
    <xf numFmtId="0" fontId="3" fillId="0" borderId="0"/>
    <xf numFmtId="49" fontId="7" fillId="0" borderId="0" applyBorder="0">
      <alignment vertical="top"/>
    </xf>
    <xf numFmtId="0" fontId="3" fillId="0" borderId="0"/>
    <xf numFmtId="0" fontId="7" fillId="0" borderId="0">
      <alignment horizontal="left" vertical="center"/>
    </xf>
    <xf numFmtId="0" fontId="3" fillId="0" borderId="0"/>
    <xf numFmtId="0" fontId="3" fillId="0" borderId="0"/>
    <xf numFmtId="0" fontId="22" fillId="0" borderId="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102" fillId="44" borderId="0" applyNumberFormat="0" applyBorder="0" applyAlignment="0" applyProtection="0"/>
    <xf numFmtId="165" fontId="38" fillId="0" borderId="0" applyFont="0" applyFill="0" applyBorder="0" applyAlignment="0" applyProtection="0"/>
    <xf numFmtId="164" fontId="38" fillId="0" borderId="0" applyFont="0" applyFill="0" applyBorder="0" applyAlignment="0" applyProtection="0"/>
    <xf numFmtId="44" fontId="38" fillId="0" borderId="0" applyFont="0" applyFill="0" applyBorder="0" applyAlignment="0" applyProtection="0"/>
    <xf numFmtId="42" fontId="38" fillId="0" borderId="0" applyFont="0" applyFill="0" applyBorder="0" applyAlignment="0" applyProtection="0"/>
    <xf numFmtId="9" fontId="38" fillId="0" borderId="0" applyFont="0" applyFill="0" applyBorder="0" applyAlignment="0" applyProtection="0"/>
    <xf numFmtId="0" fontId="2" fillId="0" borderId="0"/>
    <xf numFmtId="4" fontId="7" fillId="8" borderId="0" applyBorder="0">
      <alignment horizontal="right"/>
    </xf>
    <xf numFmtId="9" fontId="3" fillId="0" borderId="0" applyFont="0" applyFill="0" applyBorder="0" applyAlignment="0" applyProtection="0"/>
    <xf numFmtId="9" fontId="3" fillId="0" borderId="0" applyFont="0" applyFill="0" applyBorder="0" applyAlignment="0" applyProtection="0"/>
    <xf numFmtId="0" fontId="3" fillId="0" borderId="0"/>
    <xf numFmtId="0" fontId="19" fillId="0" borderId="0">
      <alignment wrapText="1"/>
    </xf>
    <xf numFmtId="49" fontId="7" fillId="0" borderId="0" applyBorder="0">
      <alignment vertical="top"/>
    </xf>
    <xf numFmtId="0" fontId="3" fillId="0" borderId="0"/>
    <xf numFmtId="0" fontId="3" fillId="0" borderId="0"/>
    <xf numFmtId="164" fontId="8" fillId="0" borderId="0" applyFont="0" applyFill="0" applyBorder="0" applyAlignment="0" applyProtection="0"/>
    <xf numFmtId="0" fontId="4" fillId="0" borderId="0"/>
    <xf numFmtId="0" fontId="40" fillId="0" borderId="0"/>
    <xf numFmtId="0" fontId="14" fillId="5" borderId="49" applyNumberFormat="0" applyAlignment="0" applyProtection="0"/>
    <xf numFmtId="49" fontId="109" fillId="0" borderId="0" applyNumberFormat="0" applyFill="0" applyBorder="0" applyAlignment="0" applyProtection="0">
      <alignment vertical="top"/>
    </xf>
    <xf numFmtId="0" fontId="1" fillId="0" borderId="0"/>
    <xf numFmtId="0" fontId="70" fillId="0" borderId="0" applyNumberFormat="0" applyFill="0" applyBorder="0" applyAlignment="0" applyProtection="0">
      <alignment vertical="top"/>
      <protection locked="0"/>
    </xf>
    <xf numFmtId="0" fontId="19" fillId="3" borderId="49" applyNumberFormat="0" applyAlignment="0"/>
    <xf numFmtId="0" fontId="7" fillId="0" borderId="0" applyBorder="0">
      <alignment vertical="top"/>
    </xf>
    <xf numFmtId="0" fontId="1" fillId="0" borderId="0"/>
    <xf numFmtId="49" fontId="109" fillId="0" borderId="0" applyNumberFormat="0" applyFill="0" applyBorder="0" applyAlignment="0" applyProtection="0">
      <alignment vertical="top"/>
    </xf>
    <xf numFmtId="0" fontId="19" fillId="0" borderId="0">
      <alignment wrapText="1"/>
    </xf>
    <xf numFmtId="0" fontId="19" fillId="0" borderId="0">
      <alignment wrapText="1"/>
    </xf>
    <xf numFmtId="0" fontId="19" fillId="0" borderId="0">
      <alignment wrapText="1"/>
    </xf>
    <xf numFmtId="0" fontId="19" fillId="0" borderId="0">
      <alignment wrapText="1"/>
    </xf>
    <xf numFmtId="172" fontId="3" fillId="0" borderId="0" applyFont="0" applyFill="0" applyBorder="0" applyAlignment="0" applyProtection="0"/>
    <xf numFmtId="4" fontId="7" fillId="2" borderId="51" applyBorder="0">
      <alignment horizontal="right"/>
    </xf>
  </cellStyleXfs>
  <cellXfs count="1421">
    <xf numFmtId="49" fontId="0" fillId="0" borderId="0" xfId="0">
      <alignment vertical="top"/>
    </xf>
    <xf numFmtId="0" fontId="55" fillId="0" borderId="0" xfId="54" applyFont="1" applyFill="1" applyAlignment="1" applyProtection="1">
      <alignment vertical="top" wrapText="1"/>
    </xf>
    <xf numFmtId="49" fontId="7" fillId="0" borderId="0" xfId="0" applyFont="1" applyProtection="1">
      <alignment vertical="top"/>
    </xf>
    <xf numFmtId="49" fontId="0" fillId="0" borderId="0" xfId="0" applyProtection="1">
      <alignment vertical="top"/>
    </xf>
    <xf numFmtId="49" fontId="7" fillId="8" borderId="4" xfId="0" applyFont="1" applyFill="1" applyBorder="1" applyAlignment="1" applyProtection="1">
      <alignment horizontal="center" vertical="top"/>
    </xf>
    <xf numFmtId="49" fontId="0" fillId="0" borderId="0" xfId="0" applyNumberFormat="1" applyProtection="1">
      <alignment vertical="top"/>
    </xf>
    <xf numFmtId="49" fontId="7" fillId="0" borderId="0" xfId="0" applyNumberFormat="1" applyFont="1" applyAlignment="1" applyProtection="1">
      <alignment vertical="top" wrapText="1"/>
    </xf>
    <xf numFmtId="49" fontId="7" fillId="0" borderId="0" xfId="0" applyNumberFormat="1" applyFont="1" applyAlignment="1" applyProtection="1">
      <alignment vertical="center" wrapText="1"/>
    </xf>
    <xf numFmtId="49" fontId="7" fillId="0" borderId="0" xfId="50" applyFont="1" applyAlignment="1" applyProtection="1">
      <alignment vertical="center" wrapText="1"/>
    </xf>
    <xf numFmtId="49" fontId="12" fillId="0" borderId="0" xfId="50" applyFont="1" applyAlignment="1" applyProtection="1">
      <alignment vertical="center"/>
    </xf>
    <xf numFmtId="0" fontId="12" fillId="0" borderId="0" xfId="49" applyFont="1" applyAlignment="1" applyProtection="1">
      <alignment horizontal="center" vertical="center" wrapText="1"/>
    </xf>
    <xf numFmtId="0" fontId="7" fillId="0" borderId="0" xfId="49" applyFont="1" applyAlignment="1" applyProtection="1">
      <alignment vertical="center" wrapText="1"/>
    </xf>
    <xf numFmtId="0" fontId="7" fillId="0" borderId="0" xfId="49" applyFont="1" applyAlignment="1" applyProtection="1">
      <alignment horizontal="left" vertical="center" wrapText="1"/>
    </xf>
    <xf numFmtId="0" fontId="7" fillId="0" borderId="0" xfId="49" applyFont="1" applyProtection="1"/>
    <xf numFmtId="0" fontId="7" fillId="7" borderId="0" xfId="49" applyFont="1" applyFill="1" applyBorder="1" applyProtection="1"/>
    <xf numFmtId="0" fontId="25" fillId="0" borderId="0" xfId="49" applyFont="1"/>
    <xf numFmtId="49" fontId="7" fillId="0" borderId="0" xfId="46" applyFont="1" applyProtection="1">
      <alignment vertical="top"/>
    </xf>
    <xf numFmtId="49" fontId="7" fillId="0" borderId="0" xfId="46" applyProtection="1">
      <alignment vertical="top"/>
    </xf>
    <xf numFmtId="0" fontId="12" fillId="0" borderId="0" xfId="52" applyFont="1" applyAlignment="1" applyProtection="1">
      <alignment vertical="center" wrapText="1"/>
    </xf>
    <xf numFmtId="0" fontId="23" fillId="0" borderId="0" xfId="52" applyFont="1" applyAlignment="1" applyProtection="1">
      <alignment vertical="center" wrapText="1"/>
    </xf>
    <xf numFmtId="0" fontId="7" fillId="7" borderId="0" xfId="52" applyFont="1" applyFill="1" applyBorder="1" applyAlignment="1" applyProtection="1">
      <alignment vertical="center" wrapText="1"/>
    </xf>
    <xf numFmtId="0" fontId="7" fillId="0" borderId="0" xfId="52" applyFont="1" applyAlignment="1" applyProtection="1">
      <alignment horizontal="center" vertical="center" wrapText="1"/>
    </xf>
    <xf numFmtId="0" fontId="7" fillId="0" borderId="0" xfId="52" applyFont="1" applyAlignment="1" applyProtection="1">
      <alignment vertical="center" wrapText="1"/>
    </xf>
    <xf numFmtId="0" fontId="26" fillId="7" borderId="0" xfId="52"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12" fillId="7" borderId="0" xfId="52" applyNumberFormat="1" applyFont="1" applyFill="1" applyBorder="1" applyAlignment="1" applyProtection="1">
      <alignment horizontal="center" vertical="center" wrapText="1"/>
    </xf>
    <xf numFmtId="0" fontId="7" fillId="7" borderId="0" xfId="52" applyFont="1" applyFill="1" applyBorder="1" applyAlignment="1" applyProtection="1">
      <alignment horizontal="center" vertical="center" wrapText="1"/>
    </xf>
    <xf numFmtId="0" fontId="23" fillId="0" borderId="0" xfId="52" applyFont="1" applyAlignment="1" applyProtection="1">
      <alignment horizontal="center" vertical="center" wrapText="1"/>
    </xf>
    <xf numFmtId="0" fontId="27" fillId="7" borderId="0" xfId="52" applyNumberFormat="1" applyFont="1" applyFill="1" applyBorder="1" applyAlignment="1" applyProtection="1">
      <alignment horizontal="center" vertical="center" wrapText="1"/>
    </xf>
    <xf numFmtId="0" fontId="7" fillId="7" borderId="0" xfId="52" applyNumberFormat="1" applyFont="1" applyFill="1" applyBorder="1" applyAlignment="1" applyProtection="1">
      <alignment horizontal="right" vertical="center" wrapText="1" indent="1"/>
    </xf>
    <xf numFmtId="0" fontId="7" fillId="0" borderId="0" xfId="52" applyFont="1" applyFill="1" applyAlignment="1" applyProtection="1">
      <alignment vertical="center"/>
    </xf>
    <xf numFmtId="49" fontId="7" fillId="7" borderId="0" xfId="52" applyNumberFormat="1" applyFont="1" applyFill="1" applyBorder="1" applyAlignment="1" applyProtection="1">
      <alignment horizontal="right" vertical="center" wrapText="1" indent="1"/>
    </xf>
    <xf numFmtId="49" fontId="26" fillId="7" borderId="0" xfId="52" applyNumberFormat="1" applyFont="1" applyFill="1" applyBorder="1" applyAlignment="1" applyProtection="1">
      <alignment horizontal="center" vertical="center" wrapText="1"/>
    </xf>
    <xf numFmtId="49" fontId="7"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7" fillId="0" borderId="0" xfId="54" applyFont="1" applyFill="1" applyAlignment="1" applyProtection="1">
      <alignment vertical="center" wrapText="1"/>
    </xf>
    <xf numFmtId="0" fontId="23"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0" fillId="7" borderId="0" xfId="33" applyNumberFormat="1" applyFont="1" applyFill="1" applyBorder="1" applyAlignment="1" applyProtection="1">
      <alignment horizontal="center" vertical="center" wrapText="1"/>
    </xf>
    <xf numFmtId="49" fontId="0" fillId="0" borderId="0" xfId="0" applyBorder="1">
      <alignment vertical="top"/>
    </xf>
    <xf numFmtId="0" fontId="7"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4" fillId="7" borderId="0" xfId="54" applyFont="1" applyFill="1" applyBorder="1" applyAlignment="1" applyProtection="1">
      <alignment horizontal="center" vertical="center" wrapText="1"/>
    </xf>
    <xf numFmtId="0" fontId="34" fillId="7" borderId="0" xfId="49" applyFont="1" applyFill="1" applyBorder="1" applyAlignment="1" applyProtection="1">
      <alignment horizontal="center"/>
    </xf>
    <xf numFmtId="0" fontId="34" fillId="0" borderId="0" xfId="49" applyFont="1" applyAlignment="1" applyProtection="1">
      <alignment horizontal="center" vertical="center"/>
    </xf>
    <xf numFmtId="0" fontId="34" fillId="7" borderId="0" xfId="49" applyFont="1" applyFill="1" applyBorder="1" applyAlignment="1" applyProtection="1">
      <alignment horizontal="center" vertical="center"/>
    </xf>
    <xf numFmtId="49" fontId="32"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3" fillId="0" borderId="0" xfId="39" applyProtection="1"/>
    <xf numFmtId="0" fontId="46" fillId="0" borderId="0" xfId="52" applyFont="1" applyAlignment="1" applyProtection="1">
      <alignment horizontal="center" vertical="center" wrapText="1"/>
    </xf>
    <xf numFmtId="49" fontId="24" fillId="7" borderId="7" xfId="43" applyFont="1" applyFill="1" applyBorder="1" applyAlignment="1" applyProtection="1">
      <alignment vertical="center" wrapText="1"/>
    </xf>
    <xf numFmtId="49" fontId="21" fillId="7" borderId="8" xfId="43" applyFont="1" applyFill="1" applyBorder="1" applyAlignment="1">
      <alignment horizontal="left" vertical="center" wrapText="1"/>
    </xf>
    <xf numFmtId="49" fontId="21" fillId="7" borderId="9" xfId="43" applyFont="1" applyFill="1" applyBorder="1" applyAlignment="1">
      <alignment horizontal="left" vertical="center" wrapText="1"/>
    </xf>
    <xf numFmtId="49" fontId="24" fillId="7" borderId="10" xfId="43" applyFont="1" applyFill="1" applyBorder="1" applyAlignment="1" applyProtection="1">
      <alignment vertical="center" wrapText="1"/>
    </xf>
    <xf numFmtId="49" fontId="15" fillId="7" borderId="0" xfId="43" applyFont="1" applyFill="1" applyBorder="1" applyAlignment="1">
      <alignment wrapText="1"/>
    </xf>
    <xf numFmtId="49" fontId="15" fillId="7" borderId="11" xfId="43" applyFont="1" applyFill="1" applyBorder="1" applyAlignment="1">
      <alignment wrapText="1"/>
    </xf>
    <xf numFmtId="49" fontId="13" fillId="7" borderId="0" xfId="31" applyNumberFormat="1" applyFont="1" applyFill="1" applyBorder="1" applyAlignment="1" applyProtection="1">
      <alignment horizontal="left" wrapText="1"/>
    </xf>
    <xf numFmtId="49" fontId="13" fillId="7" borderId="0" xfId="31" applyNumberFormat="1" applyFont="1" applyFill="1" applyBorder="1" applyAlignment="1" applyProtection="1">
      <alignment wrapText="1"/>
    </xf>
    <xf numFmtId="49" fontId="15" fillId="7" borderId="0" xfId="43" applyFont="1" applyFill="1" applyBorder="1" applyAlignment="1">
      <alignment horizontal="right" wrapText="1"/>
    </xf>
    <xf numFmtId="49" fontId="21" fillId="7" borderId="0" xfId="43" applyFont="1" applyFill="1" applyBorder="1" applyAlignment="1">
      <alignment horizontal="left" vertical="center" wrapText="1"/>
    </xf>
    <xf numFmtId="49" fontId="21" fillId="7" borderId="11" xfId="43" applyFont="1" applyFill="1" applyBorder="1" applyAlignment="1">
      <alignment horizontal="left" vertical="center" wrapText="1"/>
    </xf>
    <xf numFmtId="49" fontId="15" fillId="0" borderId="0" xfId="43" applyFont="1" applyFill="1" applyBorder="1" applyAlignment="1" applyProtection="1">
      <alignment wrapText="1"/>
    </xf>
    <xf numFmtId="0" fontId="19" fillId="0" borderId="0" xfId="22" applyFont="1" applyFill="1" applyBorder="1" applyAlignment="1" applyProtection="1">
      <alignment horizontal="left" vertical="top" wrapText="1"/>
    </xf>
    <xf numFmtId="49" fontId="15" fillId="0" borderId="0" xfId="43" applyFont="1" applyFill="1" applyBorder="1" applyAlignment="1" applyProtection="1">
      <alignment vertical="top" wrapText="1"/>
    </xf>
    <xf numFmtId="0" fontId="19" fillId="0" borderId="0" xfId="22" applyFont="1" applyFill="1" applyBorder="1" applyAlignment="1" applyProtection="1">
      <alignment horizontal="right" vertical="top" wrapText="1"/>
    </xf>
    <xf numFmtId="49" fontId="35" fillId="8" borderId="6" xfId="40" applyNumberFormat="1" applyFont="1" applyFill="1" applyBorder="1" applyAlignment="1" applyProtection="1">
      <alignment horizontal="center" vertical="center" wrapText="1"/>
    </xf>
    <xf numFmtId="49" fontId="35" fillId="2" borderId="6" xfId="40" applyNumberFormat="1" applyFont="1" applyFill="1" applyBorder="1" applyAlignment="1" applyProtection="1">
      <alignment horizontal="center" vertical="center" wrapText="1"/>
    </xf>
    <xf numFmtId="49" fontId="24" fillId="7" borderId="10" xfId="43" applyFont="1" applyFill="1" applyBorder="1" applyAlignment="1" applyProtection="1">
      <alignment horizontal="center" vertical="center" wrapText="1"/>
    </xf>
    <xf numFmtId="49" fontId="35"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6" fillId="0" borderId="0" xfId="0" applyFont="1">
      <alignment vertical="top"/>
    </xf>
    <xf numFmtId="0" fontId="35"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7" fillId="0" borderId="0" xfId="0" applyNumberFormat="1" applyFont="1" applyProtection="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0" fontId="46" fillId="0" borderId="0" xfId="54" applyFont="1" applyFill="1" applyAlignment="1" applyProtection="1">
      <alignment vertical="center" wrapText="1"/>
    </xf>
    <xf numFmtId="0" fontId="0" fillId="0" borderId="0" xfId="54" applyFont="1" applyFill="1" applyAlignment="1" applyProtection="1">
      <alignment vertical="center" wrapText="1"/>
    </xf>
    <xf numFmtId="0" fontId="46" fillId="0" borderId="0" xfId="52" applyFont="1" applyFill="1" applyAlignment="1" applyProtection="1">
      <alignment horizontal="left" vertical="center" wrapText="1"/>
    </xf>
    <xf numFmtId="0" fontId="46" fillId="0" borderId="0" xfId="52" applyFont="1" applyFill="1" applyBorder="1" applyAlignment="1" applyProtection="1">
      <alignment horizontal="left" vertical="center" wrapText="1"/>
    </xf>
    <xf numFmtId="49" fontId="46"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5"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7" fillId="0" borderId="0" xfId="0" applyNumberFormat="1" applyFont="1">
      <alignment vertical="top"/>
    </xf>
    <xf numFmtId="0" fontId="46" fillId="0" borderId="0" xfId="54" applyFont="1" applyFill="1" applyAlignment="1" applyProtection="1">
      <alignment horizontal="center" vertical="center" wrapText="1"/>
    </xf>
    <xf numFmtId="0" fontId="9" fillId="10" borderId="12" xfId="53" applyFont="1" applyFill="1" applyBorder="1" applyAlignment="1" applyProtection="1">
      <alignment horizontal="center" vertical="center" wrapText="1"/>
    </xf>
    <xf numFmtId="0" fontId="7"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7" fillId="11" borderId="5" xfId="53" applyNumberFormat="1" applyFont="1" applyFill="1" applyBorder="1" applyAlignment="1" applyProtection="1">
      <alignment horizontal="center" vertical="center" wrapText="1"/>
      <protection locked="0"/>
    </xf>
    <xf numFmtId="49" fontId="7" fillId="9" borderId="5" xfId="30" applyNumberFormat="1" applyFont="1" applyFill="1" applyBorder="1" applyAlignment="1" applyProtection="1">
      <alignment horizontal="left" vertical="center" wrapText="1"/>
      <protection locked="0"/>
    </xf>
    <xf numFmtId="49" fontId="7" fillId="2" borderId="5" xfId="54" applyNumberFormat="1" applyFont="1" applyFill="1" applyBorder="1" applyAlignment="1" applyProtection="1">
      <alignment horizontal="left" vertical="center" wrapText="1"/>
      <protection locked="0"/>
    </xf>
    <xf numFmtId="49" fontId="7" fillId="7" borderId="5" xfId="54" applyNumberFormat="1" applyFont="1" applyFill="1" applyBorder="1" applyAlignment="1" applyProtection="1">
      <alignment horizontal="center" vertical="center" wrapText="1"/>
    </xf>
    <xf numFmtId="49" fontId="41"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0" fontId="7" fillId="0" borderId="5" xfId="47" applyFont="1" applyFill="1" applyBorder="1" applyAlignment="1" applyProtection="1">
      <alignment horizontal="center" vertical="center" wrapText="1"/>
    </xf>
    <xf numFmtId="0" fontId="7" fillId="0" borderId="5" xfId="49" applyFont="1" applyFill="1" applyBorder="1" applyAlignment="1" applyProtection="1">
      <alignment horizontal="center" vertical="center" wrapText="1"/>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47" fillId="0" borderId="0" xfId="0" applyNumberFormat="1" applyFont="1" applyAlignment="1">
      <alignment vertical="center"/>
    </xf>
    <xf numFmtId="49" fontId="7" fillId="0" borderId="5" xfId="53" applyNumberFormat="1" applyFont="1" applyFill="1" applyBorder="1" applyAlignment="1" applyProtection="1">
      <alignment horizontal="center" vertical="center" wrapText="1"/>
    </xf>
    <xf numFmtId="49" fontId="0" fillId="0" borderId="17" xfId="0" applyBorder="1">
      <alignment vertical="top"/>
    </xf>
    <xf numFmtId="0" fontId="7" fillId="7" borderId="5" xfId="49" applyFont="1" applyFill="1" applyBorder="1" applyAlignment="1" applyProtection="1">
      <alignment horizontal="center" vertical="center"/>
    </xf>
    <xf numFmtId="49" fontId="7" fillId="2" borderId="5" xfId="49" applyNumberFormat="1" applyFont="1" applyFill="1" applyBorder="1" applyAlignment="1" applyProtection="1">
      <alignment horizontal="left" vertical="center" wrapText="1"/>
      <protection locked="0"/>
    </xf>
    <xf numFmtId="0" fontId="12" fillId="0" borderId="0" xfId="54" applyFont="1" applyFill="1" applyAlignment="1" applyProtection="1">
      <alignment vertical="center" wrapText="1"/>
    </xf>
    <xf numFmtId="0" fontId="42" fillId="0" borderId="0" xfId="54" applyFont="1" applyFill="1" applyAlignment="1" applyProtection="1">
      <alignment vertical="center" wrapText="1"/>
    </xf>
    <xf numFmtId="49" fontId="7" fillId="0" borderId="0" xfId="41">
      <alignment vertical="top"/>
    </xf>
    <xf numFmtId="49" fontId="12" fillId="0" borderId="0" xfId="41" applyFont="1" applyBorder="1" applyProtection="1">
      <alignment vertical="top"/>
    </xf>
    <xf numFmtId="49" fontId="7" fillId="0" borderId="0" xfId="41" applyFont="1" applyBorder="1" applyProtection="1">
      <alignment vertical="top"/>
    </xf>
    <xf numFmtId="49" fontId="34" fillId="0" borderId="0" xfId="41" applyFont="1" applyBorder="1" applyAlignment="1" applyProtection="1">
      <alignment horizontal="center" vertical="center"/>
    </xf>
    <xf numFmtId="49" fontId="7" fillId="0" borderId="0" xfId="41" applyBorder="1" applyProtection="1">
      <alignment vertical="top"/>
    </xf>
    <xf numFmtId="0" fontId="7" fillId="7" borderId="0" xfId="41" applyNumberFormat="1" applyFont="1" applyFill="1" applyBorder="1" applyAlignment="1" applyProtection="1"/>
    <xf numFmtId="0" fontId="43" fillId="7" borderId="0" xfId="41" applyNumberFormat="1" applyFont="1" applyFill="1" applyBorder="1" applyAlignment="1" applyProtection="1">
      <alignment horizontal="center" vertical="center" wrapText="1"/>
    </xf>
    <xf numFmtId="0" fontId="12" fillId="7" borderId="0" xfId="41" applyNumberFormat="1" applyFont="1" applyFill="1" applyBorder="1" applyAlignment="1" applyProtection="1"/>
    <xf numFmtId="49" fontId="7" fillId="0" borderId="0" xfId="41" applyFont="1">
      <alignment vertical="top"/>
    </xf>
    <xf numFmtId="49" fontId="34" fillId="0" borderId="0" xfId="41" applyFont="1" applyAlignment="1">
      <alignment horizontal="center" vertical="center" wrapText="1"/>
    </xf>
    <xf numFmtId="0" fontId="7" fillId="7" borderId="5" xfId="48" applyNumberFormat="1" applyFont="1" applyFill="1" applyBorder="1" applyAlignment="1" applyProtection="1">
      <alignment horizontal="center" vertical="center" wrapText="1"/>
    </xf>
    <xf numFmtId="49" fontId="7" fillId="0" borderId="5" xfId="48" applyNumberFormat="1" applyFont="1" applyFill="1" applyBorder="1" applyAlignment="1" applyProtection="1">
      <alignment horizontal="center" vertical="center" wrapText="1"/>
    </xf>
    <xf numFmtId="49" fontId="44" fillId="13" borderId="15" xfId="41" applyFont="1" applyFill="1" applyBorder="1" applyAlignment="1" applyProtection="1">
      <alignment horizontal="center" vertical="top"/>
    </xf>
    <xf numFmtId="49" fontId="41" fillId="13" borderId="15" xfId="41" applyFont="1" applyFill="1" applyBorder="1" applyAlignment="1" applyProtection="1">
      <alignment horizontal="left" vertical="center"/>
    </xf>
    <xf numFmtId="49" fontId="7" fillId="0" borderId="0" xfId="0" applyNumberFormat="1" applyFont="1" applyAlignment="1" applyProtection="1">
      <alignment horizontal="center" vertical="top"/>
    </xf>
    <xf numFmtId="49" fontId="38" fillId="0" borderId="0" xfId="0" applyFont="1">
      <alignment vertical="top"/>
    </xf>
    <xf numFmtId="0" fontId="38" fillId="0" borderId="5" xfId="51" applyFont="1" applyFill="1" applyBorder="1" applyAlignment="1" applyProtection="1">
      <alignment vertical="center" wrapText="1"/>
    </xf>
    <xf numFmtId="0" fontId="38" fillId="0" borderId="13" xfId="51" applyFont="1" applyFill="1" applyBorder="1" applyAlignment="1" applyProtection="1">
      <alignment vertical="center" wrapText="1"/>
    </xf>
    <xf numFmtId="49" fontId="38" fillId="0" borderId="0" xfId="0" applyFont="1" applyAlignment="1">
      <alignment vertical="top" wrapText="1"/>
    </xf>
    <xf numFmtId="0" fontId="38" fillId="0" borderId="0" xfId="51" applyFont="1" applyFill="1" applyBorder="1" applyAlignment="1" applyProtection="1">
      <alignment vertical="center" wrapText="1"/>
    </xf>
    <xf numFmtId="0" fontId="9" fillId="10" borderId="0" xfId="54" applyFont="1" applyFill="1" applyAlignment="1" applyProtection="1">
      <alignment horizontal="center"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0" fontId="48" fillId="0" borderId="0" xfId="47" applyFont="1" applyFill="1" applyBorder="1" applyAlignment="1" applyProtection="1">
      <alignment horizontal="center" vertical="center" wrapText="1"/>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47" fillId="0" borderId="0" xfId="0" applyNumberFormat="1" applyFont="1" applyBorder="1" applyAlignment="1">
      <alignment vertical="center"/>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7" fillId="0" borderId="14" xfId="51" applyFont="1" applyFill="1" applyBorder="1" applyAlignment="1" applyProtection="1">
      <alignment vertical="center" wrapText="1"/>
    </xf>
    <xf numFmtId="0" fontId="20" fillId="10" borderId="0" xfId="54" applyFont="1" applyFill="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7" fillId="0" borderId="0" xfId="52"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0" borderId="0" xfId="53" applyNumberFormat="1" applyFont="1" applyFill="1" applyBorder="1" applyAlignment="1" applyProtection="1">
      <alignment vertical="center" wrapText="1"/>
    </xf>
    <xf numFmtId="0" fontId="34" fillId="7" borderId="0" xfId="49" applyFont="1" applyFill="1" applyBorder="1" applyAlignment="1" applyProtection="1">
      <alignment horizontal="center" vertical="center" wrapText="1"/>
    </xf>
    <xf numFmtId="49" fontId="10" fillId="0" borderId="0" xfId="41" applyFont="1" applyBorder="1" applyAlignment="1" applyProtection="1">
      <alignment horizontal="right" vertical="top"/>
    </xf>
    <xf numFmtId="49" fontId="10" fillId="0" borderId="0" xfId="41" applyFont="1" applyAlignment="1">
      <alignment vertical="top"/>
    </xf>
    <xf numFmtId="0" fontId="7" fillId="7" borderId="0" xfId="54" applyNumberFormat="1" applyFont="1" applyFill="1" applyBorder="1" applyAlignment="1" applyProtection="1">
      <alignment horizontal="center" vertical="center" wrapText="1"/>
    </xf>
    <xf numFmtId="4" fontId="7" fillId="0" borderId="0" xfId="30" applyNumberFormat="1" applyFont="1" applyFill="1" applyBorder="1" applyAlignment="1" applyProtection="1">
      <alignment horizontal="right" vertical="center" wrapText="1"/>
    </xf>
    <xf numFmtId="0" fontId="7" fillId="0" borderId="0" xfId="54" applyNumberFormat="1" applyFont="1" applyFill="1" applyBorder="1" applyAlignment="1" applyProtection="1">
      <alignment horizontal="center" vertical="center" wrapText="1"/>
    </xf>
    <xf numFmtId="49" fontId="7" fillId="0" borderId="0" xfId="30" applyNumberFormat="1" applyFont="1" applyFill="1" applyBorder="1" applyAlignment="1" applyProtection="1">
      <alignment horizontal="left" vertical="center" wrapText="1"/>
    </xf>
    <xf numFmtId="49" fontId="7" fillId="0" borderId="0" xfId="35">
      <alignment vertical="top"/>
    </xf>
    <xf numFmtId="0" fontId="0" fillId="0" borderId="0" xfId="0" applyNumberFormat="1" applyFill="1" applyAlignment="1" applyProtection="1">
      <alignment vertical="center"/>
    </xf>
    <xf numFmtId="0" fontId="19" fillId="0" borderId="0" xfId="32" applyFont="1" applyFill="1" applyBorder="1" applyAlignment="1" applyProtection="1">
      <alignment vertical="center" wrapText="1"/>
    </xf>
    <xf numFmtId="49" fontId="49"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7" fillId="0" borderId="29" xfId="0" applyNumberFormat="1" applyFont="1" applyBorder="1" applyAlignment="1" applyProtection="1">
      <alignment vertical="top" wrapText="1"/>
    </xf>
    <xf numFmtId="49" fontId="7" fillId="0" borderId="30" xfId="0" applyNumberFormat="1" applyFont="1" applyBorder="1" applyAlignment="1" applyProtection="1">
      <alignment vertical="top" wrapText="1"/>
    </xf>
    <xf numFmtId="49" fontId="7"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7" fillId="0" borderId="29" xfId="0" applyNumberFormat="1" applyFont="1" applyBorder="1" applyAlignment="1" applyProtection="1">
      <alignment vertical="top"/>
    </xf>
    <xf numFmtId="0" fontId="3" fillId="0" borderId="0" xfId="39"/>
    <xf numFmtId="49" fontId="73" fillId="0" borderId="0" xfId="0" applyFont="1">
      <alignment vertical="top"/>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7" fillId="0" borderId="0" xfId="41" applyProtection="1">
      <alignment vertical="top"/>
    </xf>
    <xf numFmtId="49" fontId="7" fillId="0" borderId="0" xfId="35" applyProtection="1">
      <alignment vertical="top"/>
    </xf>
    <xf numFmtId="49" fontId="7" fillId="0" borderId="5" xfId="49" applyNumberFormat="1" applyFont="1" applyFill="1" applyBorder="1" applyAlignment="1" applyProtection="1">
      <alignment horizontal="left" vertical="center" wrapText="1"/>
    </xf>
    <xf numFmtId="0" fontId="7" fillId="7" borderId="16" xfId="49" applyFont="1" applyFill="1" applyBorder="1" applyAlignment="1" applyProtection="1">
      <alignment horizontal="center" vertical="center"/>
    </xf>
    <xf numFmtId="49" fontId="41" fillId="13" borderId="17" xfId="0" applyFont="1" applyFill="1" applyBorder="1" applyAlignment="1" applyProtection="1">
      <alignment horizontal="left" vertical="center" indent="2"/>
    </xf>
    <xf numFmtId="0" fontId="7" fillId="0" borderId="5" xfId="54" applyNumberFormat="1" applyFont="1" applyFill="1" applyBorder="1" applyAlignment="1" applyProtection="1">
      <alignment vertical="center" wrapText="1"/>
    </xf>
    <xf numFmtId="0" fontId="7" fillId="0" borderId="0" xfId="52" applyNumberFormat="1" applyFont="1" applyFill="1" applyAlignment="1" applyProtection="1">
      <alignment horizontal="left" vertical="center" wrapText="1"/>
    </xf>
    <xf numFmtId="0" fontId="7" fillId="0" borderId="0" xfId="52" applyFont="1" applyFill="1" applyAlignment="1" applyProtection="1">
      <alignment horizontal="left" vertical="center" wrapText="1"/>
    </xf>
    <xf numFmtId="14" fontId="7" fillId="7" borderId="0" xfId="52" applyNumberFormat="1" applyFont="1" applyFill="1" applyBorder="1" applyAlignment="1" applyProtection="1">
      <alignment horizontal="left" vertical="center" wrapText="1"/>
    </xf>
    <xf numFmtId="14" fontId="7" fillId="0" borderId="0" xfId="52" applyNumberFormat="1" applyFont="1" applyFill="1" applyAlignment="1" applyProtection="1">
      <alignment horizontal="left" vertical="center" wrapText="1"/>
    </xf>
    <xf numFmtId="0" fontId="7" fillId="0" borderId="0" xfId="52" applyFont="1" applyFill="1" applyBorder="1" applyAlignment="1" applyProtection="1">
      <alignment horizontal="left" vertical="center" wrapText="1"/>
    </xf>
    <xf numFmtId="0" fontId="75" fillId="0" borderId="0" xfId="54" applyFont="1" applyFill="1" applyAlignment="1" applyProtection="1">
      <alignment vertical="center" wrapText="1"/>
    </xf>
    <xf numFmtId="49" fontId="41" fillId="13" borderId="15" xfId="41" applyFont="1" applyFill="1" applyBorder="1" applyAlignment="1" applyProtection="1">
      <alignment horizontal="left" vertical="center" indent="1"/>
    </xf>
    <xf numFmtId="49" fontId="75" fillId="0" borderId="0" xfId="0" applyFont="1">
      <alignment vertical="top"/>
    </xf>
    <xf numFmtId="49" fontId="0" fillId="0" borderId="0" xfId="0" applyNumberFormat="1" applyAlignment="1">
      <alignment vertical="center"/>
    </xf>
    <xf numFmtId="49" fontId="0" fillId="0" borderId="0" xfId="0" applyNumberFormat="1">
      <alignment vertical="top"/>
    </xf>
    <xf numFmtId="0" fontId="9" fillId="10" borderId="0" xfId="54" applyFont="1" applyFill="1" applyAlignment="1" applyProtection="1">
      <alignment vertical="center" wrapText="1"/>
    </xf>
    <xf numFmtId="0" fontId="7" fillId="0" borderId="0" xfId="51"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5" fillId="0" borderId="0" xfId="0" applyNumberFormat="1" applyFont="1" applyAlignment="1">
      <alignment vertical="center"/>
    </xf>
    <xf numFmtId="0" fontId="77" fillId="0" borderId="0" xfId="0" applyNumberFormat="1" applyFont="1" applyAlignment="1">
      <alignment vertical="center"/>
    </xf>
    <xf numFmtId="0" fontId="75" fillId="0" borderId="0" xfId="54" applyFont="1" applyFill="1" applyAlignment="1" applyProtection="1">
      <alignment vertical="center"/>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0" applyNumberFormat="1" applyFont="1" applyFill="1" applyAlignment="1" applyProtection="1">
      <alignment vertical="center"/>
    </xf>
    <xf numFmtId="49" fontId="75" fillId="10" borderId="0" xfId="0" applyFont="1" applyFill="1" applyProtection="1">
      <alignment vertical="top"/>
    </xf>
    <xf numFmtId="0" fontId="0" fillId="0" borderId="0" xfId="0" applyNumberFormat="1" applyAlignment="1">
      <alignment vertical="top" wrapText="1"/>
    </xf>
    <xf numFmtId="0" fontId="7" fillId="0" borderId="0" xfId="0" applyNumberFormat="1" applyFont="1" applyProtection="1">
      <alignment vertical="top"/>
    </xf>
    <xf numFmtId="49" fontId="7" fillId="0" borderId="5" xfId="0" applyNumberFormat="1" applyFont="1" applyFill="1" applyBorder="1" applyProtection="1">
      <alignment vertical="top"/>
    </xf>
    <xf numFmtId="49" fontId="7" fillId="0" borderId="5" xfId="33" applyNumberFormat="1" applyFont="1" applyFill="1" applyBorder="1" applyAlignment="1" applyProtection="1">
      <alignment horizontal="center" vertical="center" wrapText="1"/>
    </xf>
    <xf numFmtId="0" fontId="19"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7" fillId="0" borderId="0" xfId="54" applyNumberFormat="1" applyFont="1" applyFill="1" applyBorder="1" applyAlignment="1" applyProtection="1">
      <alignment vertical="center" wrapText="1"/>
    </xf>
    <xf numFmtId="49" fontId="7" fillId="0" borderId="0" xfId="54" applyNumberFormat="1" applyFont="1" applyFill="1" applyBorder="1" applyAlignment="1" applyProtection="1">
      <alignment vertical="center" wrapText="1"/>
    </xf>
    <xf numFmtId="49" fontId="75" fillId="0" borderId="0" xfId="0" applyFont="1" applyFill="1" applyProtection="1">
      <alignment vertical="top"/>
    </xf>
    <xf numFmtId="0" fontId="71" fillId="0" borderId="0" xfId="37"/>
    <xf numFmtId="0" fontId="0" fillId="0" borderId="0" xfId="0" applyNumberFormat="1" applyAlignment="1"/>
    <xf numFmtId="0" fontId="34" fillId="0" borderId="0" xfId="54" applyFont="1" applyFill="1" applyBorder="1" applyAlignment="1" applyProtection="1">
      <alignment horizontal="center" vertical="center" wrapText="1"/>
    </xf>
    <xf numFmtId="49" fontId="0" fillId="0" borderId="0" xfId="0" applyBorder="1" applyAlignment="1">
      <alignment vertical="top"/>
    </xf>
    <xf numFmtId="0" fontId="34" fillId="0" borderId="0" xfId="54" applyFont="1" applyFill="1" applyAlignment="1" applyProtection="1">
      <alignment horizontal="center" vertical="center" wrapText="1"/>
    </xf>
    <xf numFmtId="0" fontId="7" fillId="0" borderId="0" xfId="54" applyFont="1" applyFill="1" applyBorder="1" applyAlignment="1" applyProtection="1">
      <alignment horizontal="right" vertical="center" wrapText="1"/>
    </xf>
    <xf numFmtId="4" fontId="7" fillId="0" borderId="0" xfId="34" applyFont="1" applyFill="1" applyBorder="1" applyAlignment="1" applyProtection="1">
      <alignment horizontal="right" vertical="center" wrapText="1"/>
    </xf>
    <xf numFmtId="0" fontId="7" fillId="0" borderId="0" xfId="51" applyFont="1" applyFill="1" applyBorder="1" applyAlignment="1" applyProtection="1">
      <alignment horizontal="left" vertical="center" wrapText="1" indent="1"/>
    </xf>
    <xf numFmtId="49" fontId="7" fillId="0" borderId="0" xfId="41" applyFill="1" applyProtection="1">
      <alignment vertical="top"/>
    </xf>
    <xf numFmtId="4" fontId="0" fillId="0" borderId="0" xfId="34" applyFont="1" applyFill="1" applyBorder="1" applyAlignment="1" applyProtection="1">
      <alignment horizontal="center" vertical="center" wrapText="1"/>
    </xf>
    <xf numFmtId="4" fontId="7" fillId="0" borderId="0" xfId="34" applyFont="1" applyFill="1" applyBorder="1" applyAlignment="1" applyProtection="1">
      <alignment horizontal="center" vertical="center" wrapText="1"/>
    </xf>
    <xf numFmtId="0" fontId="73" fillId="0" borderId="0" xfId="54" applyNumberFormat="1" applyFont="1" applyFill="1" applyAlignment="1" applyProtection="1">
      <alignment vertical="center"/>
    </xf>
    <xf numFmtId="169" fontId="7" fillId="0" borderId="5" xfId="54" applyNumberFormat="1" applyFont="1" applyFill="1" applyBorder="1" applyAlignment="1" applyProtection="1">
      <alignment horizontal="center" vertical="center" wrapText="1"/>
    </xf>
    <xf numFmtId="169" fontId="7" fillId="0" borderId="5" xfId="33" applyNumberFormat="1" applyFont="1" applyFill="1" applyBorder="1" applyAlignment="1" applyProtection="1">
      <alignment horizontal="center" vertical="center" wrapText="1"/>
    </xf>
    <xf numFmtId="0" fontId="73" fillId="13" borderId="19" xfId="54" applyFont="1" applyFill="1" applyBorder="1" applyAlignment="1" applyProtection="1">
      <alignment horizontal="center" vertical="center" wrapText="1"/>
    </xf>
    <xf numFmtId="0" fontId="73" fillId="13" borderId="23" xfId="54" applyFont="1" applyFill="1" applyBorder="1" applyAlignment="1" applyProtection="1">
      <alignment horizontal="center" vertical="center" wrapText="1"/>
    </xf>
    <xf numFmtId="49" fontId="73" fillId="13" borderId="23" xfId="54" applyNumberFormat="1" applyFont="1" applyFill="1" applyBorder="1" applyAlignment="1" applyProtection="1">
      <alignment horizontal="left" vertical="center" wrapText="1"/>
    </xf>
    <xf numFmtId="49" fontId="38" fillId="13" borderId="15" xfId="42" applyNumberFormat="1" applyFill="1" applyBorder="1" applyAlignment="1" applyProtection="1">
      <alignment horizontal="left" vertical="center"/>
    </xf>
    <xf numFmtId="49" fontId="73" fillId="13" borderId="21" xfId="54" applyNumberFormat="1" applyFont="1" applyFill="1" applyBorder="1" applyAlignment="1" applyProtection="1">
      <alignment horizontal="left" vertical="center" wrapText="1"/>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0" fontId="30" fillId="0" borderId="0" xfId="54" applyFont="1" applyFill="1" applyBorder="1" applyAlignment="1" applyProtection="1">
      <alignment horizontal="center" vertical="center" wrapText="1"/>
    </xf>
    <xf numFmtId="49" fontId="9" fillId="13" borderId="13" xfId="41" applyFont="1" applyFill="1" applyBorder="1" applyAlignment="1" applyProtection="1">
      <alignment horizontal="right" vertical="center" wrapText="1"/>
    </xf>
    <xf numFmtId="49" fontId="9" fillId="13" borderId="15" xfId="41" applyFont="1" applyFill="1" applyBorder="1" applyAlignment="1" applyProtection="1">
      <alignment horizontal="right" vertical="center" wrapText="1"/>
    </xf>
    <xf numFmtId="49" fontId="7" fillId="13" borderId="15" xfId="41" applyFont="1" applyFill="1" applyBorder="1" applyAlignment="1" applyProtection="1">
      <alignment horizontal="right" vertical="center" wrapText="1"/>
    </xf>
    <xf numFmtId="49" fontId="7" fillId="13" borderId="14" xfId="41" applyFont="1" applyFill="1" applyBorder="1" applyAlignment="1" applyProtection="1">
      <alignment horizontal="right" vertical="center" wrapText="1"/>
    </xf>
    <xf numFmtId="0" fontId="7" fillId="0" borderId="31" xfId="54" applyFont="1" applyFill="1" applyBorder="1" applyAlignment="1" applyProtection="1">
      <alignment vertical="center" wrapText="1"/>
    </xf>
    <xf numFmtId="0" fontId="51" fillId="0" borderId="0" xfId="54" applyFont="1" applyFill="1" applyAlignment="1" applyProtection="1">
      <alignment vertical="center" wrapText="1"/>
    </xf>
    <xf numFmtId="0" fontId="10" fillId="0" borderId="0" xfId="54" applyFont="1" applyFill="1" applyAlignment="1" applyProtection="1">
      <alignment vertical="center" wrapText="1"/>
    </xf>
    <xf numFmtId="0" fontId="52" fillId="0" borderId="0" xfId="54" applyFont="1" applyFill="1" applyAlignment="1" applyProtection="1">
      <alignment horizontal="center" vertical="center" wrapText="1"/>
    </xf>
    <xf numFmtId="0" fontId="79" fillId="0" borderId="0" xfId="38" applyFont="1" applyFill="1" applyProtection="1"/>
    <xf numFmtId="49" fontId="35" fillId="7" borderId="0" xfId="44">
      <alignment vertical="top"/>
    </xf>
    <xf numFmtId="49" fontId="53" fillId="10" borderId="0" xfId="0" applyFont="1" applyFill="1" applyProtection="1">
      <alignment vertical="top"/>
    </xf>
    <xf numFmtId="49" fontId="0" fillId="0" borderId="0" xfId="0" applyFill="1" applyProtection="1">
      <alignment vertical="top"/>
    </xf>
    <xf numFmtId="49" fontId="53" fillId="0" borderId="0" xfId="0" applyFont="1" applyFill="1" applyProtection="1">
      <alignment vertical="top"/>
    </xf>
    <xf numFmtId="0" fontId="73" fillId="0" borderId="0" xfId="54" applyFont="1" applyFill="1" applyAlignment="1" applyProtection="1">
      <alignment vertical="center"/>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3" fillId="0" borderId="0" xfId="0" applyFont="1" applyFill="1" applyAlignment="1" applyProtection="1">
      <alignment vertical="top"/>
    </xf>
    <xf numFmtId="49" fontId="73" fillId="10" borderId="0" xfId="0" applyFont="1" applyFill="1" applyAlignment="1" applyProtection="1">
      <alignment vertical="top"/>
    </xf>
    <xf numFmtId="49" fontId="7"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0"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9" fillId="0" borderId="6" xfId="36" applyFont="1" applyBorder="1" applyAlignment="1" applyProtection="1">
      <alignment horizontal="justify" vertical="center" wrapText="1"/>
    </xf>
    <xf numFmtId="0" fontId="54" fillId="0" borderId="0" xfId="52" applyFont="1" applyFill="1" applyAlignment="1" applyProtection="1">
      <alignment vertical="top" wrapText="1"/>
    </xf>
    <xf numFmtId="0" fontId="7" fillId="0" borderId="6" xfId="36" applyFont="1" applyBorder="1" applyAlignment="1" applyProtection="1">
      <alignment horizontal="justify" vertical="center" wrapText="1"/>
    </xf>
    <xf numFmtId="49" fontId="7" fillId="0" borderId="0" xfId="35" applyNumberFormat="1" applyFont="1">
      <alignment vertical="top"/>
    </xf>
    <xf numFmtId="49" fontId="13" fillId="9" borderId="5" xfId="30" applyNumberFormat="1" applyFont="1" applyFill="1" applyBorder="1" applyAlignment="1" applyProtection="1">
      <alignment horizontal="left" vertical="center" wrapText="1"/>
      <protection locked="0"/>
    </xf>
    <xf numFmtId="49" fontId="7"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7" fillId="11" borderId="5" xfId="53" applyNumberFormat="1" applyFont="1" applyFill="1" applyBorder="1" applyAlignment="1" applyProtection="1">
      <alignment horizontal="left" vertical="center" wrapText="1"/>
    </xf>
    <xf numFmtId="49" fontId="7" fillId="2" borderId="5" xfId="53" applyNumberFormat="1" applyFont="1" applyFill="1" applyBorder="1" applyAlignment="1" applyProtection="1">
      <alignment horizontal="left" vertical="center" wrapText="1"/>
      <protection locked="0"/>
    </xf>
    <xf numFmtId="0" fontId="80" fillId="0" borderId="0" xfId="52" applyFont="1" applyAlignment="1" applyProtection="1">
      <alignment vertical="center" wrapText="1"/>
    </xf>
    <xf numFmtId="0" fontId="34" fillId="0" borderId="0" xfId="0" applyNumberFormat="1" applyFont="1" applyBorder="1" applyAlignment="1">
      <alignment horizontal="center" vertical="center" wrapText="1"/>
    </xf>
    <xf numFmtId="49" fontId="0" fillId="0" borderId="16" xfId="0" applyFill="1" applyBorder="1">
      <alignment vertical="top"/>
    </xf>
    <xf numFmtId="0" fontId="75" fillId="0" borderId="0" xfId="0" applyNumberFormat="1" applyFont="1" applyBorder="1" applyAlignment="1">
      <alignment vertical="center"/>
    </xf>
    <xf numFmtId="0" fontId="45" fillId="0" borderId="0" xfId="0" applyNumberFormat="1" applyFont="1" applyBorder="1" applyAlignment="1">
      <alignment vertical="center"/>
    </xf>
    <xf numFmtId="49" fontId="70" fillId="9" borderId="5" xfId="30" applyNumberFormat="1" applyFill="1" applyBorder="1" applyAlignment="1" applyProtection="1">
      <alignment horizontal="left" vertical="center" wrapText="1"/>
      <protection locked="0"/>
    </xf>
    <xf numFmtId="49" fontId="7" fillId="0" borderId="5" xfId="41" applyBorder="1">
      <alignment vertical="top"/>
    </xf>
    <xf numFmtId="49" fontId="44" fillId="13" borderId="14" xfId="41" applyFont="1" applyFill="1" applyBorder="1" applyAlignment="1" applyProtection="1">
      <alignment horizontal="center" vertical="top"/>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7" fillId="8" borderId="5" xfId="52" applyNumberFormat="1" applyFont="1" applyFill="1" applyBorder="1" applyAlignment="1" applyProtection="1">
      <alignment horizontal="left" vertical="center" wrapText="1" indent="1"/>
    </xf>
    <xf numFmtId="49" fontId="7" fillId="0" borderId="5" xfId="52" applyNumberFormat="1" applyFont="1" applyFill="1" applyBorder="1" applyAlignment="1" applyProtection="1">
      <alignment horizontal="left" vertical="center" wrapText="1" indent="1"/>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0" fontId="75" fillId="0" borderId="0" xfId="0" applyNumberFormat="1" applyFont="1" applyFill="1" applyBorder="1" applyAlignment="1">
      <alignment horizontal="center" vertical="center"/>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7"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5" fillId="0" borderId="0" xfId="54" applyFont="1" applyFill="1" applyAlignment="1" applyProtection="1">
      <alignment horizontal="center" vertical="center" wrapText="1"/>
    </xf>
    <xf numFmtId="14" fontId="50" fillId="0" borderId="5" xfId="53" applyNumberFormat="1" applyFont="1" applyFill="1" applyBorder="1" applyAlignment="1" applyProtection="1">
      <alignment horizontal="center" vertical="center" wrapText="1"/>
    </xf>
    <xf numFmtId="49" fontId="35" fillId="7" borderId="0" xfId="44" applyAlignment="1">
      <alignment vertical="top" wrapText="1"/>
    </xf>
    <xf numFmtId="49" fontId="30" fillId="0" borderId="15" xfId="33" applyNumberFormat="1" applyFont="1" applyFill="1" applyBorder="1" applyAlignment="1" applyProtection="1">
      <alignment horizontal="center" vertical="center" wrapText="1"/>
    </xf>
    <xf numFmtId="0" fontId="83" fillId="0" borderId="0" xfId="54" applyFont="1" applyFill="1" applyAlignment="1" applyProtection="1">
      <alignment vertical="center"/>
    </xf>
    <xf numFmtId="0" fontId="84" fillId="0" borderId="0" xfId="54" applyFont="1" applyFill="1" applyAlignment="1" applyProtection="1">
      <alignment vertical="center"/>
    </xf>
    <xf numFmtId="14" fontId="7"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5" fillId="0" borderId="0" xfId="54" applyNumberFormat="1" applyFont="1" applyFill="1" applyAlignment="1" applyProtection="1">
      <alignment vertical="center"/>
    </xf>
    <xf numFmtId="0" fontId="75" fillId="0" borderId="0" xfId="54" applyFont="1" applyFill="1" applyAlignment="1" applyProtection="1">
      <alignment horizontal="left" vertical="center" wrapText="1" indent="1"/>
    </xf>
    <xf numFmtId="0" fontId="73"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wrapText="1" indent="1"/>
    </xf>
    <xf numFmtId="0" fontId="86" fillId="0" borderId="0" xfId="54" applyFont="1" applyFill="1" applyAlignment="1" applyProtection="1">
      <alignment horizontal="left" vertical="center" indent="1"/>
    </xf>
    <xf numFmtId="0" fontId="85" fillId="0" borderId="0" xfId="54" applyFont="1" applyFill="1" applyAlignment="1" applyProtection="1">
      <alignment vertical="center" wrapText="1"/>
    </xf>
    <xf numFmtId="0" fontId="58" fillId="0" borderId="0" xfId="52" applyFont="1" applyFill="1" applyAlignment="1" applyProtection="1">
      <alignment horizontal="left" vertical="center" wrapTex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7" borderId="0" xfId="52" applyFont="1" applyFill="1" applyBorder="1" applyAlignment="1" applyProtection="1">
      <alignment vertical="center" wrapText="1"/>
    </xf>
    <xf numFmtId="0" fontId="61"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left" vertical="center" wrapText="1" indent="2"/>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0" fontId="62" fillId="7" borderId="0" xfId="52"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64" fillId="7" borderId="0" xfId="52" applyFont="1" applyFill="1" applyBorder="1" applyAlignment="1" applyProtection="1">
      <alignment horizontal="center" vertical="center" wrapText="1"/>
    </xf>
    <xf numFmtId="14" fontId="64" fillId="7" borderId="0" xfId="52" applyNumberFormat="1" applyFont="1" applyFill="1" applyBorder="1" applyAlignment="1" applyProtection="1">
      <alignment horizontal="center" vertical="center" wrapText="1"/>
    </xf>
    <xf numFmtId="0" fontId="64" fillId="7" borderId="0" xfId="52" applyFont="1" applyFill="1" applyBorder="1" applyAlignment="1" applyProtection="1">
      <alignment vertical="center" wrapText="1"/>
    </xf>
    <xf numFmtId="0" fontId="65" fillId="7" borderId="0" xfId="52" applyFont="1" applyFill="1" applyBorder="1" applyAlignment="1" applyProtection="1">
      <alignment vertical="center" wrapText="1"/>
    </xf>
    <xf numFmtId="0" fontId="57" fillId="0" borderId="0" xfId="52" applyNumberFormat="1" applyFont="1" applyFill="1" applyAlignment="1" applyProtection="1">
      <alignment horizontal="left"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vertical="center" wrapText="1"/>
    </xf>
    <xf numFmtId="0" fontId="56" fillId="0" borderId="0" xfId="52" applyFont="1" applyAlignment="1" applyProtection="1">
      <alignment horizontal="center" vertical="center" wrapText="1"/>
    </xf>
    <xf numFmtId="0" fontId="58" fillId="0" borderId="0" xfId="52" applyFont="1" applyBorder="1" applyAlignment="1" applyProtection="1">
      <alignment vertical="center" wrapText="1"/>
    </xf>
    <xf numFmtId="0" fontId="58" fillId="0" borderId="0" xfId="52" applyFont="1" applyAlignment="1" applyProtection="1">
      <alignment horizontal="right" vertical="center"/>
    </xf>
    <xf numFmtId="0" fontId="58" fillId="0" borderId="0" xfId="52" applyFont="1" applyAlignment="1" applyProtection="1">
      <alignment horizontal="center" vertical="center" wrapText="1"/>
    </xf>
    <xf numFmtId="49" fontId="7"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7" fillId="13" borderId="15" xfId="41" applyFont="1" applyFill="1" applyBorder="1" applyAlignment="1" applyProtection="1">
      <alignment horizontal="center" vertical="center" wrapText="1"/>
    </xf>
    <xf numFmtId="0" fontId="75" fillId="0" borderId="0" xfId="54" applyFont="1" applyFill="1" applyAlignment="1" applyProtection="1">
      <alignment horizontal="left" vertical="center" indent="1"/>
    </xf>
    <xf numFmtId="0" fontId="75" fillId="0" borderId="0" xfId="54" applyNumberFormat="1" applyFont="1" applyFill="1" applyAlignment="1" applyProtection="1">
      <alignment horizontal="left" vertical="center" indent="1"/>
    </xf>
    <xf numFmtId="14" fontId="7" fillId="8" borderId="5" xfId="53" applyNumberFormat="1" applyFont="1" applyFill="1" applyBorder="1" applyAlignment="1" applyProtection="1">
      <alignment horizontal="left" vertical="center" wrapText="1" indent="1"/>
    </xf>
    <xf numFmtId="0" fontId="30" fillId="0" borderId="0" xfId="54" applyFont="1" applyFill="1" applyBorder="1" applyAlignment="1" applyProtection="1">
      <alignment horizontal="center" vertical="top" wrapText="1"/>
    </xf>
    <xf numFmtId="0" fontId="75" fillId="0" borderId="24" xfId="54" applyFont="1" applyFill="1" applyBorder="1" applyAlignment="1" applyProtection="1">
      <alignment vertical="center"/>
    </xf>
    <xf numFmtId="0" fontId="7"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3" fillId="0" borderId="0" xfId="0" applyNumberFormat="1" applyFont="1" applyAlignment="1">
      <alignment vertical="center"/>
    </xf>
    <xf numFmtId="0" fontId="0" fillId="0" borderId="0" xfId="0" applyNumberFormat="1" applyFont="1" applyAlignment="1">
      <alignment vertical="center"/>
    </xf>
    <xf numFmtId="0" fontId="9" fillId="10" borderId="5" xfId="54" applyFont="1" applyFill="1" applyBorder="1" applyAlignment="1" applyProtection="1">
      <alignment horizontal="center" vertical="center" wrapText="1"/>
    </xf>
    <xf numFmtId="49" fontId="7" fillId="0" borderId="0" xfId="0" applyFont="1" applyFill="1" applyProtection="1">
      <alignment vertical="top"/>
    </xf>
    <xf numFmtId="0" fontId="9"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7" fillId="13" borderId="19" xfId="54" applyNumberFormat="1" applyFont="1" applyFill="1" applyBorder="1" applyAlignment="1" applyProtection="1">
      <alignment horizontal="center" vertical="center" wrapText="1"/>
    </xf>
    <xf numFmtId="49" fontId="41" fillId="13" borderId="23" xfId="0" applyFont="1" applyFill="1" applyBorder="1" applyAlignment="1" applyProtection="1">
      <alignment horizontal="left" vertical="center" indent="3"/>
    </xf>
    <xf numFmtId="0" fontId="7" fillId="13" borderId="21" xfId="53" applyNumberFormat="1" applyFont="1" applyFill="1" applyBorder="1" applyAlignment="1" applyProtection="1">
      <alignment horizontal="left" vertical="center" wrapText="1"/>
    </xf>
    <xf numFmtId="0" fontId="7" fillId="0" borderId="5" xfId="33" applyFont="1" applyFill="1" applyBorder="1" applyAlignment="1" applyProtection="1">
      <alignment horizontal="center" vertical="center" wrapText="1"/>
    </xf>
    <xf numFmtId="49" fontId="7" fillId="0" borderId="16" xfId="49" applyNumberFormat="1" applyFont="1" applyFill="1" applyBorder="1" applyAlignment="1" applyProtection="1">
      <alignment horizontal="left" vertical="center" wrapText="1"/>
    </xf>
    <xf numFmtId="49" fontId="9" fillId="13" borderId="13" xfId="41" applyFont="1" applyFill="1" applyBorder="1" applyAlignment="1" applyProtection="1">
      <alignment horizontal="center" vertical="center"/>
    </xf>
    <xf numFmtId="49" fontId="41" fillId="13" borderId="14" xfId="41" applyFont="1" applyFill="1" applyBorder="1" applyAlignment="1" applyProtection="1">
      <alignment horizontal="left" vertical="center"/>
    </xf>
    <xf numFmtId="0" fontId="7"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6" fillId="7" borderId="0" xfId="52" applyFont="1" applyFill="1" applyBorder="1" applyAlignment="1" applyProtection="1">
      <alignment vertical="center" wrapText="1"/>
    </xf>
    <xf numFmtId="0" fontId="67" fillId="0" borderId="0" xfId="54" applyFont="1" applyFill="1" applyAlignment="1" applyProtection="1">
      <alignment vertical="center" wrapText="1"/>
    </xf>
    <xf numFmtId="0" fontId="67" fillId="0" borderId="0" xfId="32" applyFont="1" applyFill="1" applyBorder="1" applyAlignment="1" applyProtection="1">
      <alignment vertical="center" wrapText="1"/>
    </xf>
    <xf numFmtId="0" fontId="67" fillId="0" borderId="0" xfId="49" applyFont="1" applyProtection="1"/>
    <xf numFmtId="49" fontId="68" fillId="0" borderId="0" xfId="0" applyFont="1">
      <alignment vertical="top"/>
    </xf>
    <xf numFmtId="49" fontId="69"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7" fillId="0" borderId="0" xfId="52" applyNumberFormat="1" applyFont="1" applyFill="1" applyBorder="1" applyAlignment="1" applyProtection="1">
      <alignment horizontal="center" vertical="center" wrapText="1"/>
    </xf>
    <xf numFmtId="49" fontId="7" fillId="0" borderId="26" xfId="0" applyNumberFormat="1" applyFont="1" applyBorder="1" applyProtection="1">
      <alignment vertical="top"/>
    </xf>
    <xf numFmtId="49" fontId="7" fillId="0" borderId="26" xfId="0" applyNumberFormat="1" applyFont="1" applyBorder="1" applyAlignment="1" applyProtection="1">
      <alignment vertical="top" wrapText="1"/>
    </xf>
    <xf numFmtId="0" fontId="7" fillId="9" borderId="5" xfId="53" applyNumberFormat="1" applyFont="1" applyFill="1" applyBorder="1" applyAlignment="1" applyProtection="1">
      <alignment horizontal="left" vertical="center" wrapText="1"/>
      <protection locked="0"/>
    </xf>
    <xf numFmtId="0" fontId="36" fillId="7" borderId="0" xfId="43" applyNumberFormat="1" applyFont="1" applyFill="1" applyBorder="1" applyAlignment="1">
      <alignment horizontal="left" vertical="center" wrapText="1"/>
    </xf>
    <xf numFmtId="0" fontId="35" fillId="7" borderId="0" xfId="43" applyNumberFormat="1" applyFont="1" applyFill="1" applyBorder="1" applyAlignment="1">
      <alignment vertical="top" wrapText="1"/>
    </xf>
    <xf numFmtId="0" fontId="36" fillId="7" borderId="0" xfId="43" applyNumberFormat="1" applyFont="1" applyFill="1" applyBorder="1" applyAlignment="1">
      <alignment vertical="center" wrapText="1"/>
    </xf>
    <xf numFmtId="0" fontId="35" fillId="7" borderId="0" xfId="43" applyNumberFormat="1" applyFont="1" applyFill="1" applyBorder="1" applyAlignment="1">
      <alignment vertical="center" wrapText="1"/>
    </xf>
    <xf numFmtId="0" fontId="75" fillId="0" borderId="0" xfId="41" applyNumberFormat="1" applyFont="1">
      <alignment vertical="top"/>
    </xf>
    <xf numFmtId="49" fontId="75" fillId="0" borderId="0" xfId="41" applyNumberFormat="1" applyFont="1">
      <alignment vertical="top"/>
    </xf>
    <xf numFmtId="0" fontId="30"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0" fillId="10" borderId="5" xfId="54" applyFont="1" applyFill="1" applyBorder="1" applyAlignment="1" applyProtection="1">
      <alignment horizontal="center" vertical="center" wrapText="1"/>
    </xf>
    <xf numFmtId="49" fontId="7"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7" fillId="0" borderId="5" xfId="0" applyNumberFormat="1" applyFont="1" applyBorder="1" applyAlignment="1" applyProtection="1">
      <alignment horizontal="right" vertical="center"/>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49" fontId="57" fillId="0" borderId="0" xfId="53" applyNumberFormat="1" applyFont="1" applyFill="1" applyBorder="1" applyAlignment="1" applyProtection="1">
      <alignment vertical="center" wrapText="1"/>
    </xf>
    <xf numFmtId="0" fontId="57" fillId="0" borderId="0" xfId="47" applyNumberFormat="1" applyFont="1" applyFill="1" applyBorder="1" applyAlignment="1" applyProtection="1">
      <alignment vertical="center" wrapText="1"/>
    </xf>
    <xf numFmtId="49" fontId="104" fillId="0" borderId="0" xfId="53" applyNumberFormat="1" applyFont="1" applyFill="1" applyBorder="1" applyAlignment="1" applyProtection="1">
      <alignment vertical="center" wrapText="1"/>
    </xf>
    <xf numFmtId="0" fontId="57" fillId="0" borderId="0" xfId="47" applyFont="1" applyFill="1" applyBorder="1" applyAlignment="1" applyProtection="1">
      <alignment horizontal="right" vertical="center" wrapText="1"/>
    </xf>
    <xf numFmtId="0" fontId="103" fillId="0" borderId="0" xfId="0" applyNumberFormat="1" applyFont="1" applyBorder="1" applyAlignment="1">
      <alignment vertical="center"/>
    </xf>
    <xf numFmtId="49" fontId="0" fillId="0" borderId="0" xfId="0" applyBorder="1">
      <alignment vertical="top"/>
    </xf>
    <xf numFmtId="0" fontId="75" fillId="0" borderId="0" xfId="0" applyNumberFormat="1" applyFont="1" applyAlignment="1">
      <alignment vertical="center"/>
    </xf>
    <xf numFmtId="49" fontId="7" fillId="11" borderId="5" xfId="53" applyNumberFormat="1"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19" fillId="0" borderId="0" xfId="54" applyFont="1" applyFill="1" applyBorder="1" applyAlignment="1" applyProtection="1">
      <alignment vertical="center" wrapText="1"/>
    </xf>
    <xf numFmtId="0" fontId="7" fillId="0" borderId="0" xfId="47" applyFont="1" applyFill="1" applyBorder="1" applyAlignment="1" applyProtection="1">
      <alignment horizontal="left" vertical="center" wrapText="1"/>
    </xf>
    <xf numFmtId="0" fontId="30" fillId="7" borderId="0"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74" fillId="7" borderId="0" xfId="54" applyFont="1" applyFill="1" applyBorder="1" applyAlignment="1" applyProtection="1">
      <alignment vertical="center" wrapText="1"/>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5" fillId="7" borderId="0" xfId="33" applyNumberFormat="1" applyFont="1" applyFill="1" applyBorder="1" applyAlignment="1" applyProtection="1">
      <alignment horizontal="center" vertical="center" wrapText="1"/>
    </xf>
    <xf numFmtId="49" fontId="75" fillId="7" borderId="0" xfId="33" applyNumberFormat="1" applyFont="1" applyFill="1" applyBorder="1" applyAlignment="1" applyProtection="1">
      <alignment horizontal="center" vertical="center" wrapText="1"/>
    </xf>
    <xf numFmtId="0" fontId="19" fillId="0" borderId="0" xfId="55" applyFont="1" applyBorder="1" applyAlignment="1">
      <alignment horizontal="center" vertical="center" wrapText="1"/>
    </xf>
    <xf numFmtId="0" fontId="7"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5" fillId="0" borderId="0" xfId="54" applyFont="1" applyFill="1" applyAlignment="1" applyProtection="1">
      <alignment vertical="center" wrapText="1"/>
    </xf>
    <xf numFmtId="49" fontId="75" fillId="0" borderId="0" xfId="0" applyFont="1">
      <alignment vertical="top"/>
    </xf>
    <xf numFmtId="0" fontId="7" fillId="7" borderId="17" xfId="54" applyFont="1" applyFill="1" applyBorder="1" applyAlignment="1" applyProtection="1">
      <alignment vertical="center" wrapText="1"/>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 fillId="0" borderId="5" xfId="54" applyFont="1" applyFill="1" applyBorder="1" applyAlignment="1" applyProtection="1">
      <alignment horizontal="left" vertical="center" wrapText="1"/>
    </xf>
    <xf numFmtId="0" fontId="7" fillId="7" borderId="5" xfId="54" applyFont="1" applyFill="1" applyBorder="1" applyAlignment="1" applyProtection="1">
      <alignment horizontal="left" vertical="center" wrapText="1"/>
    </xf>
    <xf numFmtId="49" fontId="75" fillId="7" borderId="15" xfId="33" applyNumberFormat="1" applyFont="1" applyFill="1" applyBorder="1" applyAlignment="1" applyProtection="1">
      <alignment horizontal="center" vertical="center" wrapText="1"/>
    </xf>
    <xf numFmtId="49" fontId="73" fillId="0" borderId="0" xfId="54" applyNumberFormat="1" applyFont="1" applyFill="1" applyAlignment="1" applyProtection="1">
      <alignment vertical="center" wrapText="1"/>
    </xf>
    <xf numFmtId="0" fontId="73" fillId="0" borderId="0" xfId="0" applyNumberFormat="1" applyFont="1" applyFill="1" applyBorder="1" applyAlignment="1">
      <alignment vertical="center"/>
    </xf>
    <xf numFmtId="49" fontId="38" fillId="0" borderId="5" xfId="53" applyNumberFormat="1" applyFont="1" applyFill="1" applyBorder="1" applyAlignment="1" applyProtection="1">
      <alignment vertical="center" wrapText="1"/>
    </xf>
    <xf numFmtId="0" fontId="7"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7"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5" fillId="0" borderId="0" xfId="54" applyNumberFormat="1" applyFont="1" applyFill="1" applyAlignment="1" applyProtection="1">
      <alignment vertical="center"/>
    </xf>
    <xf numFmtId="0" fontId="105" fillId="0" borderId="0" xfId="0" applyNumberFormat="1" applyFont="1" applyFill="1" applyBorder="1" applyAlignment="1">
      <alignment vertical="center"/>
    </xf>
    <xf numFmtId="0" fontId="7" fillId="7" borderId="26" xfId="54" applyFont="1" applyFill="1" applyBorder="1" applyAlignment="1" applyProtection="1">
      <alignment vertical="center" wrapText="1"/>
    </xf>
    <xf numFmtId="0" fontId="7" fillId="7" borderId="28"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41" fillId="13" borderId="15"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0" fontId="38" fillId="0" borderId="5" xfId="51" applyFont="1" applyFill="1" applyBorder="1" applyAlignment="1" applyProtection="1">
      <alignment vertical="center" wrapText="1"/>
    </xf>
    <xf numFmtId="49" fontId="7" fillId="0" borderId="5" xfId="0" applyNumberFormat="1" applyFont="1" applyBorder="1" applyProtection="1">
      <alignment vertical="top"/>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indent="4"/>
    </xf>
    <xf numFmtId="0" fontId="7" fillId="7" borderId="5" xfId="54" applyNumberFormat="1" applyFont="1" applyFill="1" applyBorder="1" applyAlignment="1" applyProtection="1">
      <alignment horizontal="left" vertical="center" wrapText="1" indent="5"/>
    </xf>
    <xf numFmtId="49" fontId="41" fillId="13" borderId="15" xfId="0" applyFont="1" applyFill="1" applyBorder="1" applyAlignment="1" applyProtection="1">
      <alignment horizontal="left" vertical="center" indent="5"/>
    </xf>
    <xf numFmtId="49" fontId="41" fillId="13" borderId="15" xfId="0" applyFont="1" applyFill="1" applyBorder="1" applyAlignment="1" applyProtection="1">
      <alignment horizontal="left" vertical="center" indent="6"/>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0" fontId="7" fillId="0" borderId="0" xfId="47" applyFont="1" applyFill="1" applyBorder="1" applyAlignment="1" applyProtection="1">
      <alignment horizontal="right" vertical="center" wrapText="1"/>
    </xf>
    <xf numFmtId="0" fontId="19" fillId="0" borderId="0" xfId="32" applyFont="1" applyFill="1" applyBorder="1" applyAlignment="1" applyProtection="1">
      <alignment vertical="center" wrapText="1"/>
    </xf>
    <xf numFmtId="0" fontId="74"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9" fontId="41" fillId="13" borderId="17" xfId="0" applyFont="1" applyFill="1" applyBorder="1" applyAlignment="1" applyProtection="1">
      <alignment horizontal="left" vertical="center" indent="2"/>
    </xf>
    <xf numFmtId="0" fontId="7" fillId="7" borderId="5" xfId="54" applyFont="1" applyFill="1" applyBorder="1" applyAlignment="1" applyProtection="1">
      <alignment vertical="center" wrapText="1"/>
    </xf>
    <xf numFmtId="0" fontId="19" fillId="0" borderId="0" xfId="55" applyFont="1" applyBorder="1" applyAlignment="1">
      <alignment horizontal="center" vertical="center" wrapText="1"/>
    </xf>
    <xf numFmtId="0" fontId="7" fillId="0" borderId="5" xfId="53" applyNumberFormat="1" applyFont="1" applyFill="1" applyBorder="1" applyAlignment="1" applyProtection="1">
      <alignment vertical="center" wrapText="1"/>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5" xfId="3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49" fontId="7" fillId="0" borderId="0" xfId="54" applyNumberFormat="1" applyFont="1" applyFill="1" applyBorder="1" applyAlignment="1" applyProtection="1">
      <alignment vertical="center" wrapText="1"/>
    </xf>
    <xf numFmtId="49" fontId="75" fillId="0" borderId="0" xfId="0" applyNumberFormat="1" applyFont="1" applyFill="1" applyAlignment="1" applyProtection="1">
      <alignment vertical="center"/>
    </xf>
    <xf numFmtId="49" fontId="75"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8" fillId="0" borderId="0" xfId="47"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9" fontId="41" fillId="13" borderId="13" xfId="0" applyFont="1" applyFill="1" applyBorder="1" applyAlignment="1" applyProtection="1">
      <alignment horizontal="left" vertical="center" indent="1"/>
    </xf>
    <xf numFmtId="4" fontId="76" fillId="13" borderId="14" xfId="0" applyNumberFormat="1" applyFont="1" applyFill="1" applyBorder="1" applyAlignment="1" applyProtection="1">
      <alignment horizontal="right"/>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7" fillId="0" borderId="5" xfId="54" applyNumberFormat="1" applyFont="1" applyFill="1" applyBorder="1" applyAlignment="1" applyProtection="1">
      <alignment vertical="top" wrapText="1"/>
    </xf>
    <xf numFmtId="0" fontId="7" fillId="0" borderId="5" xfId="54"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30" fillId="7" borderId="15" xfId="33" applyNumberFormat="1" applyFont="1" applyFill="1" applyBorder="1" applyAlignment="1" applyProtection="1">
      <alignment horizontal="center" vertical="center" wrapText="1"/>
    </xf>
    <xf numFmtId="0" fontId="30" fillId="7" borderId="15" xfId="33" applyNumberFormat="1" applyFont="1" applyFill="1" applyBorder="1" applyAlignment="1" applyProtection="1">
      <alignment horizontal="center" vertical="center" wrapText="1"/>
    </xf>
    <xf numFmtId="0" fontId="75" fillId="7" borderId="15" xfId="33" applyNumberFormat="1" applyFont="1" applyFill="1" applyBorder="1" applyAlignment="1" applyProtection="1">
      <alignment horizontal="center" vertical="center" wrapText="1"/>
    </xf>
    <xf numFmtId="0" fontId="67" fillId="0" borderId="0" xfId="54" applyFont="1" applyFill="1" applyAlignment="1" applyProtection="1">
      <alignment vertical="center" wrapText="1"/>
    </xf>
    <xf numFmtId="0" fontId="7" fillId="0" borderId="5" xfId="47" applyFont="1" applyFill="1" applyBorder="1" applyAlignment="1" applyProtection="1">
      <alignment vertical="center" wrapText="1"/>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0" fontId="103" fillId="0" borderId="0" xfId="0" applyNumberFormat="1" applyFont="1" applyBorder="1" applyAlignment="1">
      <alignment vertical="center"/>
    </xf>
    <xf numFmtId="0" fontId="7" fillId="0" borderId="5" xfId="54" applyNumberFormat="1" applyFont="1" applyFill="1" applyBorder="1" applyAlignment="1" applyProtection="1">
      <alignment horizontal="left" vertical="center" wrapText="1" indent="6"/>
    </xf>
    <xf numFmtId="49" fontId="30" fillId="7" borderId="23" xfId="33"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75" fillId="7" borderId="23" xfId="33" applyNumberFormat="1" applyFont="1" applyFill="1" applyBorder="1" applyAlignment="1" applyProtection="1">
      <alignment horizontal="center" vertical="center" wrapText="1"/>
    </xf>
    <xf numFmtId="49" fontId="7" fillId="11" borderId="5" xfId="53" applyNumberFormat="1" applyFont="1" applyFill="1" applyBorder="1" applyAlignment="1" applyProtection="1">
      <alignment horizontal="center" vertical="center" wrapText="1"/>
    </xf>
    <xf numFmtId="0" fontId="75" fillId="7" borderId="0" xfId="33" applyNumberFormat="1"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7" fillId="12" borderId="23" xfId="45" applyFont="1" applyFill="1" applyBorder="1" applyAlignment="1" applyProtection="1">
      <alignment horizontal="center" vertical="center" wrapText="1"/>
    </xf>
    <xf numFmtId="0" fontId="7" fillId="0" borderId="13" xfId="53" applyFont="1" applyBorder="1" applyAlignment="1" applyProtection="1">
      <alignment horizontal="left" vertical="center"/>
    </xf>
    <xf numFmtId="49" fontId="7" fillId="0" borderId="13" xfId="0" applyNumberFormat="1" applyFont="1" applyBorder="1" applyProtection="1">
      <alignment vertical="top"/>
    </xf>
    <xf numFmtId="49" fontId="38" fillId="0" borderId="13" xfId="0" applyNumberFormat="1" applyFont="1" applyBorder="1" applyProtection="1">
      <alignment vertical="top"/>
    </xf>
    <xf numFmtId="0" fontId="38" fillId="0" borderId="13" xfId="53" applyFont="1" applyBorder="1" applyAlignment="1" applyProtection="1">
      <alignment horizontal="left" vertical="center"/>
    </xf>
    <xf numFmtId="49" fontId="7" fillId="0" borderId="45" xfId="0" applyNumberFormat="1" applyFont="1" applyBorder="1" applyAlignment="1" applyProtection="1">
      <alignment vertical="center" wrapText="1"/>
    </xf>
    <xf numFmtId="0" fontId="7" fillId="0" borderId="16" xfId="54" applyFont="1" applyFill="1" applyBorder="1" applyAlignment="1" applyProtection="1">
      <alignment vertical="center" wrapText="1"/>
    </xf>
    <xf numFmtId="0" fontId="7" fillId="0" borderId="28" xfId="54" applyFont="1" applyFill="1" applyBorder="1" applyAlignment="1" applyProtection="1">
      <alignment vertical="center" wrapText="1"/>
    </xf>
    <xf numFmtId="0" fontId="7" fillId="0" borderId="26" xfId="54" applyFont="1" applyFill="1" applyBorder="1" applyAlignment="1" applyProtection="1">
      <alignment vertical="center" wrapText="1"/>
    </xf>
    <xf numFmtId="0" fontId="19" fillId="0" borderId="0" xfId="55" applyFont="1" applyFill="1" applyBorder="1" applyAlignment="1">
      <alignment vertical="center" wrapText="1"/>
    </xf>
    <xf numFmtId="49" fontId="38" fillId="13" borderId="14" xfId="53" applyNumberFormat="1" applyFont="1" applyFill="1" applyBorder="1" applyAlignment="1" applyProtection="1">
      <alignment horizontal="center" vertical="center" wrapText="1"/>
    </xf>
    <xf numFmtId="0" fontId="104" fillId="0" borderId="0" xfId="47" applyFont="1" applyFill="1" applyBorder="1" applyAlignment="1" applyProtection="1">
      <alignment horizontal="left" vertical="center" wrapText="1"/>
    </xf>
    <xf numFmtId="49" fontId="75" fillId="7" borderId="23" xfId="33" applyNumberFormat="1" applyFont="1" applyFill="1" applyBorder="1" applyAlignment="1" applyProtection="1">
      <alignment horizontal="center" vertical="center" wrapText="1"/>
    </xf>
    <xf numFmtId="49" fontId="7"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30" fillId="7" borderId="0" xfId="33" applyNumberFormat="1" applyFont="1" applyFill="1" applyBorder="1" applyAlignment="1" applyProtection="1">
      <alignment vertical="center" wrapText="1"/>
    </xf>
    <xf numFmtId="0" fontId="30" fillId="7" borderId="0" xfId="33" applyNumberFormat="1" applyFont="1" applyFill="1" applyBorder="1" applyAlignment="1" applyProtection="1">
      <alignment horizontal="left" vertical="center" wrapText="1" indent="2"/>
    </xf>
    <xf numFmtId="49" fontId="41" fillId="0" borderId="0" xfId="0" applyFont="1" applyFill="1" applyBorder="1" applyAlignment="1" applyProtection="1">
      <alignment horizontal="left" vertical="center"/>
    </xf>
    <xf numFmtId="49" fontId="41" fillId="0" borderId="0" xfId="0" applyFont="1" applyFill="1" applyBorder="1" applyAlignment="1" applyProtection="1">
      <alignment horizontal="left" vertical="center" indent="2"/>
    </xf>
    <xf numFmtId="49" fontId="29"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8" fillId="0" borderId="0" xfId="53" applyNumberFormat="1" applyFont="1" applyFill="1" applyBorder="1" applyAlignment="1" applyProtection="1">
      <alignment horizontal="center" vertical="center" wrapText="1"/>
    </xf>
    <xf numFmtId="49" fontId="12" fillId="0" borderId="0" xfId="0" applyFont="1" applyFill="1" applyProtection="1">
      <alignment vertical="top"/>
    </xf>
    <xf numFmtId="49" fontId="33" fillId="0" borderId="0" xfId="0" applyFont="1" applyFill="1" applyBorder="1" applyProtection="1">
      <alignment vertical="top"/>
    </xf>
    <xf numFmtId="4" fontId="7" fillId="9" borderId="5" xfId="30" applyNumberFormat="1" applyFont="1" applyFill="1" applyBorder="1" applyAlignment="1" applyProtection="1">
      <alignment horizontal="right" vertical="center" wrapText="1"/>
      <protection locked="0"/>
    </xf>
    <xf numFmtId="49" fontId="0" fillId="0" borderId="0" xfId="0">
      <alignment vertical="top"/>
    </xf>
    <xf numFmtId="0" fontId="7" fillId="0" borderId="0" xfId="54" applyFont="1" applyFill="1" applyAlignment="1" applyProtection="1">
      <alignment vertical="center" wrapText="1"/>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49" fontId="7" fillId="0" borderId="5" xfId="53" applyNumberFormat="1"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41" fillId="13" borderId="15" xfId="0" applyFont="1" applyFill="1" applyBorder="1" applyAlignment="1" applyProtection="1">
      <alignment horizontal="left" vertical="center" inden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 fillId="0" borderId="5" xfId="54" applyNumberFormat="1" applyFont="1" applyFill="1" applyBorder="1" applyAlignment="1" applyProtection="1">
      <alignment horizontal="left" vertical="center" wrapText="1"/>
    </xf>
    <xf numFmtId="0" fontId="7" fillId="7" borderId="5" xfId="54" applyFont="1" applyFill="1" applyBorder="1" applyAlignment="1" applyProtection="1">
      <alignment vertical="center" wrapText="1"/>
    </xf>
    <xf numFmtId="0" fontId="7" fillId="0" borderId="5" xfId="53" applyNumberFormat="1" applyFont="1" applyFill="1" applyBorder="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4" applyFont="1" applyFill="1" applyAlignment="1" applyProtection="1">
      <alignment vertical="center"/>
    </xf>
    <xf numFmtId="49" fontId="75" fillId="0" borderId="0" xfId="0" applyFont="1" applyAlignment="1">
      <alignment vertical="top"/>
    </xf>
    <xf numFmtId="0" fontId="7" fillId="7"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8" fillId="0" borderId="5" xfId="53" applyNumberFormat="1" applyFont="1" applyFill="1" applyBorder="1" applyAlignment="1" applyProtection="1">
      <alignment vertical="center" wrapText="1"/>
    </xf>
    <xf numFmtId="49" fontId="0" fillId="0" borderId="0" xfId="0">
      <alignment vertical="top"/>
    </xf>
    <xf numFmtId="49" fontId="7" fillId="0" borderId="0" xfId="0" applyFont="1">
      <alignment vertical="top"/>
    </xf>
    <xf numFmtId="49" fontId="0" fillId="0" borderId="0" xfId="0">
      <alignment vertical="top"/>
    </xf>
    <xf numFmtId="49" fontId="33" fillId="0" borderId="0" xfId="0" applyFont="1" applyBorder="1">
      <alignment vertical="top"/>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9" fontId="7"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7"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7"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7" fillId="0" borderId="5" xfId="51" applyFont="1" applyFill="1" applyBorder="1" applyAlignment="1" applyProtection="1">
      <alignment vertical="center" wrapText="1"/>
    </xf>
    <xf numFmtId="0" fontId="7" fillId="0" borderId="0" xfId="47"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 fillId="7" borderId="0" xfId="54" applyFont="1" applyFill="1" applyBorder="1" applyAlignment="1" applyProtection="1">
      <alignment vertical="center" wrapText="1"/>
    </xf>
    <xf numFmtId="0" fontId="9"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3" applyNumberFormat="1" applyFont="1" applyFill="1" applyBorder="1" applyAlignment="1" applyProtection="1">
      <alignment vertical="center" wrapText="1"/>
    </xf>
    <xf numFmtId="0" fontId="75"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49" fontId="7" fillId="11" borderId="5" xfId="53" applyNumberFormat="1"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30" fillId="7" borderId="23"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3" fillId="0" borderId="0" xfId="0" applyNumberFormat="1" applyFont="1" applyFill="1" applyBorder="1" applyAlignment="1" applyProtection="1">
      <alignment vertical="center"/>
    </xf>
    <xf numFmtId="49" fontId="57" fillId="0" borderId="0" xfId="54" applyNumberFormat="1" applyFont="1" applyFill="1" applyAlignment="1" applyProtection="1">
      <alignment vertical="center" wrapText="1"/>
    </xf>
    <xf numFmtId="0" fontId="106" fillId="7" borderId="0" xfId="54" applyFont="1" applyFill="1" applyBorder="1" applyAlignment="1" applyProtection="1">
      <alignment vertical="center" wrapText="1"/>
    </xf>
    <xf numFmtId="0" fontId="57" fillId="7" borderId="0" xfId="54"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7" fillId="0" borderId="0" xfId="54" applyFont="1" applyFill="1" applyAlignment="1" applyProtection="1">
      <alignment vertical="center" wrapText="1"/>
    </xf>
    <xf numFmtId="49" fontId="7" fillId="0"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3" applyFont="1" applyBorder="1" applyAlignment="1" applyProtection="1">
      <alignment horizontal="left" vertical="center"/>
    </xf>
    <xf numFmtId="0" fontId="7" fillId="0" borderId="0" xfId="54" applyFont="1" applyFill="1" applyBorder="1" applyAlignment="1" applyProtection="1">
      <alignment vertical="center" wrapText="1"/>
    </xf>
    <xf numFmtId="0" fontId="7" fillId="8" borderId="5" xfId="53" applyNumberFormat="1" applyFont="1" applyFill="1" applyBorder="1" applyAlignment="1" applyProtection="1">
      <alignment horizontal="left" vertical="center" wrapText="1"/>
    </xf>
    <xf numFmtId="0" fontId="67" fillId="0" borderId="0" xfId="54" applyFont="1" applyFill="1" applyAlignment="1" applyProtection="1">
      <alignment vertical="center" wrapText="1"/>
    </xf>
    <xf numFmtId="49" fontId="75" fillId="0" borderId="0" xfId="54" applyNumberFormat="1" applyFont="1" applyFill="1" applyAlignment="1" applyProtection="1">
      <alignment vertical="center" wrapText="1"/>
    </xf>
    <xf numFmtId="0" fontId="75" fillId="0" borderId="0" xfId="54" applyFont="1" applyFill="1" applyAlignment="1" applyProtection="1">
      <alignment vertical="center" wrapText="1"/>
    </xf>
    <xf numFmtId="0" fontId="33" fillId="0" borderId="0" xfId="54" applyFont="1" applyFill="1" applyAlignment="1" applyProtection="1">
      <alignment vertical="center" wrapText="1"/>
    </xf>
    <xf numFmtId="0" fontId="7" fillId="0" borderId="5" xfId="47" applyNumberFormat="1" applyFont="1" applyFill="1" applyBorder="1" applyAlignment="1" applyProtection="1">
      <alignment horizontal="center" vertical="center" wrapText="1"/>
    </xf>
    <xf numFmtId="49" fontId="81" fillId="7" borderId="0" xfId="33" applyNumberFormat="1" applyFont="1" applyFill="1" applyBorder="1" applyAlignment="1" applyProtection="1">
      <alignment horizontal="center" vertical="center" wrapText="1"/>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1"/>
    </xf>
    <xf numFmtId="0" fontId="7" fillId="0" borderId="5"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 fillId="0" borderId="5" xfId="47" applyFont="1" applyFill="1" applyBorder="1" applyAlignment="1" applyProtection="1">
      <alignment horizontal="left" vertical="center" wrapText="1" indent="4"/>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49" fontId="7" fillId="0" borderId="0" xfId="54" applyNumberFormat="1"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 fillId="10" borderId="5" xfId="35" applyNumberFormat="1" applyFont="1" applyFill="1" applyBorder="1" applyAlignment="1" applyProtection="1">
      <alignment horizontal="center" vertical="top" wrapText="1"/>
    </xf>
    <xf numFmtId="0" fontId="57" fillId="0" borderId="0" xfId="54" applyFont="1" applyFill="1" applyAlignment="1" applyProtection="1">
      <alignment vertical="center" wrapText="1"/>
    </xf>
    <xf numFmtId="0" fontId="75" fillId="0" borderId="0" xfId="54" applyFont="1" applyFill="1" applyAlignment="1" applyProtection="1">
      <alignment vertical="center"/>
    </xf>
    <xf numFmtId="0" fontId="7" fillId="0" borderId="5" xfId="47" applyFont="1" applyFill="1" applyBorder="1" applyAlignment="1" applyProtection="1">
      <alignment horizontal="left" vertical="center" wrapText="1" indent="2"/>
    </xf>
    <xf numFmtId="0" fontId="107" fillId="7" borderId="0" xfId="54" applyFont="1" applyFill="1" applyBorder="1" applyAlignment="1" applyProtection="1">
      <alignment horizontal="center" vertical="center" wrapText="1"/>
    </xf>
    <xf numFmtId="0" fontId="57" fillId="0" borderId="0" xfId="53" applyNumberFormat="1" applyFont="1" applyFill="1" applyBorder="1" applyAlignment="1" applyProtection="1">
      <alignment vertical="center" wrapText="1"/>
    </xf>
    <xf numFmtId="0" fontId="57" fillId="0" borderId="0" xfId="54" applyFont="1" applyFill="1" applyBorder="1" applyAlignment="1" applyProtection="1">
      <alignment vertical="center" wrapText="1"/>
    </xf>
    <xf numFmtId="49" fontId="41" fillId="13" borderId="17" xfId="0" applyFont="1" applyFill="1" applyBorder="1" applyAlignment="1" applyProtection="1">
      <alignment vertical="center" wrapText="1"/>
    </xf>
    <xf numFmtId="49" fontId="41" fillId="13" borderId="17" xfId="0" applyFont="1" applyFill="1" applyBorder="1" applyAlignment="1" applyProtection="1">
      <alignment vertical="center"/>
    </xf>
    <xf numFmtId="49" fontId="7" fillId="13" borderId="17" xfId="54" applyNumberFormat="1" applyFont="1" applyFill="1" applyBorder="1" applyAlignment="1" applyProtection="1">
      <alignment horizontal="left" vertical="center" wrapText="1" indent="4"/>
    </xf>
    <xf numFmtId="0" fontId="7" fillId="0" borderId="14" xfId="54" applyNumberFormat="1" applyFont="1" applyFill="1" applyBorder="1" applyAlignment="1" applyProtection="1">
      <alignment horizontal="left" vertical="center" wrapText="1" indent="4"/>
    </xf>
    <xf numFmtId="0" fontId="7"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7" fillId="0" borderId="46" xfId="53" applyNumberFormat="1" applyFont="1" applyFill="1" applyBorder="1" applyAlignment="1" applyProtection="1">
      <alignment horizontal="center"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34" fillId="0" borderId="20" xfId="54" applyFont="1" applyFill="1" applyBorder="1" applyAlignment="1" applyProtection="1">
      <alignment horizontal="center"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0" fontId="7" fillId="0" borderId="0" xfId="54" applyFont="1" applyFill="1" applyAlignment="1" applyProtection="1">
      <alignment vertical="center" wrapText="1"/>
    </xf>
    <xf numFmtId="49" fontId="33" fillId="0" borderId="0" xfId="0" applyFont="1" applyBorder="1">
      <alignment vertical="top"/>
    </xf>
    <xf numFmtId="0" fontId="34" fillId="0" borderId="0" xfId="54" applyFont="1" applyFill="1" applyAlignment="1" applyProtection="1">
      <alignment horizontal="center" vertical="center" wrapText="1"/>
    </xf>
    <xf numFmtId="49" fontId="7" fillId="0" borderId="0" xfId="0" applyFont="1" applyBorder="1">
      <alignment vertical="top"/>
    </xf>
    <xf numFmtId="49" fontId="7" fillId="0" borderId="0" xfId="0" applyFont="1" applyBorder="1" applyAlignment="1">
      <alignment vertical="top"/>
    </xf>
    <xf numFmtId="0" fontId="75" fillId="0" borderId="0" xfId="54" applyFont="1" applyFill="1" applyBorder="1" applyAlignment="1" applyProtection="1">
      <alignment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4" fillId="0" borderId="0" xfId="54" applyFont="1" applyFill="1" applyAlignment="1" applyProtection="1">
      <alignment horizontal="center" vertical="center" wrapText="1"/>
    </xf>
    <xf numFmtId="49" fontId="7" fillId="0" borderId="0" xfId="0" applyNumberFormat="1" applyFont="1" applyAlignment="1">
      <alignment vertical="center"/>
    </xf>
    <xf numFmtId="49" fontId="7" fillId="0" borderId="0" xfId="0" applyFont="1">
      <alignment vertical="top"/>
    </xf>
    <xf numFmtId="49" fontId="7" fillId="0" borderId="0" xfId="0" applyFont="1" applyBorder="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Border="1" applyAlignment="1">
      <alignment vertical="center"/>
    </xf>
    <xf numFmtId="0" fontId="34" fillId="7" borderId="0" xfId="54" applyFont="1" applyFill="1" applyBorder="1" applyAlignment="1" applyProtection="1">
      <alignment vertical="center" wrapText="1"/>
    </xf>
    <xf numFmtId="0" fontId="12" fillId="0" borderId="0" xfId="54" applyFont="1" applyFill="1" applyBorder="1" applyAlignment="1" applyProtection="1">
      <alignment horizontal="center" vertical="center" wrapText="1"/>
    </xf>
    <xf numFmtId="0" fontId="12" fillId="0" borderId="0"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0" fontId="12" fillId="0" borderId="0" xfId="54" applyFont="1" applyFill="1" applyAlignment="1" applyProtection="1">
      <alignment horizontal="center" vertical="center" wrapText="1"/>
    </xf>
    <xf numFmtId="0" fontId="7" fillId="0" borderId="0" xfId="54" applyFont="1" applyFill="1" applyBorder="1" applyAlignment="1" applyProtection="1">
      <alignment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7" fillId="0" borderId="0" xfId="0" applyNumberFormat="1" applyFont="1" applyAlignment="1">
      <alignment vertical="center"/>
    </xf>
    <xf numFmtId="49" fontId="7" fillId="0" borderId="0" xfId="0" applyFont="1">
      <alignment vertical="top"/>
    </xf>
    <xf numFmtId="49" fontId="7" fillId="13" borderId="18" xfId="53" applyNumberFormat="1" applyFont="1" applyFill="1" applyBorder="1" applyAlignment="1" applyProtection="1">
      <alignment horizontal="center"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5" fillId="0" borderId="0" xfId="54" applyFont="1" applyFill="1" applyAlignment="1" applyProtection="1">
      <alignment vertical="center" wrapText="1"/>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54"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Alignment="1">
      <alignment vertical="center"/>
    </xf>
    <xf numFmtId="0" fontId="75" fillId="0" borderId="0" xfId="54" applyFont="1" applyFill="1" applyAlignment="1" applyProtection="1">
      <alignment horizontal="center" vertical="center" wrapText="1"/>
    </xf>
    <xf numFmtId="0" fontId="7" fillId="0" borderId="0" xfId="54" applyFont="1" applyFill="1" applyAlignment="1" applyProtection="1">
      <alignment vertical="top" wrapText="1"/>
    </xf>
    <xf numFmtId="0" fontId="7" fillId="0" borderId="16" xfId="54" applyNumberFormat="1" applyFont="1" applyFill="1" applyBorder="1" applyAlignment="1" applyProtection="1">
      <alignment vertical="center" wrapText="1"/>
    </xf>
    <xf numFmtId="0" fontId="7"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1" applyFont="1" applyFill="1" applyBorder="1" applyAlignment="1" applyProtection="1">
      <alignment vertical="top" wrapText="1"/>
    </xf>
    <xf numFmtId="0" fontId="0" fillId="0" borderId="16" xfId="0" applyNumberFormat="1" applyBorder="1" applyAlignment="1">
      <alignment vertical="top" wrapText="1"/>
    </xf>
    <xf numFmtId="0" fontId="7"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7" fillId="0" borderId="5" xfId="0" applyNumberFormat="1" applyFont="1" applyBorder="1" applyAlignment="1" applyProtection="1">
      <alignment horizontal="right" vertical="top"/>
    </xf>
    <xf numFmtId="49" fontId="7" fillId="0" borderId="16" xfId="0" applyNumberFormat="1" applyFont="1" applyBorder="1" applyAlignment="1" applyProtection="1">
      <alignment horizontal="right" vertical="top"/>
    </xf>
    <xf numFmtId="49" fontId="41" fillId="13" borderId="15" xfId="0" applyFont="1" applyFill="1" applyBorder="1" applyAlignment="1" applyProtection="1">
      <alignment horizontal="left" vertical="center" indent="3"/>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49" fontId="7" fillId="0" borderId="0" xfId="0" applyFont="1">
      <alignment vertical="top"/>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0" fontId="7" fillId="9" borderId="5" xfId="54" applyNumberFormat="1" applyFont="1" applyFill="1" applyBorder="1" applyAlignment="1" applyProtection="1">
      <alignment horizontal="left" vertical="center" wrapText="1" indent="6"/>
      <protection locked="0"/>
    </xf>
    <xf numFmtId="49" fontId="7" fillId="0" borderId="0" xfId="0" applyFont="1">
      <alignment vertical="top"/>
    </xf>
    <xf numFmtId="49" fontId="7" fillId="9" borderId="5" xfId="54" applyNumberFormat="1" applyFont="1" applyFill="1" applyBorder="1" applyAlignment="1" applyProtection="1">
      <alignment horizontal="left" vertical="center" wrapText="1" indent="7"/>
      <protection locked="0"/>
    </xf>
    <xf numFmtId="49" fontId="7" fillId="9" borderId="5" xfId="54" applyNumberFormat="1" applyFont="1" applyFill="1" applyBorder="1" applyAlignment="1" applyProtection="1">
      <alignment horizontal="left" vertical="center" wrapText="1" indent="4"/>
      <protection locked="0"/>
    </xf>
    <xf numFmtId="49" fontId="7" fillId="9" borderId="5" xfId="49" applyNumberFormat="1" applyFont="1" applyFill="1" applyBorder="1" applyAlignment="1" applyProtection="1">
      <alignment horizontal="left" vertical="center" wrapText="1"/>
      <protection locked="0"/>
    </xf>
    <xf numFmtId="49" fontId="7"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2" fillId="7" borderId="0" xfId="54" applyFont="1" applyFill="1" applyBorder="1" applyAlignment="1" applyProtection="1">
      <alignment vertical="top" wrapText="1"/>
    </xf>
    <xf numFmtId="49" fontId="75" fillId="0" borderId="0" xfId="0" applyFont="1">
      <alignment vertical="top"/>
    </xf>
    <xf numFmtId="167" fontId="7" fillId="9" borderId="5" xfId="30" applyNumberFormat="1" applyFont="1" applyFill="1" applyBorder="1" applyAlignment="1" applyProtection="1">
      <alignment horizontal="right" vertical="center" wrapText="1"/>
      <protection locked="0"/>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7" fillId="9" borderId="5" xfId="53" applyNumberFormat="1" applyFont="1" applyFill="1" applyBorder="1" applyAlignment="1" applyProtection="1">
      <alignment horizontal="left" vertical="center" wrapText="1"/>
      <protection locked="0"/>
    </xf>
    <xf numFmtId="49" fontId="7"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41" fillId="0" borderId="5" xfId="0" applyNumberFormat="1" applyFont="1" applyFill="1" applyBorder="1" applyAlignment="1" applyProtection="1">
      <alignment horizontal="left" vertical="center"/>
    </xf>
    <xf numFmtId="49" fontId="70"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7" fillId="9" borderId="5" xfId="54" applyNumberFormat="1" applyFont="1" applyFill="1" applyBorder="1" applyAlignment="1" applyProtection="1">
      <alignment horizontal="left" vertical="center" wrapText="1"/>
      <protection locked="0"/>
    </xf>
    <xf numFmtId="167" fontId="7" fillId="0" borderId="5" xfId="30" applyNumberFormat="1" applyFont="1" applyFill="1" applyBorder="1" applyAlignment="1" applyProtection="1">
      <alignment horizontal="right" vertical="center" wrapText="1"/>
    </xf>
    <xf numFmtId="167" fontId="7" fillId="0" borderId="5" xfId="30" applyNumberFormat="1" applyFont="1" applyFill="1" applyBorder="1" applyAlignment="1" applyProtection="1">
      <alignment vertical="center" wrapText="1"/>
    </xf>
    <xf numFmtId="4" fontId="7" fillId="0" borderId="5" xfId="54" applyNumberFormat="1" applyFont="1" applyFill="1" applyBorder="1" applyAlignment="1" applyProtection="1">
      <alignment horizontal="left" vertical="center" wrapText="1"/>
    </xf>
    <xf numFmtId="0" fontId="0" fillId="0" borderId="0" xfId="0" applyNumberFormat="1">
      <alignment vertical="top"/>
    </xf>
    <xf numFmtId="0" fontId="75" fillId="0" borderId="0" xfId="54" applyFont="1" applyFill="1" applyAlignment="1" applyProtection="1">
      <alignment vertical="top" wrapText="1"/>
    </xf>
    <xf numFmtId="49" fontId="57" fillId="0" borderId="0" xfId="52" applyNumberFormat="1" applyFont="1" applyFill="1" applyBorder="1" applyAlignment="1" applyProtection="1">
      <alignment horizontal="left" vertical="center" wrapText="1" indent="1"/>
    </xf>
    <xf numFmtId="0" fontId="103"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0" fontId="7"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7" fillId="0" borderId="5" xfId="51"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49" fontId="7" fillId="0" borderId="0" xfId="0" applyNumberFormat="1" applyFont="1">
      <alignment vertical="top"/>
    </xf>
    <xf numFmtId="0" fontId="7"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49" fontId="7" fillId="0" borderId="5" xfId="0" applyNumberFormat="1" applyFont="1" applyBorder="1" applyProtection="1">
      <alignment vertical="top"/>
    </xf>
    <xf numFmtId="0" fontId="7" fillId="9" borderId="5" xfId="54" applyNumberFormat="1" applyFont="1" applyFill="1" applyBorder="1" applyAlignment="1" applyProtection="1">
      <alignment horizontal="left" vertical="center" wrapText="1" indent="6"/>
      <protection locked="0"/>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9" borderId="5" xfId="49" applyNumberFormat="1" applyFont="1" applyFill="1" applyBorder="1" applyAlignment="1" applyProtection="1">
      <alignment horizontal="left" vertical="center" wrapText="1"/>
      <protection locked="0"/>
    </xf>
    <xf numFmtId="49" fontId="7" fillId="0" borderId="0" xfId="35">
      <alignment vertical="top"/>
    </xf>
    <xf numFmtId="49" fontId="7" fillId="0" borderId="29" xfId="0" applyNumberFormat="1" applyFont="1" applyBorder="1" applyAlignment="1" applyProtection="1">
      <alignment vertical="top" wrapText="1"/>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5" fillId="0" borderId="0" xfId="54" applyFont="1" applyFill="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167" fontId="7" fillId="9" borderId="5" xfId="30" applyNumberFormat="1" applyFont="1" applyFill="1" applyBorder="1" applyAlignment="1" applyProtection="1">
      <alignment horizontal="right" vertical="center" wrapText="1"/>
      <protection locked="0"/>
    </xf>
    <xf numFmtId="49" fontId="7" fillId="0" borderId="0" xfId="54" applyNumberFormat="1" applyFont="1" applyFill="1" applyBorder="1" applyAlignment="1" applyProtection="1">
      <alignment vertical="center" wrapText="1"/>
    </xf>
    <xf numFmtId="49" fontId="7"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7" fillId="9" borderId="5" xfId="53" applyNumberFormat="1" applyFont="1" applyFill="1" applyBorder="1" applyAlignment="1" applyProtection="1">
      <alignment horizontal="left" vertical="center" wrapText="1"/>
      <protection locked="0"/>
    </xf>
    <xf numFmtId="49" fontId="70" fillId="9" borderId="5" xfId="30" applyNumberFormat="1" applyFill="1" applyBorder="1" applyAlignment="1" applyProtection="1">
      <alignment horizontal="left" vertical="center" wrapText="1"/>
      <protection locked="0"/>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19" fillId="0" borderId="0" xfId="55" applyFont="1" applyBorder="1" applyAlignment="1">
      <alignment vertical="center" wrapText="1"/>
    </xf>
    <xf numFmtId="0" fontId="0" fillId="0" borderId="5" xfId="0" applyNumberFormat="1" applyFill="1" applyBorder="1" applyAlignment="1" applyProtection="1">
      <alignment vertical="center"/>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7" fillId="0" borderId="5" xfId="54" applyNumberFormat="1" applyFont="1" applyFill="1" applyBorder="1" applyAlignment="1" applyProtection="1">
      <alignment horizontal="left" vertical="top" wrapText="1"/>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0" fontId="67" fillId="0" borderId="0" xfId="55" applyFont="1" applyBorder="1" applyAlignment="1">
      <alignment vertical="center" wrapText="1"/>
    </xf>
    <xf numFmtId="0" fontId="7" fillId="9" borderId="5" xfId="53" applyNumberFormat="1" applyFont="1" applyFill="1" applyBorder="1" applyAlignment="1" applyProtection="1">
      <alignment horizontal="left" vertical="center" wrapText="1"/>
      <protection locked="0"/>
    </xf>
    <xf numFmtId="0" fontId="57" fillId="0" borderId="0" xfId="47" applyFont="1" applyFill="1" applyBorder="1" applyAlignment="1" applyProtection="1">
      <alignment vertical="center" wrapText="1"/>
    </xf>
    <xf numFmtId="0" fontId="7" fillId="7" borderId="0" xfId="54" applyFont="1" applyFill="1" applyBorder="1" applyAlignment="1" applyProtection="1">
      <alignment horizontal="right" vertical="center" wrapText="1"/>
    </xf>
    <xf numFmtId="0" fontId="7" fillId="7" borderId="0" xfId="54" applyFont="1" applyFill="1" applyBorder="1" applyAlignment="1" applyProtection="1">
      <alignment horizontal="center" vertical="center" wrapText="1"/>
    </xf>
    <xf numFmtId="0" fontId="7" fillId="7" borderId="0" xfId="54" applyFont="1" applyFill="1" applyBorder="1" applyAlignment="1" applyProtection="1">
      <alignment horizontal="right" vertical="center"/>
    </xf>
    <xf numFmtId="49" fontId="75" fillId="0" borderId="0" xfId="35" applyFont="1" applyAlignment="1">
      <alignment vertical="top"/>
    </xf>
    <xf numFmtId="49" fontId="41" fillId="13" borderId="15" xfId="35" applyFont="1" applyFill="1" applyBorder="1" applyAlignment="1" applyProtection="1">
      <alignment horizontal="left" vertical="center" indent="3"/>
    </xf>
    <xf numFmtId="49" fontId="44" fillId="13" borderId="14" xfId="35" applyFont="1" applyFill="1" applyBorder="1" applyAlignment="1" applyProtection="1">
      <alignment horizontal="center" vertical="top"/>
    </xf>
    <xf numFmtId="0" fontId="54" fillId="0" borderId="0" xfId="54" applyFont="1" applyFill="1" applyAlignment="1" applyProtection="1">
      <alignment horizontal="right" vertical="top" wrapText="1"/>
    </xf>
    <xf numFmtId="49" fontId="41" fillId="13" borderId="15" xfId="35" applyFont="1" applyFill="1" applyBorder="1" applyAlignment="1" applyProtection="1">
      <alignment horizontal="left" vertical="center" indent="2"/>
    </xf>
    <xf numFmtId="0" fontId="7" fillId="0" borderId="0" xfId="54" applyFont="1" applyFill="1" applyAlignment="1" applyProtection="1">
      <alignment horizontal="left" vertical="center" wrapText="1" indent="1"/>
    </xf>
    <xf numFmtId="0" fontId="7"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49" fontId="41"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7" fillId="0" borderId="23" xfId="54" applyFont="1" applyFill="1" applyBorder="1" applyAlignment="1" applyProtection="1">
      <alignment vertical="center" wrapText="1"/>
    </xf>
    <xf numFmtId="0" fontId="104"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7"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7"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7"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3" fillId="7" borderId="0" xfId="52" applyFont="1" applyFill="1" applyBorder="1" applyAlignment="1" applyProtection="1">
      <alignment horizontal="right" vertical="center" wrapText="1" indent="1"/>
    </xf>
    <xf numFmtId="0" fontId="104"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3"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7"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7"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30" fillId="7" borderId="23" xfId="33" applyNumberFormat="1"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14" fontId="7" fillId="8" borderId="5" xfId="53" applyNumberFormat="1" applyFont="1" applyFill="1" applyBorder="1" applyAlignment="1" applyProtection="1">
      <alignment horizontal="left" vertical="center" wrapText="1" indent="1"/>
    </xf>
    <xf numFmtId="14" fontId="50"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7"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4" fillId="0" borderId="5" xfId="33" applyNumberFormat="1" applyFont="1" applyFill="1" applyBorder="1" applyAlignment="1" applyProtection="1">
      <alignment horizontal="center" vertical="center" wrapText="1"/>
    </xf>
    <xf numFmtId="49" fontId="7"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9" borderId="5" xfId="30" applyNumberFormat="1" applyFont="1" applyFill="1" applyBorder="1" applyAlignment="1" applyProtection="1">
      <alignment horizontal="left" vertical="center" wrapText="1"/>
      <protection locked="0"/>
    </xf>
    <xf numFmtId="49" fontId="70" fillId="9" borderId="5" xfId="30" applyNumberFormat="1" applyFont="1" applyFill="1" applyBorder="1" applyAlignment="1" applyProtection="1">
      <alignment horizontal="left" vertical="center" wrapText="1"/>
      <protection locked="0"/>
    </xf>
    <xf numFmtId="49" fontId="70" fillId="9" borderId="26" xfId="30" applyNumberFormat="1" applyFont="1" applyFill="1" applyBorder="1" applyAlignment="1" applyProtection="1">
      <alignment horizontal="center" vertical="center" wrapText="1"/>
      <protection locked="0"/>
    </xf>
    <xf numFmtId="0" fontId="0"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0" fontId="0" fillId="0" borderId="0" xfId="0" applyNumberFormat="1">
      <alignment vertical="top"/>
    </xf>
    <xf numFmtId="0" fontId="70" fillId="9" borderId="5" xfId="30" applyNumberFormat="1" applyFont="1" applyFill="1" applyBorder="1" applyAlignment="1" applyProtection="1">
      <alignment horizontal="left" vertical="center" wrapText="1"/>
      <protection locked="0"/>
    </xf>
    <xf numFmtId="49" fontId="70" fillId="9" borderId="50" xfId="30" applyNumberFormat="1" applyFont="1" applyFill="1" applyBorder="1" applyAlignment="1" applyProtection="1">
      <alignment horizontal="left" vertical="center" wrapText="1"/>
      <protection locked="0"/>
    </xf>
    <xf numFmtId="49" fontId="0" fillId="12" borderId="48"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5" fillId="7" borderId="0" xfId="43" applyNumberFormat="1" applyFont="1" applyFill="1" applyBorder="1" applyAlignment="1" applyProtection="1">
      <alignment horizontal="justify" vertical="top" wrapText="1"/>
    </xf>
    <xf numFmtId="49" fontId="15" fillId="7" borderId="0" xfId="43" applyFont="1" applyFill="1" applyBorder="1" applyAlignment="1">
      <alignment horizontal="left" vertical="top" wrapText="1" indent="1"/>
    </xf>
    <xf numFmtId="49" fontId="70" fillId="0" borderId="0" xfId="30" applyNumberFormat="1" applyBorder="1" applyAlignment="1" applyProtection="1">
      <alignment vertical="center"/>
    </xf>
    <xf numFmtId="0" fontId="19" fillId="14" borderId="34" xfId="28" applyNumberFormat="1" applyFont="1" applyFill="1" applyBorder="1" applyAlignment="1" applyProtection="1">
      <alignment horizontal="left" vertical="center" wrapText="1" indent="1"/>
    </xf>
    <xf numFmtId="0" fontId="19" fillId="14" borderId="35" xfId="28" applyNumberFormat="1" applyFont="1" applyFill="1" applyBorder="1" applyAlignment="1" applyProtection="1">
      <alignment horizontal="left" vertical="center" wrapText="1" indent="1"/>
    </xf>
    <xf numFmtId="0" fontId="15" fillId="7" borderId="0" xfId="43" applyNumberFormat="1" applyFont="1" applyFill="1" applyBorder="1" applyAlignment="1">
      <alignment horizontal="justify" vertical="center" wrapText="1"/>
    </xf>
    <xf numFmtId="49" fontId="15" fillId="7" borderId="27" xfId="43" applyFont="1" applyFill="1" applyBorder="1" applyAlignment="1">
      <alignment vertical="center" wrapText="1"/>
    </xf>
    <xf numFmtId="49" fontId="15" fillId="7" borderId="0" xfId="43" applyFont="1" applyFill="1" applyBorder="1" applyAlignment="1">
      <alignment vertical="center" wrapText="1"/>
    </xf>
    <xf numFmtId="49" fontId="15" fillId="7" borderId="27" xfId="43" applyFont="1" applyFill="1" applyBorder="1" applyAlignment="1">
      <alignment horizontal="left" vertical="center" wrapText="1"/>
    </xf>
    <xf numFmtId="49" fontId="15" fillId="7" borderId="0" xfId="43" applyFont="1" applyFill="1" applyBorder="1" applyAlignment="1">
      <alignment horizontal="left" vertical="center" wrapText="1"/>
    </xf>
    <xf numFmtId="49" fontId="70" fillId="0" borderId="0" xfId="30" applyNumberFormat="1" applyFont="1" applyBorder="1" applyProtection="1">
      <alignment vertical="top"/>
    </xf>
    <xf numFmtId="49" fontId="0" fillId="0" borderId="0" xfId="0" applyBorder="1">
      <alignment vertical="top"/>
    </xf>
    <xf numFmtId="49" fontId="15" fillId="7" borderId="0" xfId="43" applyFont="1" applyFill="1" applyBorder="1" applyAlignment="1">
      <alignment horizontal="left" wrapText="1"/>
    </xf>
    <xf numFmtId="0" fontId="19" fillId="0" borderId="0" xfId="22" applyFont="1" applyFill="1" applyBorder="1" applyAlignment="1" applyProtection="1">
      <alignment horizontal="right" vertical="top" wrapText="1" indent="1"/>
    </xf>
    <xf numFmtId="49" fontId="15" fillId="7" borderId="0" xfId="43" applyFont="1" applyFill="1" applyBorder="1" applyAlignment="1">
      <alignment horizontal="justify" vertical="justify" wrapText="1"/>
    </xf>
    <xf numFmtId="0" fontId="19" fillId="0" borderId="0" xfId="22" applyFont="1" applyFill="1" applyBorder="1" applyAlignment="1" applyProtection="1">
      <alignment horizontal="left" vertical="top" wrapText="1"/>
    </xf>
    <xf numFmtId="0" fontId="15" fillId="7" borderId="0" xfId="43" applyNumberFormat="1" applyFont="1" applyFill="1" applyBorder="1" applyAlignment="1">
      <alignment horizontal="justify" vertical="top" wrapText="1"/>
    </xf>
    <xf numFmtId="0" fontId="19" fillId="0" borderId="0" xfId="22" applyFont="1" applyFill="1" applyBorder="1" applyAlignment="1" applyProtection="1">
      <alignment horizontal="right" vertical="top" wrapText="1"/>
    </xf>
    <xf numFmtId="0" fontId="19" fillId="0" borderId="14" xfId="55" applyFont="1" applyBorder="1" applyAlignment="1">
      <alignment horizontal="center" vertical="center" wrapText="1"/>
    </xf>
    <xf numFmtId="0" fontId="19" fillId="0" borderId="13" xfId="55" applyFont="1" applyBorder="1" applyAlignment="1">
      <alignment horizontal="center" vertical="center" wrapText="1"/>
    </xf>
    <xf numFmtId="0" fontId="9" fillId="0" borderId="0" xfId="52" applyFont="1" applyAlignment="1" applyProtection="1">
      <alignment horizontal="left" vertical="top" wrapText="1"/>
    </xf>
    <xf numFmtId="0" fontId="7" fillId="7" borderId="0" xfId="52" applyNumberFormat="1" applyFont="1" applyFill="1" applyBorder="1" applyAlignment="1" applyProtection="1">
      <alignment horizontal="left" vertical="top" wrapText="1"/>
    </xf>
    <xf numFmtId="169" fontId="7" fillId="0" borderId="13" xfId="54" applyNumberFormat="1" applyFont="1" applyFill="1" applyBorder="1" applyAlignment="1" applyProtection="1">
      <alignment horizontal="center" vertical="center" wrapText="1"/>
    </xf>
    <xf numFmtId="169" fontId="7" fillId="0" borderId="14" xfId="54" applyNumberFormat="1" applyFont="1" applyFill="1" applyBorder="1" applyAlignment="1" applyProtection="1">
      <alignment horizontal="center" vertical="center" wrapText="1"/>
    </xf>
    <xf numFmtId="169" fontId="7" fillId="0" borderId="5" xfId="54" applyNumberFormat="1" applyFont="1" applyFill="1" applyBorder="1" applyAlignment="1" applyProtection="1">
      <alignment horizontal="center" vertical="center" wrapText="1"/>
    </xf>
    <xf numFmtId="49" fontId="30" fillId="0" borderId="15" xfId="33" applyNumberFormat="1" applyFont="1" applyFill="1" applyBorder="1" applyAlignment="1" applyProtection="1">
      <alignment horizontal="center" vertical="center" wrapText="1"/>
    </xf>
    <xf numFmtId="0" fontId="19" fillId="0" borderId="14" xfId="32" applyFont="1" applyFill="1" applyBorder="1" applyAlignment="1" applyProtection="1">
      <alignment horizontal="left" vertical="center" wrapText="1" indent="1"/>
    </xf>
    <xf numFmtId="0" fontId="19" fillId="0" borderId="5" xfId="32" applyFont="1" applyFill="1" applyBorder="1" applyAlignment="1" applyProtection="1">
      <alignment horizontal="left" vertical="center" wrapText="1" indent="1"/>
    </xf>
    <xf numFmtId="0" fontId="19" fillId="0" borderId="13" xfId="32" applyFont="1" applyFill="1" applyBorder="1" applyAlignment="1" applyProtection="1">
      <alignment horizontal="left" vertical="center" wrapText="1" indent="1"/>
    </xf>
    <xf numFmtId="0" fontId="7" fillId="0" borderId="0" xfId="54"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4" fontId="7" fillId="0" borderId="5" xfId="34" applyFont="1" applyFill="1" applyBorder="1" applyAlignment="1" applyProtection="1">
      <alignment horizontal="center" vertical="center" wrapText="1"/>
    </xf>
    <xf numFmtId="14" fontId="34" fillId="0" borderId="16" xfId="53" applyNumberFormat="1" applyFont="1" applyFill="1" applyBorder="1" applyAlignment="1" applyProtection="1">
      <alignment horizontal="center" vertical="center" wrapText="1"/>
    </xf>
    <xf numFmtId="14" fontId="34" fillId="0" borderId="28" xfId="53" applyNumberFormat="1" applyFont="1" applyFill="1" applyBorder="1" applyAlignment="1" applyProtection="1">
      <alignment horizontal="center" vertical="center" wrapText="1"/>
    </xf>
    <xf numFmtId="14" fontId="7" fillId="8" borderId="5" xfId="53" applyNumberFormat="1" applyFont="1" applyFill="1" applyBorder="1" applyAlignment="1" applyProtection="1">
      <alignment horizontal="left" vertical="center" wrapText="1" indent="1"/>
    </xf>
    <xf numFmtId="0" fontId="34" fillId="0" borderId="20" xfId="54" applyFont="1" applyFill="1" applyBorder="1" applyAlignment="1" applyProtection="1">
      <alignment horizontal="center" vertical="center" wrapText="1"/>
    </xf>
    <xf numFmtId="0" fontId="7" fillId="8" borderId="16" xfId="54" applyNumberFormat="1" applyFont="1" applyFill="1" applyBorder="1" applyAlignment="1" applyProtection="1">
      <alignment horizontal="left" vertical="center" wrapText="1" indent="1"/>
    </xf>
    <xf numFmtId="0" fontId="7" fillId="8" borderId="28" xfId="54" applyNumberFormat="1" applyFont="1" applyFill="1" applyBorder="1" applyAlignment="1" applyProtection="1">
      <alignment horizontal="left" vertical="center" wrapText="1" inden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3" fillId="0" borderId="0" xfId="0" applyNumberFormat="1" applyFont="1" applyFill="1" applyBorder="1" applyAlignment="1" applyProtection="1">
      <alignment horizontal="center" vertical="center"/>
    </xf>
    <xf numFmtId="0" fontId="7" fillId="0" borderId="5" xfId="47" applyFont="1" applyFill="1" applyBorder="1" applyAlignment="1" applyProtection="1">
      <alignment horizontal="center" vertical="center" wrapText="1"/>
    </xf>
    <xf numFmtId="49" fontId="30"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7" fillId="8" borderId="16" xfId="33" applyNumberFormat="1" applyFont="1" applyFill="1" applyBorder="1" applyAlignment="1" applyProtection="1">
      <alignment horizontal="left" vertical="center" wrapText="1"/>
    </xf>
    <xf numFmtId="49" fontId="7" fillId="8" borderId="28" xfId="33" applyNumberFormat="1" applyFont="1" applyFill="1" applyBorder="1" applyAlignment="1" applyProtection="1">
      <alignment horizontal="left" vertical="center" wrapText="1"/>
    </xf>
    <xf numFmtId="49" fontId="7" fillId="8" borderId="26" xfId="33" applyNumberFormat="1" applyFont="1" applyFill="1" applyBorder="1" applyAlignment="1" applyProtection="1">
      <alignment horizontal="left" vertical="center" wrapText="1"/>
    </xf>
    <xf numFmtId="0" fontId="103" fillId="0" borderId="0" xfId="0" applyNumberFormat="1" applyFont="1" applyFill="1" applyBorder="1" applyAlignment="1">
      <alignment horizontal="right" vertical="center"/>
    </xf>
    <xf numFmtId="0" fontId="57" fillId="0" borderId="20" xfId="32" applyFont="1" applyFill="1" applyBorder="1" applyAlignment="1" applyProtection="1">
      <alignment horizontal="left" vertical="center" wrapText="1" indent="1"/>
    </xf>
    <xf numFmtId="0" fontId="57" fillId="0" borderId="28" xfId="32" applyFont="1" applyFill="1" applyBorder="1" applyAlignment="1" applyProtection="1">
      <alignment horizontal="left" vertical="center" wrapText="1" indent="1"/>
    </xf>
    <xf numFmtId="0" fontId="57" fillId="0" borderId="24" xfId="32" applyFont="1" applyFill="1" applyBorder="1" applyAlignment="1" applyProtection="1">
      <alignment horizontal="left" vertical="center" wrapText="1" indent="1"/>
    </xf>
    <xf numFmtId="0" fontId="57" fillId="0" borderId="0" xfId="47" applyFont="1" applyFill="1" applyBorder="1" applyAlignment="1" applyProtection="1">
      <alignment horizontal="right" vertical="center" wrapText="1"/>
    </xf>
    <xf numFmtId="0" fontId="57" fillId="0" borderId="17" xfId="47" applyFont="1" applyFill="1" applyBorder="1" applyAlignment="1" applyProtection="1">
      <alignment horizontal="right" vertical="center" wrapText="1"/>
    </xf>
    <xf numFmtId="0" fontId="7" fillId="0" borderId="5" xfId="47" applyFont="1" applyFill="1" applyBorder="1" applyAlignment="1" applyProtection="1">
      <alignment horizontal="right" vertical="center" wrapText="1"/>
    </xf>
    <xf numFmtId="0" fontId="7"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7" fillId="8" borderId="16" xfId="53" applyNumberFormat="1" applyFont="1" applyFill="1" applyBorder="1" applyAlignment="1" applyProtection="1">
      <alignment horizontal="left" vertical="center" wrapText="1"/>
    </xf>
    <xf numFmtId="0" fontId="7" fillId="8" borderId="28" xfId="53" applyNumberFormat="1" applyFont="1" applyFill="1" applyBorder="1" applyAlignment="1" applyProtection="1">
      <alignment horizontal="left" vertical="center" wrapText="1"/>
    </xf>
    <xf numFmtId="0" fontId="7" fillId="8" borderId="26" xfId="53" applyNumberFormat="1" applyFont="1" applyFill="1" applyBorder="1" applyAlignment="1" applyProtection="1">
      <alignment horizontal="left" vertical="center" wrapText="1"/>
    </xf>
    <xf numFmtId="0" fontId="7"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7"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7"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7" fillId="0" borderId="0" xfId="54" applyFont="1" applyFill="1" applyAlignment="1" applyProtection="1">
      <alignment horizontal="left" vertical="top" wrapText="1"/>
    </xf>
    <xf numFmtId="0" fontId="19" fillId="0" borderId="14" xfId="55" applyFont="1" applyFill="1" applyBorder="1" applyAlignment="1">
      <alignment horizontal="left" vertical="center" wrapText="1" indent="1"/>
    </xf>
    <xf numFmtId="0" fontId="19" fillId="0" borderId="5" xfId="55" applyFont="1" applyFill="1" applyBorder="1" applyAlignment="1">
      <alignment horizontal="left" vertical="center" wrapText="1" indent="1"/>
    </xf>
    <xf numFmtId="0" fontId="19"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7" fillId="0" borderId="16" xfId="54" applyNumberFormat="1" applyFont="1" applyFill="1" applyBorder="1" applyAlignment="1" applyProtection="1">
      <alignment horizontal="left" vertical="top" wrapText="1"/>
    </xf>
    <xf numFmtId="0" fontId="7" fillId="0" borderId="28" xfId="54" applyNumberFormat="1" applyFont="1" applyFill="1" applyBorder="1" applyAlignment="1" applyProtection="1">
      <alignment horizontal="left" vertical="top" wrapText="1"/>
    </xf>
    <xf numFmtId="0" fontId="7" fillId="0" borderId="26" xfId="54" applyNumberFormat="1" applyFont="1" applyFill="1" applyBorder="1" applyAlignment="1" applyProtection="1">
      <alignment horizontal="left" vertical="top" wrapText="1"/>
    </xf>
    <xf numFmtId="0" fontId="57" fillId="0" borderId="0" xfId="53" applyNumberFormat="1" applyFont="1" applyFill="1" applyBorder="1" applyAlignment="1" applyProtection="1">
      <alignment horizontal="left" vertical="center" wrapText="1" indent="1"/>
    </xf>
    <xf numFmtId="0" fontId="7" fillId="8" borderId="5" xfId="53" applyNumberFormat="1" applyFont="1" applyFill="1" applyBorder="1" applyAlignment="1" applyProtection="1">
      <alignment horizontal="left" vertical="center" wrapText="1" indent="1"/>
    </xf>
    <xf numFmtId="0" fontId="34"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1" fillId="13" borderId="16" xfId="0" applyFont="1" applyFill="1" applyBorder="1" applyAlignment="1" applyProtection="1">
      <alignment horizontal="center" vertical="center" textRotation="90" wrapText="1"/>
    </xf>
    <xf numFmtId="49" fontId="41" fillId="13" borderId="28" xfId="0" applyFont="1" applyFill="1" applyBorder="1" applyAlignment="1" applyProtection="1">
      <alignment horizontal="center" vertical="center" textRotation="90" wrapText="1"/>
    </xf>
    <xf numFmtId="49" fontId="41" fillId="13" borderId="26" xfId="0" applyFont="1" applyFill="1" applyBorder="1" applyAlignment="1" applyProtection="1">
      <alignment horizontal="center" vertical="center" textRotation="90" wrapText="1"/>
    </xf>
    <xf numFmtId="0" fontId="7"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7" fillId="12" borderId="13" xfId="45" applyFont="1" applyFill="1" applyBorder="1" applyAlignment="1" applyProtection="1">
      <alignment horizontal="center" vertical="center" wrapText="1"/>
    </xf>
    <xf numFmtId="0" fontId="7" fillId="12" borderId="14" xfId="45" applyFont="1" applyFill="1" applyBorder="1" applyAlignment="1" applyProtection="1">
      <alignment horizontal="center" vertical="center" wrapText="1"/>
    </xf>
    <xf numFmtId="0" fontId="7" fillId="12" borderId="16" xfId="45" applyFont="1" applyFill="1" applyBorder="1" applyAlignment="1" applyProtection="1">
      <alignment horizontal="center" vertical="center" wrapText="1"/>
    </xf>
    <xf numFmtId="0" fontId="7" fillId="12" borderId="26" xfId="45" applyFont="1" applyFill="1" applyBorder="1" applyAlignment="1" applyProtection="1">
      <alignment horizontal="center" vertical="center" wrapText="1"/>
    </xf>
    <xf numFmtId="0" fontId="7" fillId="12" borderId="13" xfId="47" applyFont="1" applyFill="1" applyBorder="1" applyAlignment="1" applyProtection="1">
      <alignment horizontal="center" vertical="center" wrapText="1"/>
    </xf>
    <xf numFmtId="0" fontId="7" fillId="12" borderId="15" xfId="47" applyFont="1" applyFill="1" applyBorder="1" applyAlignment="1" applyProtection="1">
      <alignment horizontal="center" vertical="center" wrapText="1"/>
    </xf>
    <xf numFmtId="0" fontId="7" fillId="12" borderId="14" xfId="47"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49" fontId="38" fillId="9" borderId="5" xfId="53" applyNumberFormat="1" applyFont="1" applyFill="1" applyBorder="1" applyAlignment="1" applyProtection="1">
      <alignment horizontal="center" vertical="center" wrapText="1"/>
      <protection locked="0"/>
    </xf>
    <xf numFmtId="49" fontId="7" fillId="11" borderId="5" xfId="53" applyNumberFormat="1" applyFont="1" applyFill="1" applyBorder="1" applyAlignment="1" applyProtection="1">
      <alignment horizontal="center" vertical="center" wrapText="1"/>
    </xf>
    <xf numFmtId="0" fontId="19" fillId="0" borderId="15" xfId="55" applyFont="1" applyBorder="1" applyAlignment="1">
      <alignment horizontal="left" vertical="center" wrapText="1" indent="1"/>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4" fontId="7" fillId="8" borderId="5" xfId="30" applyNumberFormat="1" applyFont="1" applyFill="1" applyBorder="1" applyAlignment="1" applyProtection="1">
      <alignment horizontal="left" vertical="center" wrapText="1"/>
    </xf>
    <xf numFmtId="0" fontId="7" fillId="9" borderId="5" xfId="54" applyNumberFormat="1" applyFont="1" applyFill="1" applyBorder="1" applyAlignment="1" applyProtection="1">
      <alignment horizontal="left" vertical="center" wrapText="1"/>
      <protection locked="0"/>
    </xf>
    <xf numFmtId="0" fontId="7" fillId="9" borderId="13" xfId="54" applyNumberFormat="1" applyFont="1" applyFill="1" applyBorder="1" applyAlignment="1" applyProtection="1">
      <alignment horizontal="left" vertical="center" wrapText="1"/>
      <protection locked="0"/>
    </xf>
    <xf numFmtId="0" fontId="7" fillId="9" borderId="15" xfId="54" applyNumberFormat="1" applyFont="1" applyFill="1" applyBorder="1" applyAlignment="1" applyProtection="1">
      <alignment horizontal="left" vertical="center" wrapText="1"/>
      <protection locked="0"/>
    </xf>
    <xf numFmtId="0" fontId="7"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7" fillId="0" borderId="0" xfId="53" applyNumberFormat="1" applyFont="1" applyFill="1" applyBorder="1" applyAlignment="1" applyProtection="1">
      <alignment horizontal="left" vertical="center" wrapText="1" indent="1"/>
    </xf>
    <xf numFmtId="49" fontId="70" fillId="9" borderId="13" xfId="30" applyNumberFormat="1" applyFont="1" applyFill="1" applyBorder="1" applyAlignment="1" applyProtection="1">
      <alignment horizontal="left" vertical="center" wrapText="1" indent="1"/>
      <protection locked="0"/>
    </xf>
    <xf numFmtId="49" fontId="70" fillId="9" borderId="15" xfId="30" applyNumberFormat="1" applyFont="1" applyFill="1" applyBorder="1" applyAlignment="1" applyProtection="1">
      <alignment horizontal="left" vertical="center" wrapText="1" indent="1"/>
      <protection locked="0"/>
    </xf>
    <xf numFmtId="49" fontId="70" fillId="9" borderId="14" xfId="30" applyNumberFormat="1" applyFont="1" applyFill="1" applyBorder="1" applyAlignment="1" applyProtection="1">
      <alignment horizontal="left" vertical="center" wrapText="1" indent="1"/>
      <protection locked="0"/>
    </xf>
    <xf numFmtId="0" fontId="30" fillId="7" borderId="15" xfId="33" applyNumberFormat="1"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49" fontId="41" fillId="13" borderId="5" xfId="0" applyFont="1" applyFill="1" applyBorder="1" applyAlignment="1" applyProtection="1">
      <alignment horizontal="center" vertical="center" textRotation="90" wrapText="1"/>
    </xf>
    <xf numFmtId="0" fontId="48" fillId="0" borderId="0" xfId="47" applyFont="1" applyFill="1" applyBorder="1" applyAlignment="1" applyProtection="1">
      <alignment horizontal="center" vertical="center" wrapText="1"/>
    </xf>
    <xf numFmtId="0" fontId="7" fillId="0" borderId="23" xfId="53" applyNumberFormat="1" applyFont="1" applyFill="1" applyBorder="1" applyAlignment="1" applyProtection="1">
      <alignment horizontal="center" vertical="center" wrapText="1"/>
    </xf>
    <xf numFmtId="0" fontId="48" fillId="0" borderId="17" xfId="47" applyFont="1" applyFill="1" applyBorder="1" applyAlignment="1" applyProtection="1">
      <alignment horizontal="center" vertical="center" wrapText="1"/>
    </xf>
    <xf numFmtId="0" fontId="34" fillId="0" borderId="0" xfId="54" applyFont="1" applyFill="1" applyBorder="1" applyAlignment="1" applyProtection="1">
      <alignment horizontal="center" vertical="center" wrapText="1"/>
    </xf>
    <xf numFmtId="0" fontId="7" fillId="0" borderId="0" xfId="53" applyNumberFormat="1" applyFont="1" applyFill="1" applyBorder="1" applyAlignment="1" applyProtection="1">
      <alignment horizontal="center" vertical="center" wrapText="1"/>
    </xf>
    <xf numFmtId="0" fontId="12" fillId="0" borderId="0" xfId="54" applyFont="1" applyFill="1" applyAlignment="1" applyProtection="1">
      <alignment horizontal="center" vertical="center" wrapText="1"/>
    </xf>
    <xf numFmtId="0" fontId="34" fillId="7" borderId="0" xfId="54" applyFont="1" applyFill="1" applyBorder="1" applyAlignment="1" applyProtection="1">
      <alignment horizontal="center" vertical="center" wrapText="1"/>
    </xf>
    <xf numFmtId="0" fontId="7" fillId="12" borderId="5" xfId="47"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0" borderId="21" xfId="54" applyNumberFormat="1" applyFont="1" applyFill="1" applyBorder="1" applyAlignment="1" applyProtection="1">
      <alignment horizontal="left" vertical="center" wrapText="1"/>
    </xf>
    <xf numFmtId="0" fontId="7" fillId="0" borderId="20" xfId="54" applyNumberFormat="1" applyFont="1" applyFill="1" applyBorder="1" applyAlignment="1" applyProtection="1">
      <alignment horizontal="left" vertical="center" wrapText="1"/>
    </xf>
    <xf numFmtId="0" fontId="7" fillId="0" borderId="18" xfId="54" applyNumberFormat="1" applyFont="1" applyFill="1" applyBorder="1" applyAlignment="1" applyProtection="1">
      <alignment horizontal="left" vertical="center" wrapText="1"/>
    </xf>
    <xf numFmtId="49" fontId="7" fillId="7" borderId="5" xfId="54" applyNumberFormat="1" applyFont="1" applyFill="1" applyBorder="1" applyAlignment="1" applyProtection="1">
      <alignment horizontal="center" vertical="center" wrapText="1"/>
    </xf>
    <xf numFmtId="0" fontId="7" fillId="0" borderId="16" xfId="54" applyNumberFormat="1" applyFont="1" applyFill="1" applyBorder="1" applyAlignment="1" applyProtection="1">
      <alignment horizontal="left" vertical="center" wrapText="1"/>
    </xf>
    <xf numFmtId="0" fontId="7" fillId="0" borderId="28" xfId="54" applyNumberFormat="1"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0" fontId="34"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7" fillId="8" borderId="5" xfId="47" applyNumberFormat="1" applyFont="1" applyFill="1" applyBorder="1" applyAlignment="1" applyProtection="1">
      <alignment horizontal="left" vertical="center" wrapText="1"/>
    </xf>
    <xf numFmtId="0" fontId="7" fillId="8" borderId="5" xfId="54" applyNumberFormat="1" applyFont="1" applyFill="1" applyBorder="1" applyAlignment="1" applyProtection="1">
      <alignment horizontal="left" vertical="center" wrapText="1"/>
    </xf>
    <xf numFmtId="0" fontId="7" fillId="7" borderId="5" xfId="54" applyNumberFormat="1" applyFont="1" applyFill="1" applyBorder="1" applyAlignment="1" applyProtection="1">
      <alignment horizontal="left" vertical="center" wrapText="1"/>
    </xf>
    <xf numFmtId="49" fontId="7" fillId="2" borderId="5" xfId="54" applyNumberFormat="1" applyFont="1" applyFill="1" applyBorder="1" applyAlignment="1" applyProtection="1">
      <alignment horizontal="left" vertical="center" wrapText="1" indent="4"/>
      <protection locked="0"/>
    </xf>
    <xf numFmtId="0" fontId="7"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3"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7" fillId="0" borderId="47" xfId="54" applyNumberFormat="1" applyFont="1" applyFill="1" applyBorder="1" applyAlignment="1" applyProtection="1">
      <alignment horizontal="left" vertical="top"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30" fillId="7" borderId="15" xfId="33" applyNumberFormat="1" applyFont="1" applyFill="1" applyBorder="1" applyAlignment="1" applyProtection="1">
      <alignment horizontal="center" vertical="center" wrapText="1"/>
    </xf>
    <xf numFmtId="0" fontId="38"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8" fillId="0" borderId="28" xfId="54" applyFont="1" applyFill="1" applyBorder="1" applyAlignment="1" applyProtection="1">
      <alignment horizontal="left" vertical="center" wrapText="1"/>
    </xf>
    <xf numFmtId="0" fontId="38" fillId="0" borderId="26" xfId="54" applyFont="1" applyFill="1" applyBorder="1" applyAlignment="1" applyProtection="1">
      <alignment horizontal="left" vertical="center" wrapText="1"/>
    </xf>
    <xf numFmtId="0" fontId="7" fillId="7" borderId="13" xfId="54" applyFont="1" applyFill="1" applyBorder="1" applyAlignment="1" applyProtection="1">
      <alignment horizontal="center" vertical="center" wrapText="1"/>
    </xf>
    <xf numFmtId="0" fontId="7" fillId="7" borderId="15" xfId="54" applyFont="1" applyFill="1" applyBorder="1" applyAlignment="1" applyProtection="1">
      <alignment horizontal="center" vertical="center" wrapText="1"/>
    </xf>
    <xf numFmtId="0" fontId="7" fillId="7" borderId="14" xfId="54" applyFont="1" applyFill="1" applyBorder="1" applyAlignment="1" applyProtection="1">
      <alignment horizontal="center" vertical="center" wrapText="1"/>
    </xf>
    <xf numFmtId="0" fontId="19" fillId="0" borderId="15" xfId="32" applyFont="1" applyFill="1" applyBorder="1" applyAlignment="1" applyProtection="1">
      <alignment horizontal="left" vertical="center" wrapText="1" indent="1"/>
    </xf>
    <xf numFmtId="49" fontId="7" fillId="0" borderId="0" xfId="41" applyBorder="1" applyAlignment="1" applyProtection="1">
      <alignment horizontal="left" vertical="top" wrapText="1"/>
    </xf>
    <xf numFmtId="0" fontId="7" fillId="7" borderId="5" xfId="48" applyNumberFormat="1" applyFont="1" applyFill="1" applyBorder="1" applyAlignment="1" applyProtection="1">
      <alignment horizontal="center" vertical="center" wrapText="1"/>
    </xf>
    <xf numFmtId="49" fontId="7" fillId="0" borderId="0" xfId="41" applyFont="1" applyAlignment="1">
      <alignment horizontal="left" vertical="top" wrapText="1"/>
    </xf>
    <xf numFmtId="49" fontId="0" fillId="12" borderId="15" xfId="0" applyFont="1" applyFill="1" applyBorder="1" applyAlignment="1">
      <alignment horizontal="left" vertical="center" indent="1"/>
    </xf>
    <xf numFmtId="4" fontId="7" fillId="8" borderId="13" xfId="30" applyNumberFormat="1" applyFont="1" applyFill="1" applyBorder="1" applyAlignment="1" applyProtection="1">
      <alignment horizontal="left" vertical="center" wrapText="1"/>
    </xf>
    <xf numFmtId="4" fontId="7" fillId="8" borderId="15" xfId="30" applyNumberFormat="1" applyFont="1" applyFill="1" applyBorder="1" applyAlignment="1" applyProtection="1">
      <alignment horizontal="left" vertical="center" wrapText="1"/>
    </xf>
    <xf numFmtId="4" fontId="7" fillId="8" borderId="14" xfId="30" applyNumberFormat="1" applyFont="1" applyFill="1" applyBorder="1" applyAlignment="1" applyProtection="1">
      <alignment horizontal="left" vertical="center" wrapText="1"/>
    </xf>
    <xf numFmtId="49" fontId="7" fillId="7" borderId="16" xfId="54" applyNumberFormat="1" applyFont="1" applyFill="1" applyBorder="1" applyAlignment="1" applyProtection="1">
      <alignment horizontal="center" vertical="center" wrapText="1"/>
    </xf>
    <xf numFmtId="49" fontId="7" fillId="7" borderId="26" xfId="54" applyNumberFormat="1" applyFont="1" applyFill="1" applyBorder="1" applyAlignment="1" applyProtection="1">
      <alignment horizontal="center" vertical="center" wrapText="1"/>
    </xf>
    <xf numFmtId="0" fontId="7" fillId="8" borderId="13" xfId="54" applyNumberFormat="1" applyFont="1" applyFill="1" applyBorder="1" applyAlignment="1" applyProtection="1">
      <alignment horizontal="left" vertical="center" wrapText="1"/>
    </xf>
    <xf numFmtId="0" fontId="7" fillId="8" borderId="15" xfId="54" applyNumberFormat="1" applyFont="1" applyFill="1" applyBorder="1" applyAlignment="1" applyProtection="1">
      <alignment horizontal="left" vertical="center" wrapText="1"/>
    </xf>
    <xf numFmtId="0" fontId="7" fillId="8" borderId="14" xfId="54" applyNumberFormat="1" applyFont="1" applyFill="1" applyBorder="1" applyAlignment="1" applyProtection="1">
      <alignment horizontal="left" vertical="center" wrapText="1"/>
    </xf>
    <xf numFmtId="0" fontId="7" fillId="8" borderId="13" xfId="53" applyNumberFormat="1" applyFont="1" applyFill="1" applyBorder="1" applyAlignment="1" applyProtection="1">
      <alignment horizontal="left" vertical="center" wrapText="1"/>
    </xf>
    <xf numFmtId="0" fontId="7" fillId="8" borderId="15" xfId="53" applyNumberFormat="1" applyFont="1" applyFill="1" applyBorder="1" applyAlignment="1" applyProtection="1">
      <alignment horizontal="left" vertical="center" wrapText="1"/>
    </xf>
    <xf numFmtId="0" fontId="7" fillId="8" borderId="14" xfId="53" applyNumberFormat="1" applyFont="1" applyFill="1" applyBorder="1" applyAlignment="1" applyProtection="1">
      <alignment horizontal="left" vertical="center" wrapText="1"/>
    </xf>
    <xf numFmtId="49" fontId="7" fillId="11" borderId="13" xfId="53" applyNumberFormat="1" applyFont="1" applyFill="1" applyBorder="1" applyAlignment="1" applyProtection="1">
      <alignment horizontal="center" vertical="center" wrapText="1"/>
    </xf>
    <xf numFmtId="0" fontId="7" fillId="0" borderId="13" xfId="54" applyNumberFormat="1" applyFont="1" applyFill="1" applyBorder="1" applyAlignment="1" applyProtection="1">
      <alignment horizontal="left" vertical="center" wrapText="1"/>
    </xf>
    <xf numFmtId="0" fontId="7" fillId="0" borderId="5" xfId="54" applyNumberFormat="1" applyFont="1" applyFill="1" applyBorder="1" applyAlignment="1" applyProtection="1">
      <alignment horizontal="left" vertical="center" wrapText="1"/>
    </xf>
    <xf numFmtId="0" fontId="7" fillId="0" borderId="15" xfId="54" applyNumberFormat="1" applyFont="1" applyFill="1" applyBorder="1" applyAlignment="1" applyProtection="1">
      <alignment horizontal="left" vertical="center" wrapText="1"/>
    </xf>
    <xf numFmtId="0" fontId="7"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7"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7"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7"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7" fillId="0" borderId="5" xfId="3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left" vertical="center" wrapText="1"/>
    </xf>
    <xf numFmtId="0" fontId="7" fillId="11" borderId="5" xfId="5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0" fontId="7" fillId="7" borderId="0" xfId="54" applyFont="1" applyFill="1" applyBorder="1" applyAlignment="1" applyProtection="1">
      <alignment horizontal="center" vertical="center" wrapText="1"/>
    </xf>
    <xf numFmtId="0" fontId="30" fillId="7" borderId="17" xfId="33" applyNumberFormat="1" applyFont="1" applyFill="1" applyBorder="1" applyAlignment="1" applyProtection="1">
      <alignment horizontal="center" vertical="center" wrapText="1"/>
    </xf>
    <xf numFmtId="0" fontId="30" fillId="0" borderId="20" xfId="54" applyFont="1" applyFill="1" applyBorder="1" applyAlignment="1" applyProtection="1">
      <alignment horizontal="center" vertical="top" wrapText="1"/>
    </xf>
    <xf numFmtId="0" fontId="30" fillId="0" borderId="0" xfId="54" applyFont="1" applyFill="1" applyBorder="1" applyAlignment="1" applyProtection="1">
      <alignment horizontal="center" vertical="top" wrapText="1"/>
    </xf>
    <xf numFmtId="14" fontId="50" fillId="0" borderId="5" xfId="53" applyNumberFormat="1" applyFont="1" applyFill="1" applyBorder="1" applyAlignment="1" applyProtection="1">
      <alignment horizontal="center" vertical="center" wrapText="1"/>
    </xf>
    <xf numFmtId="0" fontId="34" fillId="0" borderId="21" xfId="54" applyFont="1" applyFill="1" applyBorder="1" applyAlignment="1" applyProtection="1">
      <alignment horizontal="center" vertical="center" wrapText="1"/>
    </xf>
    <xf numFmtId="0" fontId="34" fillId="0" borderId="18" xfId="54" applyFont="1" applyFill="1" applyBorder="1" applyAlignment="1" applyProtection="1">
      <alignment horizontal="center" vertical="center" wrapText="1"/>
    </xf>
    <xf numFmtId="0" fontId="7" fillId="8" borderId="13" xfId="47" applyNumberFormat="1" applyFont="1" applyFill="1" applyBorder="1" applyAlignment="1" applyProtection="1">
      <alignment horizontal="left" vertical="center" wrapText="1"/>
    </xf>
    <xf numFmtId="0" fontId="7" fillId="8" borderId="15" xfId="47" applyNumberFormat="1" applyFont="1" applyFill="1" applyBorder="1" applyAlignment="1" applyProtection="1">
      <alignment horizontal="left" vertical="center" wrapText="1"/>
    </xf>
    <xf numFmtId="0" fontId="7" fillId="8" borderId="14" xfId="47" applyNumberFormat="1" applyFont="1" applyFill="1" applyBorder="1" applyAlignment="1" applyProtection="1">
      <alignment horizontal="left" vertical="center" wrapText="1"/>
    </xf>
    <xf numFmtId="0" fontId="9" fillId="10" borderId="5" xfId="0" applyNumberFormat="1" applyFont="1" applyFill="1" applyBorder="1" applyAlignment="1" applyProtection="1">
      <alignment horizontal="center" vertical="center" wrapText="1"/>
    </xf>
  </cellXfs>
  <cellStyles count="127">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_РИТ КЭС " xfId="112" xr:uid="{00000000-0005-0000-0000-00000F000000}"/>
    <cellStyle name="_Факт  годовая 2007 " xfId="111" xr:uid="{00000000-0005-0000-0000-000010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omma [0]" xfId="110" xr:uid="{00000000-0005-0000-0000-000023000000}"/>
    <cellStyle name="Currency [0]" xfId="16" xr:uid="{00000000-0005-0000-0000-000024000000}"/>
    <cellStyle name="currency1" xfId="17" xr:uid="{00000000-0005-0000-0000-000025000000}"/>
    <cellStyle name="Currency2" xfId="18" xr:uid="{00000000-0005-0000-0000-000026000000}"/>
    <cellStyle name="currency3" xfId="19" xr:uid="{00000000-0005-0000-0000-000027000000}"/>
    <cellStyle name="currency4" xfId="20" xr:uid="{00000000-0005-0000-0000-000028000000}"/>
    <cellStyle name="Followed Hyperlink" xfId="21" xr:uid="{00000000-0005-0000-0000-000029000000}"/>
    <cellStyle name="Header 3" xfId="22" xr:uid="{00000000-0005-0000-0000-00002A000000}"/>
    <cellStyle name="Header 3 2" xfId="117" xr:uid="{00000000-0005-0000-0000-00002B000000}"/>
    <cellStyle name="Hyperlink" xfId="23" xr:uid="{00000000-0005-0000-0000-00002C000000}"/>
    <cellStyle name="Hyperlink 2" xfId="116" xr:uid="{00000000-0005-0000-0000-00002D000000}"/>
    <cellStyle name="normal" xfId="24" xr:uid="{00000000-0005-0000-0000-00002E000000}"/>
    <cellStyle name="Normal1" xfId="25" xr:uid="{00000000-0005-0000-0000-00002F000000}"/>
    <cellStyle name="Normal2" xfId="26" xr:uid="{00000000-0005-0000-0000-000030000000}"/>
    <cellStyle name="Percent1" xfId="27" xr:uid="{00000000-0005-0000-0000-000031000000}"/>
    <cellStyle name="Title 4" xfId="28" xr:uid="{00000000-0005-0000-0000-000032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вод  2" xfId="113" xr:uid="{00000000-0005-0000-0000-00003A000000}"/>
    <cellStyle name="Вывод" xfId="64" builtinId="21" hidden="1"/>
    <cellStyle name="Вычисление" xfId="65" builtinId="22" hidden="1"/>
    <cellStyle name="Гиперссылка" xfId="30" builtinId="8" customBuiltin="1"/>
    <cellStyle name="Гиперссылка 10" xfId="114" xr:uid="{00000000-0005-0000-0000-00003E000000}"/>
    <cellStyle name="Гиперссылка 2" xfId="120" xr:uid="{00000000-0005-0000-0000-00003F000000}"/>
    <cellStyle name="Гиперссылка 2 2" xfId="31" xr:uid="{00000000-0005-0000-0000-000040000000}"/>
    <cellStyle name="Денежный" xfId="98" builtinId="4" hidden="1"/>
    <cellStyle name="Денежный [0]" xfId="99" builtinId="7" hidden="1"/>
    <cellStyle name="Заголовок" xfId="32" xr:uid="{00000000-0005-0000-0000-000043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8000000}"/>
    <cellStyle name="Значение" xfId="34" xr:uid="{00000000-0005-0000-0000-000049000000}"/>
    <cellStyle name="Значение 2" xfId="126" xr:uid="{00000000-0005-0000-0000-00004A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50000000}"/>
    <cellStyle name="Обычный 12 2" xfId="36" xr:uid="{00000000-0005-0000-0000-000051000000}"/>
    <cellStyle name="Обычный 12 4" xfId="109" xr:uid="{00000000-0005-0000-0000-000052000000}"/>
    <cellStyle name="Обычный 14" xfId="37" xr:uid="{00000000-0005-0000-0000-000053000000}"/>
    <cellStyle name="Обычный 14 2" xfId="115" xr:uid="{00000000-0005-0000-0000-000054000000}"/>
    <cellStyle name="Обычный 14 6" xfId="101" xr:uid="{00000000-0005-0000-0000-000055000000}"/>
    <cellStyle name="Обычный 14 6 2" xfId="119" xr:uid="{00000000-0005-0000-0000-000056000000}"/>
    <cellStyle name="Обычный 15" xfId="38" xr:uid="{00000000-0005-0000-0000-000057000000}"/>
    <cellStyle name="Обычный 2" xfId="39" xr:uid="{00000000-0005-0000-0000-000058000000}"/>
    <cellStyle name="Обычный 2 2" xfId="40" xr:uid="{00000000-0005-0000-0000-000059000000}"/>
    <cellStyle name="Обычный 2 2 4" xfId="108" xr:uid="{00000000-0005-0000-0000-00005A000000}"/>
    <cellStyle name="Обычный 20 2" xfId="121" xr:uid="{00000000-0005-0000-0000-00005B000000}"/>
    <cellStyle name="Обычный 21 2" xfId="122" xr:uid="{00000000-0005-0000-0000-00005C000000}"/>
    <cellStyle name="Обычный 22" xfId="124" xr:uid="{00000000-0005-0000-0000-00005D000000}"/>
    <cellStyle name="Обычный 23" xfId="123" xr:uid="{00000000-0005-0000-0000-00005E000000}"/>
    <cellStyle name="Обычный 3" xfId="41" xr:uid="{00000000-0005-0000-0000-00005F000000}"/>
    <cellStyle name="Обычный 3 2" xfId="42" xr:uid="{00000000-0005-0000-0000-000060000000}"/>
    <cellStyle name="Обычный 3 3" xfId="43" xr:uid="{00000000-0005-0000-0000-000061000000}"/>
    <cellStyle name="Обычный 3 4" xfId="107" xr:uid="{00000000-0005-0000-0000-000062000000}"/>
    <cellStyle name="Обычный 3 5" xfId="106" xr:uid="{00000000-0005-0000-0000-000063000000}"/>
    <cellStyle name="Обычный 4" xfId="44" xr:uid="{00000000-0005-0000-0000-000064000000}"/>
    <cellStyle name="Обычный 4 2" xfId="105" xr:uid="{00000000-0005-0000-0000-000065000000}"/>
    <cellStyle name="Обычный 5" xfId="118" xr:uid="{00000000-0005-0000-0000-000066000000}"/>
    <cellStyle name="Обычный_BALANCE.WARM.2007YEAR(FACT)" xfId="45" xr:uid="{00000000-0005-0000-0000-000067000000}"/>
    <cellStyle name="Обычный_INVEST.WARM.PLAN.4.78(v0.1)" xfId="46" xr:uid="{00000000-0005-0000-0000-000068000000}"/>
    <cellStyle name="Обычный_JKH.OPEN.INFO.HVS(v3.5)_цены161210" xfId="47" xr:uid="{00000000-0005-0000-0000-000069000000}"/>
    <cellStyle name="Обычный_JKH.OPEN.INFO.PRICE.VO_v4.0(10.02.11)" xfId="48" xr:uid="{00000000-0005-0000-0000-00006A000000}"/>
    <cellStyle name="Обычный_MINENERGO.340.PRIL79(v0.1)" xfId="49" xr:uid="{00000000-0005-0000-0000-00006B000000}"/>
    <cellStyle name="Обычный_PREDEL.JKH.2010(v1.3)" xfId="50" xr:uid="{00000000-0005-0000-0000-00006C000000}"/>
    <cellStyle name="Обычный_razrabotka_sablonov_po_WKU" xfId="51" xr:uid="{00000000-0005-0000-0000-00006D000000}"/>
    <cellStyle name="Обычный_SIMPLE_1_massive2" xfId="52" xr:uid="{00000000-0005-0000-0000-00006E000000}"/>
    <cellStyle name="Обычный_ЖКУ_проект3" xfId="53" xr:uid="{00000000-0005-0000-0000-00006F000000}"/>
    <cellStyle name="Обычный_Мониторинг инвестиций" xfId="54" xr:uid="{00000000-0005-0000-0000-000070000000}"/>
    <cellStyle name="Обычный_Шаблон по источникам для Модуля Реестр (2)" xfId="55" xr:uid="{00000000-0005-0000-0000-000071000000}"/>
    <cellStyle name="Плохой" xfId="62" builtinId="27" hidden="1"/>
    <cellStyle name="Пояснение" xfId="70" builtinId="53" hidden="1"/>
    <cellStyle name="Примечание" xfId="69" builtinId="10" hidden="1"/>
    <cellStyle name="Процентный" xfId="100" builtinId="5" hidden="1"/>
    <cellStyle name="Процентный 10" xfId="104" xr:uid="{00000000-0005-0000-0000-000076000000}"/>
    <cellStyle name="Процентный 2" xfId="103" xr:uid="{00000000-0005-0000-0000-000077000000}"/>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Финансовый 2" xfId="125" xr:uid="{00000000-0005-0000-0000-00007C000000}"/>
    <cellStyle name="Формула_GRES.2007.5" xfId="102" xr:uid="{00000000-0005-0000-0000-00007D000000}"/>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a:extLst>
            <a:ext uri="{FF2B5EF4-FFF2-40B4-BE49-F238E27FC236}">
              <a16:creationId xmlns:a16="http://schemas.microsoft.com/office/drawing/2014/main" id="{00000000-0008-0000-0B00-000004000000}"/>
            </a:ext>
          </a:extLst>
        </xdr:cNvPr>
        <xdr:cNvGrpSpPr>
          <a:grpSpLocks/>
        </xdr:cNvGrpSpPr>
      </xdr:nvGrpSpPr>
      <xdr:grpSpPr bwMode="auto">
        <a:xfrm>
          <a:off x="12763500" y="397192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100-000007000000}"/>
            </a:ext>
          </a:extLst>
        </xdr:cNvPr>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58972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11" t="s">
        <v>717</v>
      </c>
      <c r="M5" s="1311"/>
      <c r="N5" s="1311"/>
      <c r="O5" s="1311"/>
      <c r="P5" s="1311"/>
      <c r="Q5" s="1311"/>
      <c r="R5" s="1311"/>
      <c r="S5" s="1311"/>
      <c r="T5" s="1311"/>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28.04.2020</v>
      </c>
      <c r="P8" s="1288"/>
      <c r="Q8" s="1288"/>
      <c r="R8" s="1288"/>
      <c r="S8" s="1288"/>
      <c r="T8" s="1288"/>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29</v>
      </c>
      <c r="P9" s="1288"/>
      <c r="Q9" s="1288"/>
      <c r="R9" s="1288"/>
      <c r="S9" s="1288"/>
      <c r="T9" s="1288"/>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287"/>
      <c r="P10" s="1287"/>
      <c r="Q10" s="1287"/>
      <c r="R10" s="1287"/>
      <c r="S10" s="1287"/>
      <c r="T10" s="1287"/>
      <c r="U10" s="780"/>
      <c r="V10" s="780"/>
      <c r="X10" s="1121"/>
      <c r="Y10" s="1121"/>
      <c r="Z10" s="1121"/>
      <c r="AA10" s="1121"/>
      <c r="AB10" s="1121"/>
    </row>
    <row r="11" spans="1:29" s="539" customFormat="1" ht="11.25" hidden="1">
      <c r="A11" s="559"/>
      <c r="B11" s="559"/>
      <c r="C11" s="559"/>
      <c r="D11" s="559"/>
      <c r="E11" s="559"/>
      <c r="F11" s="559"/>
      <c r="G11" s="559"/>
      <c r="H11" s="559"/>
      <c r="L11" s="1312"/>
      <c r="M11" s="1312"/>
      <c r="N11" s="536"/>
      <c r="O11" s="551"/>
      <c r="P11" s="551"/>
      <c r="Q11" s="551"/>
      <c r="R11" s="551"/>
      <c r="S11" s="551"/>
      <c r="T11" s="551"/>
      <c r="U11" s="557" t="s">
        <v>371</v>
      </c>
      <c r="X11" s="559"/>
      <c r="Y11" s="559"/>
      <c r="Z11" s="559"/>
      <c r="AA11" s="559"/>
      <c r="AB11" s="559"/>
      <c r="AC11" s="559"/>
    </row>
    <row r="12" spans="1:29">
      <c r="J12" s="499"/>
      <c r="K12" s="499"/>
      <c r="L12" s="494"/>
      <c r="M12" s="494"/>
      <c r="N12" s="472"/>
      <c r="O12" s="1289"/>
      <c r="P12" s="1289"/>
      <c r="Q12" s="1289"/>
      <c r="R12" s="1289"/>
      <c r="S12" s="1289"/>
      <c r="T12" s="1289"/>
      <c r="U12" s="1289"/>
    </row>
    <row r="13" spans="1:29">
      <c r="J13" s="499"/>
      <c r="K13" s="499"/>
      <c r="L13" s="1239" t="s">
        <v>445</v>
      </c>
      <c r="M13" s="1239"/>
      <c r="N13" s="1239"/>
      <c r="O13" s="1239"/>
      <c r="P13" s="1239"/>
      <c r="Q13" s="1239"/>
      <c r="R13" s="1239"/>
      <c r="S13" s="1239"/>
      <c r="T13" s="1239"/>
      <c r="U13" s="1239"/>
      <c r="V13" s="1239"/>
      <c r="W13" s="1239" t="s">
        <v>446</v>
      </c>
    </row>
    <row r="14" spans="1:29" ht="14.25" customHeight="1">
      <c r="J14" s="499"/>
      <c r="K14" s="499"/>
      <c r="L14" s="1295" t="s">
        <v>91</v>
      </c>
      <c r="M14" s="1295" t="s">
        <v>602</v>
      </c>
      <c r="N14" s="630"/>
      <c r="O14" s="1296" t="s">
        <v>604</v>
      </c>
      <c r="P14" s="1297"/>
      <c r="Q14" s="1297"/>
      <c r="R14" s="1297"/>
      <c r="S14" s="1297"/>
      <c r="T14" s="1298"/>
      <c r="U14" s="1306" t="s">
        <v>339</v>
      </c>
      <c r="V14" s="1292" t="s">
        <v>274</v>
      </c>
      <c r="W14" s="1239"/>
    </row>
    <row r="15" spans="1:29" ht="14.25" customHeight="1">
      <c r="J15" s="499"/>
      <c r="K15" s="499"/>
      <c r="L15" s="1295"/>
      <c r="M15" s="1295"/>
      <c r="N15" s="631"/>
      <c r="O15" s="1301" t="s">
        <v>578</v>
      </c>
      <c r="P15" s="1299" t="s">
        <v>270</v>
      </c>
      <c r="Q15" s="1300"/>
      <c r="R15" s="1303" t="s">
        <v>615</v>
      </c>
      <c r="S15" s="1304"/>
      <c r="T15" s="1305"/>
      <c r="U15" s="1307"/>
      <c r="V15" s="1293"/>
      <c r="W15" s="1239"/>
    </row>
    <row r="16" spans="1:29" ht="33.75" customHeight="1">
      <c r="J16" s="499"/>
      <c r="K16" s="499"/>
      <c r="L16" s="1295"/>
      <c r="M16" s="1295"/>
      <c r="N16" s="632"/>
      <c r="O16" s="1302"/>
      <c r="P16" s="505" t="s">
        <v>579</v>
      </c>
      <c r="Q16" s="505" t="s">
        <v>6</v>
      </c>
      <c r="R16" s="506" t="s">
        <v>273</v>
      </c>
      <c r="S16" s="1290" t="s">
        <v>272</v>
      </c>
      <c r="T16" s="1291"/>
      <c r="U16" s="1308"/>
      <c r="V16" s="1294"/>
      <c r="W16" s="1239"/>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13">
        <f ca="1">OFFSET(S17,0,-1)+1</f>
        <v>7</v>
      </c>
      <c r="T17" s="1313"/>
      <c r="U17" s="617">
        <f ca="1">OFFSET(U17,0,-2)+1</f>
        <v>8</v>
      </c>
      <c r="V17" s="618">
        <f ca="1">OFFSET(V17,0,-1)</f>
        <v>8</v>
      </c>
      <c r="W17" s="617">
        <f ca="1">OFFSET(W17,0,-1)+1</f>
        <v>9</v>
      </c>
    </row>
    <row r="18" spans="1:29" ht="22.5">
      <c r="A18" s="1314">
        <v>1</v>
      </c>
      <c r="B18" s="813"/>
      <c r="C18" s="813"/>
      <c r="D18" s="813"/>
      <c r="E18" s="814"/>
      <c r="F18" s="815"/>
      <c r="G18" s="815"/>
      <c r="H18" s="815"/>
      <c r="I18" s="816"/>
      <c r="J18" s="811"/>
      <c r="K18" s="818"/>
      <c r="L18" s="562">
        <f>mergeValue(A18)</f>
        <v>1</v>
      </c>
      <c r="M18" s="610" t="s">
        <v>19</v>
      </c>
      <c r="N18" s="615"/>
      <c r="O18" s="1315"/>
      <c r="P18" s="1315"/>
      <c r="Q18" s="1315"/>
      <c r="R18" s="1315"/>
      <c r="S18" s="1315"/>
      <c r="T18" s="1315"/>
      <c r="U18" s="1315"/>
      <c r="V18" s="1315"/>
      <c r="W18" s="1129" t="s">
        <v>718</v>
      </c>
      <c r="Y18" s="558"/>
      <c r="Z18" s="558" t="str">
        <f t="shared" ref="Z18:Z31" si="0">IF(M18="","",M18 )</f>
        <v>Наименование тарифа</v>
      </c>
      <c r="AA18" s="558"/>
      <c r="AB18" s="558"/>
      <c r="AC18" s="558"/>
    </row>
    <row r="19" spans="1:29" ht="22.5">
      <c r="A19" s="1314"/>
      <c r="B19" s="1314">
        <v>1</v>
      </c>
      <c r="C19" s="813"/>
      <c r="D19" s="813"/>
      <c r="E19" s="815"/>
      <c r="F19" s="815"/>
      <c r="G19" s="815"/>
      <c r="H19" s="815"/>
      <c r="I19" s="810"/>
      <c r="J19" s="809"/>
      <c r="K19" s="812"/>
      <c r="L19" s="562" t="str">
        <f>mergeValue(A19) &amp;"."&amp; mergeValue(B19)</f>
        <v>1.1</v>
      </c>
      <c r="M19" s="516" t="s">
        <v>15</v>
      </c>
      <c r="N19" s="615"/>
      <c r="O19" s="1315"/>
      <c r="P19" s="1315"/>
      <c r="Q19" s="1315"/>
      <c r="R19" s="1315"/>
      <c r="S19" s="1315"/>
      <c r="T19" s="1315"/>
      <c r="U19" s="1315"/>
      <c r="V19" s="1315"/>
      <c r="W19" s="1129" t="s">
        <v>459</v>
      </c>
      <c r="Y19" s="558"/>
      <c r="Z19" s="558" t="str">
        <f t="shared" si="0"/>
        <v>Территория действия тарифа</v>
      </c>
      <c r="AA19" s="558"/>
      <c r="AB19" s="558"/>
      <c r="AC19" s="558"/>
    </row>
    <row r="20" spans="1:29" ht="22.5">
      <c r="A20" s="1314"/>
      <c r="B20" s="1314"/>
      <c r="C20" s="1314">
        <v>1</v>
      </c>
      <c r="D20" s="813"/>
      <c r="E20" s="815"/>
      <c r="F20" s="815"/>
      <c r="G20" s="815"/>
      <c r="H20" s="815"/>
      <c r="I20" s="817"/>
      <c r="J20" s="809"/>
      <c r="K20" s="812"/>
      <c r="L20" s="562" t="str">
        <f>mergeValue(A20) &amp;"."&amp; mergeValue(B20)&amp;"."&amp; mergeValue(C20)</f>
        <v>1.1.1</v>
      </c>
      <c r="M20" s="517" t="s">
        <v>7</v>
      </c>
      <c r="N20" s="615"/>
      <c r="O20" s="1315"/>
      <c r="P20" s="1315"/>
      <c r="Q20" s="1315"/>
      <c r="R20" s="1315"/>
      <c r="S20" s="1315"/>
      <c r="T20" s="1315"/>
      <c r="U20" s="1315"/>
      <c r="V20" s="1315"/>
      <c r="W20" s="1129" t="s">
        <v>600</v>
      </c>
      <c r="Y20" s="558"/>
      <c r="Z20" s="558" t="str">
        <f t="shared" si="0"/>
        <v xml:space="preserve">Наименование системы теплоснабжения </v>
      </c>
      <c r="AA20" s="558"/>
      <c r="AB20" s="558"/>
      <c r="AC20" s="558"/>
    </row>
    <row r="21" spans="1:29" ht="22.5">
      <c r="A21" s="1314"/>
      <c r="B21" s="1314"/>
      <c r="C21" s="1314"/>
      <c r="D21" s="1314">
        <v>1</v>
      </c>
      <c r="E21" s="815"/>
      <c r="F21" s="815"/>
      <c r="G21" s="815"/>
      <c r="H21" s="815"/>
      <c r="I21" s="817"/>
      <c r="J21" s="809"/>
      <c r="K21" s="812"/>
      <c r="L21" s="562" t="str">
        <f>mergeValue(A21) &amp;"."&amp; mergeValue(B21)&amp;"."&amp; mergeValue(C21)&amp;"."&amp; mergeValue(D21)</f>
        <v>1.1.1.1</v>
      </c>
      <c r="M21" s="518" t="s">
        <v>21</v>
      </c>
      <c r="N21" s="615"/>
      <c r="O21" s="1315"/>
      <c r="P21" s="1315"/>
      <c r="Q21" s="1315"/>
      <c r="R21" s="1315"/>
      <c r="S21" s="1315"/>
      <c r="T21" s="1315"/>
      <c r="U21" s="1315"/>
      <c r="V21" s="1315"/>
      <c r="W21" s="1129" t="s">
        <v>601</v>
      </c>
      <c r="Y21" s="558"/>
      <c r="Z21" s="558" t="str">
        <f t="shared" si="0"/>
        <v xml:space="preserve">Источник тепловой энергии  </v>
      </c>
      <c r="AA21" s="558"/>
      <c r="AB21" s="558"/>
      <c r="AC21" s="558"/>
    </row>
    <row r="22" spans="1:29" ht="78.75">
      <c r="A22" s="1314"/>
      <c r="B22" s="1314"/>
      <c r="C22" s="1314"/>
      <c r="D22" s="1314"/>
      <c r="E22" s="1314">
        <v>1</v>
      </c>
      <c r="F22" s="815"/>
      <c r="G22" s="815"/>
      <c r="H22" s="813">
        <v>1</v>
      </c>
      <c r="I22" s="1314">
        <v>1</v>
      </c>
      <c r="J22" s="815"/>
      <c r="K22" s="820"/>
      <c r="L22" s="562" t="str">
        <f>mergeValue(A22) &amp;"."&amp; mergeValue(B22)&amp;"."&amp; mergeValue(C22)&amp;"."&amp; mergeValue(D22)&amp;"."&amp; mergeValue(E22)</f>
        <v>1.1.1.1.1</v>
      </c>
      <c r="M22" s="524" t="s">
        <v>8</v>
      </c>
      <c r="N22" s="615"/>
      <c r="O22" s="1316"/>
      <c r="P22" s="1316"/>
      <c r="Q22" s="1316"/>
      <c r="R22" s="1316"/>
      <c r="S22" s="1316"/>
      <c r="T22" s="1316"/>
      <c r="U22" s="1316"/>
      <c r="V22" s="1316"/>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14"/>
      <c r="B23" s="1314"/>
      <c r="C23" s="1314"/>
      <c r="D23" s="1314"/>
      <c r="E23" s="1314"/>
      <c r="F23" s="1314">
        <v>1</v>
      </c>
      <c r="G23" s="813"/>
      <c r="H23" s="813"/>
      <c r="I23" s="1314"/>
      <c r="J23" s="1314">
        <v>1</v>
      </c>
      <c r="K23" s="821"/>
      <c r="L23" s="562" t="str">
        <f>mergeValue(A23) &amp;"."&amp; mergeValue(B23)&amp;"."&amp; mergeValue(C23)&amp;"."&amp; mergeValue(D23)&amp;"."&amp; mergeValue(E23)&amp;"."&amp; mergeValue(F23)</f>
        <v>1.1.1.1.1.1</v>
      </c>
      <c r="M23" s="525" t="s">
        <v>9</v>
      </c>
      <c r="N23" s="615"/>
      <c r="O23" s="1317"/>
      <c r="P23" s="1318"/>
      <c r="Q23" s="1318"/>
      <c r="R23" s="1318"/>
      <c r="S23" s="1318"/>
      <c r="T23" s="1318"/>
      <c r="U23" s="1318"/>
      <c r="V23" s="1319"/>
      <c r="W23" s="1129" t="s">
        <v>720</v>
      </c>
      <c r="Y23" s="558"/>
      <c r="Z23" s="558" t="str">
        <f t="shared" si="0"/>
        <v>Группа потребителей</v>
      </c>
      <c r="AA23" s="558"/>
      <c r="AB23" s="558"/>
      <c r="AC23" s="558"/>
    </row>
    <row r="24" spans="1:29" ht="122.1" customHeight="1">
      <c r="A24" s="1314"/>
      <c r="B24" s="1314"/>
      <c r="C24" s="1314"/>
      <c r="D24" s="1314"/>
      <c r="E24" s="1314"/>
      <c r="F24" s="1314"/>
      <c r="G24" s="813">
        <v>1</v>
      </c>
      <c r="H24" s="813"/>
      <c r="I24" s="1314"/>
      <c r="J24" s="1314"/>
      <c r="K24" s="821">
        <v>1</v>
      </c>
      <c r="L24" s="562" t="str">
        <f>mergeValue(A24) &amp;"."&amp; mergeValue(B24)&amp;"."&amp; mergeValue(C24)&amp;"."&amp; mergeValue(D24)&amp;"."&amp; mergeValue(E24)&amp;"."&amp; mergeValue(F24)&amp;"."&amp; mergeValue(G24)</f>
        <v>1.1.1.1.1.1.1</v>
      </c>
      <c r="M24" s="1088"/>
      <c r="N24" s="615"/>
      <c r="O24" s="532"/>
      <c r="P24" s="532"/>
      <c r="Q24" s="1040"/>
      <c r="R24" s="1309"/>
      <c r="S24" s="1310" t="s">
        <v>83</v>
      </c>
      <c r="T24" s="1309"/>
      <c r="U24" s="1310" t="s">
        <v>84</v>
      </c>
      <c r="V24" s="532"/>
      <c r="W24" s="1284" t="s">
        <v>721</v>
      </c>
      <c r="X24" s="554" t="str">
        <f>strCheckDate(O25:V25)</f>
        <v/>
      </c>
      <c r="Y24" s="558"/>
      <c r="Z24" s="558" t="str">
        <f t="shared" si="0"/>
        <v/>
      </c>
      <c r="AA24" s="558"/>
      <c r="AB24" s="558"/>
      <c r="AC24" s="558"/>
    </row>
    <row r="25" spans="1:29" ht="11.25" hidden="1">
      <c r="A25" s="1314"/>
      <c r="B25" s="1314"/>
      <c r="C25" s="1314"/>
      <c r="D25" s="1314"/>
      <c r="E25" s="1314"/>
      <c r="F25" s="1314"/>
      <c r="G25" s="813"/>
      <c r="H25" s="813"/>
      <c r="I25" s="1314"/>
      <c r="J25" s="1314"/>
      <c r="K25" s="821"/>
      <c r="L25" s="569"/>
      <c r="M25" s="615"/>
      <c r="N25" s="615"/>
      <c r="O25" s="532"/>
      <c r="P25" s="532"/>
      <c r="Q25" s="553" t="str">
        <f>R24 &amp; "-" &amp; T24</f>
        <v>-</v>
      </c>
      <c r="R25" s="1309"/>
      <c r="S25" s="1310"/>
      <c r="T25" s="1309"/>
      <c r="U25" s="1310"/>
      <c r="V25" s="532"/>
      <c r="W25" s="1285"/>
      <c r="Y25" s="558"/>
      <c r="Z25" s="558" t="str">
        <f t="shared" si="0"/>
        <v/>
      </c>
      <c r="AA25" s="558"/>
      <c r="AB25" s="558"/>
      <c r="AC25" s="558"/>
    </row>
    <row r="26" spans="1:29" ht="15" customHeight="1">
      <c r="A26" s="1314"/>
      <c r="B26" s="1314"/>
      <c r="C26" s="1314"/>
      <c r="D26" s="1314"/>
      <c r="E26" s="1314"/>
      <c r="F26" s="1314"/>
      <c r="G26" s="815"/>
      <c r="H26" s="813"/>
      <c r="I26" s="1314"/>
      <c r="J26" s="1314"/>
      <c r="K26" s="820"/>
      <c r="L26" s="508"/>
      <c r="M26" s="527" t="s">
        <v>24</v>
      </c>
      <c r="N26" s="534"/>
      <c r="O26" s="534"/>
      <c r="P26" s="534"/>
      <c r="Q26" s="534"/>
      <c r="R26" s="534"/>
      <c r="S26" s="534"/>
      <c r="T26" s="534"/>
      <c r="U26" s="534"/>
      <c r="V26" s="530"/>
      <c r="W26" s="1286"/>
      <c r="Y26" s="558"/>
      <c r="Z26" s="558" t="str">
        <f t="shared" si="0"/>
        <v>Добавить вид теплоносителя (параметры теплоносителя)</v>
      </c>
      <c r="AA26" s="558"/>
      <c r="AB26" s="558"/>
      <c r="AC26" s="558"/>
    </row>
    <row r="27" spans="1:29" ht="15" customHeight="1">
      <c r="A27" s="1314"/>
      <c r="B27" s="1314"/>
      <c r="C27" s="1314"/>
      <c r="D27" s="1314"/>
      <c r="E27" s="1314"/>
      <c r="F27" s="815"/>
      <c r="G27" s="815"/>
      <c r="H27" s="813"/>
      <c r="I27" s="1314"/>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14"/>
      <c r="B28" s="1314"/>
      <c r="C28" s="1314"/>
      <c r="D28" s="1314"/>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14"/>
      <c r="B29" s="1314"/>
      <c r="C29" s="1314"/>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14"/>
      <c r="B30" s="1314"/>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14"/>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7" t="s">
        <v>722</v>
      </c>
      <c r="N34" s="1277"/>
      <c r="O34" s="1277"/>
      <c r="P34" s="1277"/>
      <c r="Q34" s="1277"/>
      <c r="R34" s="1277"/>
      <c r="S34" s="1277"/>
      <c r="T34" s="1277"/>
      <c r="U34" s="1277"/>
      <c r="V34" s="1277"/>
      <c r="W34" s="1277"/>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8" t="s">
        <v>470</v>
      </c>
      <c r="G2" s="1279"/>
      <c r="H2" s="1280"/>
      <c r="I2" s="757"/>
    </row>
    <row r="3" spans="1:20" ht="3" customHeight="1"/>
    <row r="4" spans="1:20" s="955" customFormat="1" ht="11.25">
      <c r="A4" s="961"/>
      <c r="B4" s="961"/>
      <c r="C4" s="961"/>
      <c r="D4" s="961"/>
      <c r="F4" s="1239" t="s">
        <v>445</v>
      </c>
      <c r="G4" s="1239"/>
      <c r="H4" s="1239"/>
      <c r="I4" s="1281"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1"/>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28.04.2020</v>
      </c>
      <c r="I7" s="767" t="s">
        <v>472</v>
      </c>
      <c r="J7" s="584"/>
      <c r="K7" s="961"/>
      <c r="L7" s="961"/>
      <c r="M7" s="961"/>
      <c r="N7" s="961"/>
      <c r="O7" s="961"/>
      <c r="P7" s="961"/>
      <c r="Q7" s="961"/>
      <c r="R7" s="961"/>
      <c r="S7" s="961"/>
      <c r="T7" s="961"/>
    </row>
    <row r="8" spans="1:20" s="955" customFormat="1" ht="45">
      <c r="A8" s="1282">
        <v>1</v>
      </c>
      <c r="B8" s="961"/>
      <c r="C8" s="961"/>
      <c r="D8" s="961"/>
      <c r="F8" s="977" t="str">
        <f>"2." &amp;mergeValue(A8)</f>
        <v>2.1</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82"/>
      <c r="B9" s="961"/>
      <c r="C9" s="961"/>
      <c r="D9" s="961"/>
      <c r="F9" s="977" t="str">
        <f>"3." &amp;mergeValue(A9)</f>
        <v>3.1</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767" t="s">
        <v>566</v>
      </c>
      <c r="J9" s="584"/>
      <c r="K9" s="961"/>
      <c r="L9" s="961"/>
      <c r="M9" s="961"/>
      <c r="N9" s="961"/>
      <c r="O9" s="961"/>
      <c r="P9" s="961"/>
      <c r="Q9" s="961"/>
      <c r="R9" s="961"/>
      <c r="S9" s="961"/>
      <c r="T9" s="961"/>
    </row>
    <row r="10" spans="1:20" s="955" customFormat="1" ht="22.5">
      <c r="A10" s="1282"/>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82"/>
      <c r="B11" s="1282">
        <v>1</v>
      </c>
      <c r="C11" s="971"/>
      <c r="D11" s="971"/>
      <c r="F11" s="977" t="str">
        <f>"4."&amp;mergeValue(A11) &amp;"."&amp;mergeValue(B11)</f>
        <v>4.1.1</v>
      </c>
      <c r="G11" s="778" t="s">
        <v>570</v>
      </c>
      <c r="H11" s="975" t="str">
        <f>IF(region_name="","",region_name)</f>
        <v>Нижегородская область</v>
      </c>
      <c r="I11" s="767" t="s">
        <v>478</v>
      </c>
      <c r="J11" s="584"/>
      <c r="K11" s="961"/>
      <c r="L11" s="961"/>
      <c r="M11" s="961"/>
      <c r="N11" s="961"/>
      <c r="O11" s="961"/>
      <c r="P11" s="961"/>
      <c r="Q11" s="961"/>
      <c r="R11" s="961"/>
      <c r="S11" s="961"/>
      <c r="T11" s="961"/>
    </row>
    <row r="12" spans="1:20" s="955" customFormat="1" ht="22.5">
      <c r="A12" s="1282"/>
      <c r="B12" s="1282"/>
      <c r="C12" s="1282">
        <v>1</v>
      </c>
      <c r="D12" s="971"/>
      <c r="F12" s="977" t="str">
        <f>"4."&amp;mergeValue(A12) &amp;"."&amp;mergeValue(B12)&amp;"."&amp;mergeValue(C12)</f>
        <v>4.1.1.1</v>
      </c>
      <c r="G12" s="768" t="s">
        <v>476</v>
      </c>
      <c r="H12" s="975" t="str">
        <f>IF(Территории!H13="","","" &amp; Территории!H13 &amp; "")</f>
        <v>Кстовский муниципальный район</v>
      </c>
      <c r="I12" s="767" t="s">
        <v>479</v>
      </c>
      <c r="J12" s="584"/>
      <c r="K12" s="961"/>
      <c r="L12" s="961"/>
      <c r="M12" s="961"/>
      <c r="N12" s="961"/>
      <c r="O12" s="961"/>
      <c r="P12" s="961"/>
      <c r="Q12" s="961"/>
      <c r="R12" s="961"/>
      <c r="S12" s="961"/>
      <c r="T12" s="961"/>
    </row>
    <row r="13" spans="1:20" s="955" customFormat="1" ht="56.25">
      <c r="A13" s="1282"/>
      <c r="B13" s="1282"/>
      <c r="C13" s="1282"/>
      <c r="D13" s="971">
        <v>1</v>
      </c>
      <c r="F13" s="977" t="str">
        <f>"4."&amp;mergeValue(A13) &amp;"."&amp;mergeValue(B13)&amp;"."&amp;mergeValue(C13)&amp;"."&amp;mergeValue(D13)</f>
        <v>4.1.1.1.1</v>
      </c>
      <c r="G13" s="769" t="s">
        <v>477</v>
      </c>
      <c r="H13" s="975" t="str">
        <f>IF(Территории!R14="","","" &amp; Территории!R14 &amp; "")</f>
        <v>Афонинский сельсовет (22637404)</v>
      </c>
      <c r="I13" s="1183"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7" t="s">
        <v>571</v>
      </c>
      <c r="H15" s="1277"/>
      <c r="I15" s="931"/>
      <c r="J15" s="736"/>
      <c r="K15" s="736"/>
      <c r="L15" s="736"/>
      <c r="M15" s="736"/>
      <c r="N15" s="736"/>
      <c r="O15" s="736"/>
      <c r="P15" s="736"/>
      <c r="Q15" s="736"/>
      <c r="R15" s="736"/>
      <c r="S15" s="736"/>
      <c r="T15" s="736"/>
    </row>
  </sheetData>
  <sheetProtection algorithmName="SHA-512" hashValue="Evh4V6Ib0OrJBtiCWds+jkrI/1PmURxVGw3WJRRptGViEpTOJKkX8I9rxtDiNqNjas/sWLRkwt7u/aAK13xf+g==" saltValue="jqFTmKjALK/n2F8DuRwqC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AQ30"/>
  <sheetViews>
    <sheetView showGridLines="0" topLeftCell="I15" zoomScaleNormal="100" workbookViewId="0">
      <selection activeCell="AA24" sqref="AA24:AA25"/>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938" customWidth="1"/>
    <col min="30" max="30" width="115.7109375" style="938" customWidth="1"/>
    <col min="31" max="32" width="10.5703125" style="956"/>
    <col min="33" max="33" width="11.140625" style="956" customWidth="1"/>
    <col min="34" max="41" width="10.5703125" style="956"/>
    <col min="42" max="263" width="10.5703125" style="938"/>
    <col min="264" max="271" width="0" style="938" hidden="1" customWidth="1"/>
    <col min="272" max="272" width="3.7109375" style="938" customWidth="1"/>
    <col min="273" max="273" width="3.85546875" style="938" customWidth="1"/>
    <col min="274" max="274" width="3.7109375" style="938" customWidth="1"/>
    <col min="275" max="275" width="12.7109375" style="938" customWidth="1"/>
    <col min="276" max="276" width="52.7109375" style="938" customWidth="1"/>
    <col min="277" max="280" width="0" style="938" hidden="1" customWidth="1"/>
    <col min="281" max="281" width="12.28515625" style="938" customWidth="1"/>
    <col min="282" max="282" width="6.42578125" style="938" customWidth="1"/>
    <col min="283" max="283" width="12.28515625" style="938" customWidth="1"/>
    <col min="284" max="284" width="0" style="938" hidden="1" customWidth="1"/>
    <col min="285" max="285" width="3.7109375" style="938" customWidth="1"/>
    <col min="286" max="286" width="11.140625" style="938" bestFit="1" customWidth="1"/>
    <col min="287" max="288" width="10.5703125" style="938"/>
    <col min="289" max="289" width="11.140625" style="938" customWidth="1"/>
    <col min="290" max="519" width="10.5703125" style="938"/>
    <col min="520" max="527" width="0" style="938" hidden="1" customWidth="1"/>
    <col min="528" max="528" width="3.7109375" style="938" customWidth="1"/>
    <col min="529" max="529" width="3.85546875" style="938" customWidth="1"/>
    <col min="530" max="530" width="3.7109375" style="938" customWidth="1"/>
    <col min="531" max="531" width="12.7109375" style="938" customWidth="1"/>
    <col min="532" max="532" width="52.7109375" style="938" customWidth="1"/>
    <col min="533" max="536" width="0" style="938" hidden="1" customWidth="1"/>
    <col min="537" max="537" width="12.28515625" style="938" customWidth="1"/>
    <col min="538" max="538" width="6.42578125" style="938" customWidth="1"/>
    <col min="539" max="539" width="12.28515625" style="938" customWidth="1"/>
    <col min="540" max="540" width="0" style="938" hidden="1" customWidth="1"/>
    <col min="541" max="541" width="3.7109375" style="938" customWidth="1"/>
    <col min="542" max="542" width="11.140625" style="938" bestFit="1" customWidth="1"/>
    <col min="543" max="544" width="10.5703125" style="938"/>
    <col min="545" max="545" width="11.140625" style="938" customWidth="1"/>
    <col min="546" max="775" width="10.5703125" style="938"/>
    <col min="776" max="783" width="0" style="938" hidden="1" customWidth="1"/>
    <col min="784" max="784" width="3.7109375" style="938" customWidth="1"/>
    <col min="785" max="785" width="3.85546875" style="938" customWidth="1"/>
    <col min="786" max="786" width="3.7109375" style="938" customWidth="1"/>
    <col min="787" max="787" width="12.7109375" style="938" customWidth="1"/>
    <col min="788" max="788" width="52.7109375" style="938" customWidth="1"/>
    <col min="789" max="792" width="0" style="938" hidden="1" customWidth="1"/>
    <col min="793" max="793" width="12.28515625" style="938" customWidth="1"/>
    <col min="794" max="794" width="6.42578125" style="938" customWidth="1"/>
    <col min="795" max="795" width="12.28515625" style="938" customWidth="1"/>
    <col min="796" max="796" width="0" style="938" hidden="1" customWidth="1"/>
    <col min="797" max="797" width="3.7109375" style="938" customWidth="1"/>
    <col min="798" max="798" width="11.140625" style="938" bestFit="1" customWidth="1"/>
    <col min="799" max="800" width="10.5703125" style="938"/>
    <col min="801" max="801" width="11.140625" style="938" customWidth="1"/>
    <col min="802" max="1031" width="10.5703125" style="938"/>
    <col min="1032" max="1039" width="0" style="938" hidden="1" customWidth="1"/>
    <col min="1040" max="1040" width="3.7109375" style="938" customWidth="1"/>
    <col min="1041" max="1041" width="3.85546875" style="938" customWidth="1"/>
    <col min="1042" max="1042" width="3.7109375" style="938" customWidth="1"/>
    <col min="1043" max="1043" width="12.7109375" style="938" customWidth="1"/>
    <col min="1044" max="1044" width="52.7109375" style="938" customWidth="1"/>
    <col min="1045" max="1048" width="0" style="938" hidden="1" customWidth="1"/>
    <col min="1049" max="1049" width="12.28515625" style="938" customWidth="1"/>
    <col min="1050" max="1050" width="6.42578125" style="938" customWidth="1"/>
    <col min="1051" max="1051" width="12.28515625" style="938" customWidth="1"/>
    <col min="1052" max="1052" width="0" style="938" hidden="1" customWidth="1"/>
    <col min="1053" max="1053" width="3.7109375" style="938" customWidth="1"/>
    <col min="1054" max="1054" width="11.140625" style="938" bestFit="1" customWidth="1"/>
    <col min="1055" max="1056" width="10.5703125" style="938"/>
    <col min="1057" max="1057" width="11.140625" style="938" customWidth="1"/>
    <col min="1058" max="1287" width="10.5703125" style="938"/>
    <col min="1288" max="1295" width="0" style="938" hidden="1" customWidth="1"/>
    <col min="1296" max="1296" width="3.7109375" style="938" customWidth="1"/>
    <col min="1297" max="1297" width="3.85546875" style="938" customWidth="1"/>
    <col min="1298" max="1298" width="3.7109375" style="938" customWidth="1"/>
    <col min="1299" max="1299" width="12.7109375" style="938" customWidth="1"/>
    <col min="1300" max="1300" width="52.7109375" style="938" customWidth="1"/>
    <col min="1301" max="1304" width="0" style="938" hidden="1" customWidth="1"/>
    <col min="1305" max="1305" width="12.28515625" style="938" customWidth="1"/>
    <col min="1306" max="1306" width="6.42578125" style="938" customWidth="1"/>
    <col min="1307" max="1307" width="12.28515625" style="938" customWidth="1"/>
    <col min="1308" max="1308" width="0" style="938" hidden="1" customWidth="1"/>
    <col min="1309" max="1309" width="3.7109375" style="938" customWidth="1"/>
    <col min="1310" max="1310" width="11.140625" style="938" bestFit="1" customWidth="1"/>
    <col min="1311" max="1312" width="10.5703125" style="938"/>
    <col min="1313" max="1313" width="11.140625" style="938" customWidth="1"/>
    <col min="1314" max="1543" width="10.5703125" style="938"/>
    <col min="1544" max="1551" width="0" style="938" hidden="1" customWidth="1"/>
    <col min="1552" max="1552" width="3.7109375" style="938" customWidth="1"/>
    <col min="1553" max="1553" width="3.85546875" style="938" customWidth="1"/>
    <col min="1554" max="1554" width="3.7109375" style="938" customWidth="1"/>
    <col min="1555" max="1555" width="12.7109375" style="938" customWidth="1"/>
    <col min="1556" max="1556" width="52.7109375" style="938" customWidth="1"/>
    <col min="1557" max="1560" width="0" style="938" hidden="1" customWidth="1"/>
    <col min="1561" max="1561" width="12.28515625" style="938" customWidth="1"/>
    <col min="1562" max="1562" width="6.42578125" style="938" customWidth="1"/>
    <col min="1563" max="1563" width="12.28515625" style="938" customWidth="1"/>
    <col min="1564" max="1564" width="0" style="938" hidden="1" customWidth="1"/>
    <col min="1565" max="1565" width="3.7109375" style="938" customWidth="1"/>
    <col min="1566" max="1566" width="11.140625" style="938" bestFit="1" customWidth="1"/>
    <col min="1567" max="1568" width="10.5703125" style="938"/>
    <col min="1569" max="1569" width="11.140625" style="938" customWidth="1"/>
    <col min="1570" max="1799" width="10.5703125" style="938"/>
    <col min="1800" max="1807" width="0" style="938" hidden="1" customWidth="1"/>
    <col min="1808" max="1808" width="3.7109375" style="938" customWidth="1"/>
    <col min="1809" max="1809" width="3.85546875" style="938" customWidth="1"/>
    <col min="1810" max="1810" width="3.7109375" style="938" customWidth="1"/>
    <col min="1811" max="1811" width="12.7109375" style="938" customWidth="1"/>
    <col min="1812" max="1812" width="52.7109375" style="938" customWidth="1"/>
    <col min="1813" max="1816" width="0" style="938" hidden="1" customWidth="1"/>
    <col min="1817" max="1817" width="12.28515625" style="938" customWidth="1"/>
    <col min="1818" max="1818" width="6.42578125" style="938" customWidth="1"/>
    <col min="1819" max="1819" width="12.28515625" style="938" customWidth="1"/>
    <col min="1820" max="1820" width="0" style="938" hidden="1" customWidth="1"/>
    <col min="1821" max="1821" width="3.7109375" style="938" customWidth="1"/>
    <col min="1822" max="1822" width="11.140625" style="938" bestFit="1" customWidth="1"/>
    <col min="1823" max="1824" width="10.5703125" style="938"/>
    <col min="1825" max="1825" width="11.140625" style="938" customWidth="1"/>
    <col min="1826" max="2055" width="10.5703125" style="938"/>
    <col min="2056" max="2063" width="0" style="938" hidden="1" customWidth="1"/>
    <col min="2064" max="2064" width="3.7109375" style="938" customWidth="1"/>
    <col min="2065" max="2065" width="3.85546875" style="938" customWidth="1"/>
    <col min="2066" max="2066" width="3.7109375" style="938" customWidth="1"/>
    <col min="2067" max="2067" width="12.7109375" style="938" customWidth="1"/>
    <col min="2068" max="2068" width="52.7109375" style="938" customWidth="1"/>
    <col min="2069" max="2072" width="0" style="938" hidden="1" customWidth="1"/>
    <col min="2073" max="2073" width="12.28515625" style="938" customWidth="1"/>
    <col min="2074" max="2074" width="6.42578125" style="938" customWidth="1"/>
    <col min="2075" max="2075" width="12.28515625" style="938" customWidth="1"/>
    <col min="2076" max="2076" width="0" style="938" hidden="1" customWidth="1"/>
    <col min="2077" max="2077" width="3.7109375" style="938" customWidth="1"/>
    <col min="2078" max="2078" width="11.140625" style="938" bestFit="1" customWidth="1"/>
    <col min="2079" max="2080" width="10.5703125" style="938"/>
    <col min="2081" max="2081" width="11.140625" style="938" customWidth="1"/>
    <col min="2082" max="2311" width="10.5703125" style="938"/>
    <col min="2312" max="2319" width="0" style="938" hidden="1" customWidth="1"/>
    <col min="2320" max="2320" width="3.7109375" style="938" customWidth="1"/>
    <col min="2321" max="2321" width="3.85546875" style="938" customWidth="1"/>
    <col min="2322" max="2322" width="3.7109375" style="938" customWidth="1"/>
    <col min="2323" max="2323" width="12.7109375" style="938" customWidth="1"/>
    <col min="2324" max="2324" width="52.7109375" style="938" customWidth="1"/>
    <col min="2325" max="2328" width="0" style="938" hidden="1" customWidth="1"/>
    <col min="2329" max="2329" width="12.28515625" style="938" customWidth="1"/>
    <col min="2330" max="2330" width="6.42578125" style="938" customWidth="1"/>
    <col min="2331" max="2331" width="12.28515625" style="938" customWidth="1"/>
    <col min="2332" max="2332" width="0" style="938" hidden="1" customWidth="1"/>
    <col min="2333" max="2333" width="3.7109375" style="938" customWidth="1"/>
    <col min="2334" max="2334" width="11.140625" style="938" bestFit="1" customWidth="1"/>
    <col min="2335" max="2336" width="10.5703125" style="938"/>
    <col min="2337" max="2337" width="11.140625" style="938" customWidth="1"/>
    <col min="2338" max="2567" width="10.5703125" style="938"/>
    <col min="2568" max="2575" width="0" style="938" hidden="1" customWidth="1"/>
    <col min="2576" max="2576" width="3.7109375" style="938" customWidth="1"/>
    <col min="2577" max="2577" width="3.85546875" style="938" customWidth="1"/>
    <col min="2578" max="2578" width="3.7109375" style="938" customWidth="1"/>
    <col min="2579" max="2579" width="12.7109375" style="938" customWidth="1"/>
    <col min="2580" max="2580" width="52.7109375" style="938" customWidth="1"/>
    <col min="2581" max="2584" width="0" style="938" hidden="1" customWidth="1"/>
    <col min="2585" max="2585" width="12.28515625" style="938" customWidth="1"/>
    <col min="2586" max="2586" width="6.42578125" style="938" customWidth="1"/>
    <col min="2587" max="2587" width="12.28515625" style="938" customWidth="1"/>
    <col min="2588" max="2588" width="0" style="938" hidden="1" customWidth="1"/>
    <col min="2589" max="2589" width="3.7109375" style="938" customWidth="1"/>
    <col min="2590" max="2590" width="11.140625" style="938" bestFit="1" customWidth="1"/>
    <col min="2591" max="2592" width="10.5703125" style="938"/>
    <col min="2593" max="2593" width="11.140625" style="938" customWidth="1"/>
    <col min="2594" max="2823" width="10.5703125" style="938"/>
    <col min="2824" max="2831" width="0" style="938" hidden="1" customWidth="1"/>
    <col min="2832" max="2832" width="3.7109375" style="938" customWidth="1"/>
    <col min="2833" max="2833" width="3.85546875" style="938" customWidth="1"/>
    <col min="2834" max="2834" width="3.7109375" style="938" customWidth="1"/>
    <col min="2835" max="2835" width="12.7109375" style="938" customWidth="1"/>
    <col min="2836" max="2836" width="52.7109375" style="938" customWidth="1"/>
    <col min="2837" max="2840" width="0" style="938" hidden="1" customWidth="1"/>
    <col min="2841" max="2841" width="12.28515625" style="938" customWidth="1"/>
    <col min="2842" max="2842" width="6.42578125" style="938" customWidth="1"/>
    <col min="2843" max="2843" width="12.28515625" style="938" customWidth="1"/>
    <col min="2844" max="2844" width="0" style="938" hidden="1" customWidth="1"/>
    <col min="2845" max="2845" width="3.7109375" style="938" customWidth="1"/>
    <col min="2846" max="2846" width="11.140625" style="938" bestFit="1" customWidth="1"/>
    <col min="2847" max="2848" width="10.5703125" style="938"/>
    <col min="2849" max="2849" width="11.140625" style="938" customWidth="1"/>
    <col min="2850" max="3079" width="10.5703125" style="938"/>
    <col min="3080" max="3087" width="0" style="938" hidden="1" customWidth="1"/>
    <col min="3088" max="3088" width="3.7109375" style="938" customWidth="1"/>
    <col min="3089" max="3089" width="3.85546875" style="938" customWidth="1"/>
    <col min="3090" max="3090" width="3.7109375" style="938" customWidth="1"/>
    <col min="3091" max="3091" width="12.7109375" style="938" customWidth="1"/>
    <col min="3092" max="3092" width="52.7109375" style="938" customWidth="1"/>
    <col min="3093" max="3096" width="0" style="938" hidden="1" customWidth="1"/>
    <col min="3097" max="3097" width="12.28515625" style="938" customWidth="1"/>
    <col min="3098" max="3098" width="6.42578125" style="938" customWidth="1"/>
    <col min="3099" max="3099" width="12.28515625" style="938" customWidth="1"/>
    <col min="3100" max="3100" width="0" style="938" hidden="1" customWidth="1"/>
    <col min="3101" max="3101" width="3.7109375" style="938" customWidth="1"/>
    <col min="3102" max="3102" width="11.140625" style="938" bestFit="1" customWidth="1"/>
    <col min="3103" max="3104" width="10.5703125" style="938"/>
    <col min="3105" max="3105" width="11.140625" style="938" customWidth="1"/>
    <col min="3106" max="3335" width="10.5703125" style="938"/>
    <col min="3336" max="3343" width="0" style="938" hidden="1" customWidth="1"/>
    <col min="3344" max="3344" width="3.7109375" style="938" customWidth="1"/>
    <col min="3345" max="3345" width="3.85546875" style="938" customWidth="1"/>
    <col min="3346" max="3346" width="3.7109375" style="938" customWidth="1"/>
    <col min="3347" max="3347" width="12.7109375" style="938" customWidth="1"/>
    <col min="3348" max="3348" width="52.7109375" style="938" customWidth="1"/>
    <col min="3349" max="3352" width="0" style="938" hidden="1" customWidth="1"/>
    <col min="3353" max="3353" width="12.28515625" style="938" customWidth="1"/>
    <col min="3354" max="3354" width="6.42578125" style="938" customWidth="1"/>
    <col min="3355" max="3355" width="12.28515625" style="938" customWidth="1"/>
    <col min="3356" max="3356" width="0" style="938" hidden="1" customWidth="1"/>
    <col min="3357" max="3357" width="3.7109375" style="938" customWidth="1"/>
    <col min="3358" max="3358" width="11.140625" style="938" bestFit="1" customWidth="1"/>
    <col min="3359" max="3360" width="10.5703125" style="938"/>
    <col min="3361" max="3361" width="11.140625" style="938" customWidth="1"/>
    <col min="3362" max="3591" width="10.5703125" style="938"/>
    <col min="3592" max="3599" width="0" style="938" hidden="1" customWidth="1"/>
    <col min="3600" max="3600" width="3.7109375" style="938" customWidth="1"/>
    <col min="3601" max="3601" width="3.85546875" style="938" customWidth="1"/>
    <col min="3602" max="3602" width="3.7109375" style="938" customWidth="1"/>
    <col min="3603" max="3603" width="12.7109375" style="938" customWidth="1"/>
    <col min="3604" max="3604" width="52.7109375" style="938" customWidth="1"/>
    <col min="3605" max="3608" width="0" style="938" hidden="1" customWidth="1"/>
    <col min="3609" max="3609" width="12.28515625" style="938" customWidth="1"/>
    <col min="3610" max="3610" width="6.42578125" style="938" customWidth="1"/>
    <col min="3611" max="3611" width="12.28515625" style="938" customWidth="1"/>
    <col min="3612" max="3612" width="0" style="938" hidden="1" customWidth="1"/>
    <col min="3613" max="3613" width="3.7109375" style="938" customWidth="1"/>
    <col min="3614" max="3614" width="11.140625" style="938" bestFit="1" customWidth="1"/>
    <col min="3615" max="3616" width="10.5703125" style="938"/>
    <col min="3617" max="3617" width="11.140625" style="938" customWidth="1"/>
    <col min="3618" max="3847" width="10.5703125" style="938"/>
    <col min="3848" max="3855" width="0" style="938" hidden="1" customWidth="1"/>
    <col min="3856" max="3856" width="3.7109375" style="938" customWidth="1"/>
    <col min="3857" max="3857" width="3.85546875" style="938" customWidth="1"/>
    <col min="3858" max="3858" width="3.7109375" style="938" customWidth="1"/>
    <col min="3859" max="3859" width="12.7109375" style="938" customWidth="1"/>
    <col min="3860" max="3860" width="52.7109375" style="938" customWidth="1"/>
    <col min="3861" max="3864" width="0" style="938" hidden="1" customWidth="1"/>
    <col min="3865" max="3865" width="12.28515625" style="938" customWidth="1"/>
    <col min="3866" max="3866" width="6.42578125" style="938" customWidth="1"/>
    <col min="3867" max="3867" width="12.28515625" style="938" customWidth="1"/>
    <col min="3868" max="3868" width="0" style="938" hidden="1" customWidth="1"/>
    <col min="3869" max="3869" width="3.7109375" style="938" customWidth="1"/>
    <col min="3870" max="3870" width="11.140625" style="938" bestFit="1" customWidth="1"/>
    <col min="3871" max="3872" width="10.5703125" style="938"/>
    <col min="3873" max="3873" width="11.140625" style="938" customWidth="1"/>
    <col min="3874" max="4103" width="10.5703125" style="938"/>
    <col min="4104" max="4111" width="0" style="938" hidden="1" customWidth="1"/>
    <col min="4112" max="4112" width="3.7109375" style="938" customWidth="1"/>
    <col min="4113" max="4113" width="3.85546875" style="938" customWidth="1"/>
    <col min="4114" max="4114" width="3.7109375" style="938" customWidth="1"/>
    <col min="4115" max="4115" width="12.7109375" style="938" customWidth="1"/>
    <col min="4116" max="4116" width="52.7109375" style="938" customWidth="1"/>
    <col min="4117" max="4120" width="0" style="938" hidden="1" customWidth="1"/>
    <col min="4121" max="4121" width="12.28515625" style="938" customWidth="1"/>
    <col min="4122" max="4122" width="6.42578125" style="938" customWidth="1"/>
    <col min="4123" max="4123" width="12.28515625" style="938" customWidth="1"/>
    <col min="4124" max="4124" width="0" style="938" hidden="1" customWidth="1"/>
    <col min="4125" max="4125" width="3.7109375" style="938" customWidth="1"/>
    <col min="4126" max="4126" width="11.140625" style="938" bestFit="1" customWidth="1"/>
    <col min="4127" max="4128" width="10.5703125" style="938"/>
    <col min="4129" max="4129" width="11.140625" style="938" customWidth="1"/>
    <col min="4130" max="4359" width="10.5703125" style="938"/>
    <col min="4360" max="4367" width="0" style="938" hidden="1" customWidth="1"/>
    <col min="4368" max="4368" width="3.7109375" style="938" customWidth="1"/>
    <col min="4369" max="4369" width="3.85546875" style="938" customWidth="1"/>
    <col min="4370" max="4370" width="3.7109375" style="938" customWidth="1"/>
    <col min="4371" max="4371" width="12.7109375" style="938" customWidth="1"/>
    <col min="4372" max="4372" width="52.7109375" style="938" customWidth="1"/>
    <col min="4373" max="4376" width="0" style="938" hidden="1" customWidth="1"/>
    <col min="4377" max="4377" width="12.28515625" style="938" customWidth="1"/>
    <col min="4378" max="4378" width="6.42578125" style="938" customWidth="1"/>
    <col min="4379" max="4379" width="12.28515625" style="938" customWidth="1"/>
    <col min="4380" max="4380" width="0" style="938" hidden="1" customWidth="1"/>
    <col min="4381" max="4381" width="3.7109375" style="938" customWidth="1"/>
    <col min="4382" max="4382" width="11.140625" style="938" bestFit="1" customWidth="1"/>
    <col min="4383" max="4384" width="10.5703125" style="938"/>
    <col min="4385" max="4385" width="11.140625" style="938" customWidth="1"/>
    <col min="4386" max="4615" width="10.5703125" style="938"/>
    <col min="4616" max="4623" width="0" style="938" hidden="1" customWidth="1"/>
    <col min="4624" max="4624" width="3.7109375" style="938" customWidth="1"/>
    <col min="4625" max="4625" width="3.85546875" style="938" customWidth="1"/>
    <col min="4626" max="4626" width="3.7109375" style="938" customWidth="1"/>
    <col min="4627" max="4627" width="12.7109375" style="938" customWidth="1"/>
    <col min="4628" max="4628" width="52.7109375" style="938" customWidth="1"/>
    <col min="4629" max="4632" width="0" style="938" hidden="1" customWidth="1"/>
    <col min="4633" max="4633" width="12.28515625" style="938" customWidth="1"/>
    <col min="4634" max="4634" width="6.42578125" style="938" customWidth="1"/>
    <col min="4635" max="4635" width="12.28515625" style="938" customWidth="1"/>
    <col min="4636" max="4636" width="0" style="938" hidden="1" customWidth="1"/>
    <col min="4637" max="4637" width="3.7109375" style="938" customWidth="1"/>
    <col min="4638" max="4638" width="11.140625" style="938" bestFit="1" customWidth="1"/>
    <col min="4639" max="4640" width="10.5703125" style="938"/>
    <col min="4641" max="4641" width="11.140625" style="938" customWidth="1"/>
    <col min="4642" max="4871" width="10.5703125" style="938"/>
    <col min="4872" max="4879" width="0" style="938" hidden="1" customWidth="1"/>
    <col min="4880" max="4880" width="3.7109375" style="938" customWidth="1"/>
    <col min="4881" max="4881" width="3.85546875" style="938" customWidth="1"/>
    <col min="4882" max="4882" width="3.7109375" style="938" customWidth="1"/>
    <col min="4883" max="4883" width="12.7109375" style="938" customWidth="1"/>
    <col min="4884" max="4884" width="52.7109375" style="938" customWidth="1"/>
    <col min="4885" max="4888" width="0" style="938" hidden="1" customWidth="1"/>
    <col min="4889" max="4889" width="12.28515625" style="938" customWidth="1"/>
    <col min="4890" max="4890" width="6.42578125" style="938" customWidth="1"/>
    <col min="4891" max="4891" width="12.28515625" style="938" customWidth="1"/>
    <col min="4892" max="4892" width="0" style="938" hidden="1" customWidth="1"/>
    <col min="4893" max="4893" width="3.7109375" style="938" customWidth="1"/>
    <col min="4894" max="4894" width="11.140625" style="938" bestFit="1" customWidth="1"/>
    <col min="4895" max="4896" width="10.5703125" style="938"/>
    <col min="4897" max="4897" width="11.140625" style="938" customWidth="1"/>
    <col min="4898" max="5127" width="10.5703125" style="938"/>
    <col min="5128" max="5135" width="0" style="938" hidden="1" customWidth="1"/>
    <col min="5136" max="5136" width="3.7109375" style="938" customWidth="1"/>
    <col min="5137" max="5137" width="3.85546875" style="938" customWidth="1"/>
    <col min="5138" max="5138" width="3.7109375" style="938" customWidth="1"/>
    <col min="5139" max="5139" width="12.7109375" style="938" customWidth="1"/>
    <col min="5140" max="5140" width="52.7109375" style="938" customWidth="1"/>
    <col min="5141" max="5144" width="0" style="938" hidden="1" customWidth="1"/>
    <col min="5145" max="5145" width="12.28515625" style="938" customWidth="1"/>
    <col min="5146" max="5146" width="6.42578125" style="938" customWidth="1"/>
    <col min="5147" max="5147" width="12.28515625" style="938" customWidth="1"/>
    <col min="5148" max="5148" width="0" style="938" hidden="1" customWidth="1"/>
    <col min="5149" max="5149" width="3.7109375" style="938" customWidth="1"/>
    <col min="5150" max="5150" width="11.140625" style="938" bestFit="1" customWidth="1"/>
    <col min="5151" max="5152" width="10.5703125" style="938"/>
    <col min="5153" max="5153" width="11.140625" style="938" customWidth="1"/>
    <col min="5154" max="5383" width="10.5703125" style="938"/>
    <col min="5384" max="5391" width="0" style="938" hidden="1" customWidth="1"/>
    <col min="5392" max="5392" width="3.7109375" style="938" customWidth="1"/>
    <col min="5393" max="5393" width="3.85546875" style="938" customWidth="1"/>
    <col min="5394" max="5394" width="3.7109375" style="938" customWidth="1"/>
    <col min="5395" max="5395" width="12.7109375" style="938" customWidth="1"/>
    <col min="5396" max="5396" width="52.7109375" style="938" customWidth="1"/>
    <col min="5397" max="5400" width="0" style="938" hidden="1" customWidth="1"/>
    <col min="5401" max="5401" width="12.28515625" style="938" customWidth="1"/>
    <col min="5402" max="5402" width="6.42578125" style="938" customWidth="1"/>
    <col min="5403" max="5403" width="12.28515625" style="938" customWidth="1"/>
    <col min="5404" max="5404" width="0" style="938" hidden="1" customWidth="1"/>
    <col min="5405" max="5405" width="3.7109375" style="938" customWidth="1"/>
    <col min="5406" max="5406" width="11.140625" style="938" bestFit="1" customWidth="1"/>
    <col min="5407" max="5408" width="10.5703125" style="938"/>
    <col min="5409" max="5409" width="11.140625" style="938" customWidth="1"/>
    <col min="5410" max="5639" width="10.5703125" style="938"/>
    <col min="5640" max="5647" width="0" style="938" hidden="1" customWidth="1"/>
    <col min="5648" max="5648" width="3.7109375" style="938" customWidth="1"/>
    <col min="5649" max="5649" width="3.85546875" style="938" customWidth="1"/>
    <col min="5650" max="5650" width="3.7109375" style="938" customWidth="1"/>
    <col min="5651" max="5651" width="12.7109375" style="938" customWidth="1"/>
    <col min="5652" max="5652" width="52.7109375" style="938" customWidth="1"/>
    <col min="5653" max="5656" width="0" style="938" hidden="1" customWidth="1"/>
    <col min="5657" max="5657" width="12.28515625" style="938" customWidth="1"/>
    <col min="5658" max="5658" width="6.42578125" style="938" customWidth="1"/>
    <col min="5659" max="5659" width="12.28515625" style="938" customWidth="1"/>
    <col min="5660" max="5660" width="0" style="938" hidden="1" customWidth="1"/>
    <col min="5661" max="5661" width="3.7109375" style="938" customWidth="1"/>
    <col min="5662" max="5662" width="11.140625" style="938" bestFit="1" customWidth="1"/>
    <col min="5663" max="5664" width="10.5703125" style="938"/>
    <col min="5665" max="5665" width="11.140625" style="938" customWidth="1"/>
    <col min="5666" max="5895" width="10.5703125" style="938"/>
    <col min="5896" max="5903" width="0" style="938" hidden="1" customWidth="1"/>
    <col min="5904" max="5904" width="3.7109375" style="938" customWidth="1"/>
    <col min="5905" max="5905" width="3.85546875" style="938" customWidth="1"/>
    <col min="5906" max="5906" width="3.7109375" style="938" customWidth="1"/>
    <col min="5907" max="5907" width="12.7109375" style="938" customWidth="1"/>
    <col min="5908" max="5908" width="52.7109375" style="938" customWidth="1"/>
    <col min="5909" max="5912" width="0" style="938" hidden="1" customWidth="1"/>
    <col min="5913" max="5913" width="12.28515625" style="938" customWidth="1"/>
    <col min="5914" max="5914" width="6.42578125" style="938" customWidth="1"/>
    <col min="5915" max="5915" width="12.28515625" style="938" customWidth="1"/>
    <col min="5916" max="5916" width="0" style="938" hidden="1" customWidth="1"/>
    <col min="5917" max="5917" width="3.7109375" style="938" customWidth="1"/>
    <col min="5918" max="5918" width="11.140625" style="938" bestFit="1" customWidth="1"/>
    <col min="5919" max="5920" width="10.5703125" style="938"/>
    <col min="5921" max="5921" width="11.140625" style="938" customWidth="1"/>
    <col min="5922" max="6151" width="10.5703125" style="938"/>
    <col min="6152" max="6159" width="0" style="938" hidden="1" customWidth="1"/>
    <col min="6160" max="6160" width="3.7109375" style="938" customWidth="1"/>
    <col min="6161" max="6161" width="3.85546875" style="938" customWidth="1"/>
    <col min="6162" max="6162" width="3.7109375" style="938" customWidth="1"/>
    <col min="6163" max="6163" width="12.7109375" style="938" customWidth="1"/>
    <col min="6164" max="6164" width="52.7109375" style="938" customWidth="1"/>
    <col min="6165" max="6168" width="0" style="938" hidden="1" customWidth="1"/>
    <col min="6169" max="6169" width="12.28515625" style="938" customWidth="1"/>
    <col min="6170" max="6170" width="6.42578125" style="938" customWidth="1"/>
    <col min="6171" max="6171" width="12.28515625" style="938" customWidth="1"/>
    <col min="6172" max="6172" width="0" style="938" hidden="1" customWidth="1"/>
    <col min="6173" max="6173" width="3.7109375" style="938" customWidth="1"/>
    <col min="6174" max="6174" width="11.140625" style="938" bestFit="1" customWidth="1"/>
    <col min="6175" max="6176" width="10.5703125" style="938"/>
    <col min="6177" max="6177" width="11.140625" style="938" customWidth="1"/>
    <col min="6178" max="6407" width="10.5703125" style="938"/>
    <col min="6408" max="6415" width="0" style="938" hidden="1" customWidth="1"/>
    <col min="6416" max="6416" width="3.7109375" style="938" customWidth="1"/>
    <col min="6417" max="6417" width="3.85546875" style="938" customWidth="1"/>
    <col min="6418" max="6418" width="3.7109375" style="938" customWidth="1"/>
    <col min="6419" max="6419" width="12.7109375" style="938" customWidth="1"/>
    <col min="6420" max="6420" width="52.7109375" style="938" customWidth="1"/>
    <col min="6421" max="6424" width="0" style="938" hidden="1" customWidth="1"/>
    <col min="6425" max="6425" width="12.28515625" style="938" customWidth="1"/>
    <col min="6426" max="6426" width="6.42578125" style="938" customWidth="1"/>
    <col min="6427" max="6427" width="12.28515625" style="938" customWidth="1"/>
    <col min="6428" max="6428" width="0" style="938" hidden="1" customWidth="1"/>
    <col min="6429" max="6429" width="3.7109375" style="938" customWidth="1"/>
    <col min="6430" max="6430" width="11.140625" style="938" bestFit="1" customWidth="1"/>
    <col min="6431" max="6432" width="10.5703125" style="938"/>
    <col min="6433" max="6433" width="11.140625" style="938" customWidth="1"/>
    <col min="6434" max="6663" width="10.5703125" style="938"/>
    <col min="6664" max="6671" width="0" style="938" hidden="1" customWidth="1"/>
    <col min="6672" max="6672" width="3.7109375" style="938" customWidth="1"/>
    <col min="6673" max="6673" width="3.85546875" style="938" customWidth="1"/>
    <col min="6674" max="6674" width="3.7109375" style="938" customWidth="1"/>
    <col min="6675" max="6675" width="12.7109375" style="938" customWidth="1"/>
    <col min="6676" max="6676" width="52.7109375" style="938" customWidth="1"/>
    <col min="6677" max="6680" width="0" style="938" hidden="1" customWidth="1"/>
    <col min="6681" max="6681" width="12.28515625" style="938" customWidth="1"/>
    <col min="6682" max="6682" width="6.42578125" style="938" customWidth="1"/>
    <col min="6683" max="6683" width="12.28515625" style="938" customWidth="1"/>
    <col min="6684" max="6684" width="0" style="938" hidden="1" customWidth="1"/>
    <col min="6685" max="6685" width="3.7109375" style="938" customWidth="1"/>
    <col min="6686" max="6686" width="11.140625" style="938" bestFit="1" customWidth="1"/>
    <col min="6687" max="6688" width="10.5703125" style="938"/>
    <col min="6689" max="6689" width="11.140625" style="938" customWidth="1"/>
    <col min="6690" max="6919" width="10.5703125" style="938"/>
    <col min="6920" max="6927" width="0" style="938" hidden="1" customWidth="1"/>
    <col min="6928" max="6928" width="3.7109375" style="938" customWidth="1"/>
    <col min="6929" max="6929" width="3.85546875" style="938" customWidth="1"/>
    <col min="6930" max="6930" width="3.7109375" style="938" customWidth="1"/>
    <col min="6931" max="6931" width="12.7109375" style="938" customWidth="1"/>
    <col min="6932" max="6932" width="52.7109375" style="938" customWidth="1"/>
    <col min="6933" max="6936" width="0" style="938" hidden="1" customWidth="1"/>
    <col min="6937" max="6937" width="12.28515625" style="938" customWidth="1"/>
    <col min="6938" max="6938" width="6.42578125" style="938" customWidth="1"/>
    <col min="6939" max="6939" width="12.28515625" style="938" customWidth="1"/>
    <col min="6940" max="6940" width="0" style="938" hidden="1" customWidth="1"/>
    <col min="6941" max="6941" width="3.7109375" style="938" customWidth="1"/>
    <col min="6942" max="6942" width="11.140625" style="938" bestFit="1" customWidth="1"/>
    <col min="6943" max="6944" width="10.5703125" style="938"/>
    <col min="6945" max="6945" width="11.140625" style="938" customWidth="1"/>
    <col min="6946" max="7175" width="10.5703125" style="938"/>
    <col min="7176" max="7183" width="0" style="938" hidden="1" customWidth="1"/>
    <col min="7184" max="7184" width="3.7109375" style="938" customWidth="1"/>
    <col min="7185" max="7185" width="3.85546875" style="938" customWidth="1"/>
    <col min="7186" max="7186" width="3.7109375" style="938" customWidth="1"/>
    <col min="7187" max="7187" width="12.7109375" style="938" customWidth="1"/>
    <col min="7188" max="7188" width="52.7109375" style="938" customWidth="1"/>
    <col min="7189" max="7192" width="0" style="938" hidden="1" customWidth="1"/>
    <col min="7193" max="7193" width="12.28515625" style="938" customWidth="1"/>
    <col min="7194" max="7194" width="6.42578125" style="938" customWidth="1"/>
    <col min="7195" max="7195" width="12.28515625" style="938" customWidth="1"/>
    <col min="7196" max="7196" width="0" style="938" hidden="1" customWidth="1"/>
    <col min="7197" max="7197" width="3.7109375" style="938" customWidth="1"/>
    <col min="7198" max="7198" width="11.140625" style="938" bestFit="1" customWidth="1"/>
    <col min="7199" max="7200" width="10.5703125" style="938"/>
    <col min="7201" max="7201" width="11.140625" style="938" customWidth="1"/>
    <col min="7202" max="7431" width="10.5703125" style="938"/>
    <col min="7432" max="7439" width="0" style="938" hidden="1" customWidth="1"/>
    <col min="7440" max="7440" width="3.7109375" style="938" customWidth="1"/>
    <col min="7441" max="7441" width="3.85546875" style="938" customWidth="1"/>
    <col min="7442" max="7442" width="3.7109375" style="938" customWidth="1"/>
    <col min="7443" max="7443" width="12.7109375" style="938" customWidth="1"/>
    <col min="7444" max="7444" width="52.7109375" style="938" customWidth="1"/>
    <col min="7445" max="7448" width="0" style="938" hidden="1" customWidth="1"/>
    <col min="7449" max="7449" width="12.28515625" style="938" customWidth="1"/>
    <col min="7450" max="7450" width="6.42578125" style="938" customWidth="1"/>
    <col min="7451" max="7451" width="12.28515625" style="938" customWidth="1"/>
    <col min="7452" max="7452" width="0" style="938" hidden="1" customWidth="1"/>
    <col min="7453" max="7453" width="3.7109375" style="938" customWidth="1"/>
    <col min="7454" max="7454" width="11.140625" style="938" bestFit="1" customWidth="1"/>
    <col min="7455" max="7456" width="10.5703125" style="938"/>
    <col min="7457" max="7457" width="11.140625" style="938" customWidth="1"/>
    <col min="7458" max="7687" width="10.5703125" style="938"/>
    <col min="7688" max="7695" width="0" style="938" hidden="1" customWidth="1"/>
    <col min="7696" max="7696" width="3.7109375" style="938" customWidth="1"/>
    <col min="7697" max="7697" width="3.85546875" style="938" customWidth="1"/>
    <col min="7698" max="7698" width="3.7109375" style="938" customWidth="1"/>
    <col min="7699" max="7699" width="12.7109375" style="938" customWidth="1"/>
    <col min="7700" max="7700" width="52.7109375" style="938" customWidth="1"/>
    <col min="7701" max="7704" width="0" style="938" hidden="1" customWidth="1"/>
    <col min="7705" max="7705" width="12.28515625" style="938" customWidth="1"/>
    <col min="7706" max="7706" width="6.42578125" style="938" customWidth="1"/>
    <col min="7707" max="7707" width="12.28515625" style="938" customWidth="1"/>
    <col min="7708" max="7708" width="0" style="938" hidden="1" customWidth="1"/>
    <col min="7709" max="7709" width="3.7109375" style="938" customWidth="1"/>
    <col min="7710" max="7710" width="11.140625" style="938" bestFit="1" customWidth="1"/>
    <col min="7711" max="7712" width="10.5703125" style="938"/>
    <col min="7713" max="7713" width="11.140625" style="938" customWidth="1"/>
    <col min="7714" max="7943" width="10.5703125" style="938"/>
    <col min="7944" max="7951" width="0" style="938" hidden="1" customWidth="1"/>
    <col min="7952" max="7952" width="3.7109375" style="938" customWidth="1"/>
    <col min="7953" max="7953" width="3.85546875" style="938" customWidth="1"/>
    <col min="7954" max="7954" width="3.7109375" style="938" customWidth="1"/>
    <col min="7955" max="7955" width="12.7109375" style="938" customWidth="1"/>
    <col min="7956" max="7956" width="52.7109375" style="938" customWidth="1"/>
    <col min="7957" max="7960" width="0" style="938" hidden="1" customWidth="1"/>
    <col min="7961" max="7961" width="12.28515625" style="938" customWidth="1"/>
    <col min="7962" max="7962" width="6.42578125" style="938" customWidth="1"/>
    <col min="7963" max="7963" width="12.28515625" style="938" customWidth="1"/>
    <col min="7964" max="7964" width="0" style="938" hidden="1" customWidth="1"/>
    <col min="7965" max="7965" width="3.7109375" style="938" customWidth="1"/>
    <col min="7966" max="7966" width="11.140625" style="938" bestFit="1" customWidth="1"/>
    <col min="7967" max="7968" width="10.5703125" style="938"/>
    <col min="7969" max="7969" width="11.140625" style="938" customWidth="1"/>
    <col min="7970" max="8199" width="10.5703125" style="938"/>
    <col min="8200" max="8207" width="0" style="938" hidden="1" customWidth="1"/>
    <col min="8208" max="8208" width="3.7109375" style="938" customWidth="1"/>
    <col min="8209" max="8209" width="3.85546875" style="938" customWidth="1"/>
    <col min="8210" max="8210" width="3.7109375" style="938" customWidth="1"/>
    <col min="8211" max="8211" width="12.7109375" style="938" customWidth="1"/>
    <col min="8212" max="8212" width="52.7109375" style="938" customWidth="1"/>
    <col min="8213" max="8216" width="0" style="938" hidden="1" customWidth="1"/>
    <col min="8217" max="8217" width="12.28515625" style="938" customWidth="1"/>
    <col min="8218" max="8218" width="6.42578125" style="938" customWidth="1"/>
    <col min="8219" max="8219" width="12.28515625" style="938" customWidth="1"/>
    <col min="8220" max="8220" width="0" style="938" hidden="1" customWidth="1"/>
    <col min="8221" max="8221" width="3.7109375" style="938" customWidth="1"/>
    <col min="8222" max="8222" width="11.140625" style="938" bestFit="1" customWidth="1"/>
    <col min="8223" max="8224" width="10.5703125" style="938"/>
    <col min="8225" max="8225" width="11.140625" style="938" customWidth="1"/>
    <col min="8226" max="8455" width="10.5703125" style="938"/>
    <col min="8456" max="8463" width="0" style="938" hidden="1" customWidth="1"/>
    <col min="8464" max="8464" width="3.7109375" style="938" customWidth="1"/>
    <col min="8465" max="8465" width="3.85546875" style="938" customWidth="1"/>
    <col min="8466" max="8466" width="3.7109375" style="938" customWidth="1"/>
    <col min="8467" max="8467" width="12.7109375" style="938" customWidth="1"/>
    <col min="8468" max="8468" width="52.7109375" style="938" customWidth="1"/>
    <col min="8469" max="8472" width="0" style="938" hidden="1" customWidth="1"/>
    <col min="8473" max="8473" width="12.28515625" style="938" customWidth="1"/>
    <col min="8474" max="8474" width="6.42578125" style="938" customWidth="1"/>
    <col min="8475" max="8475" width="12.28515625" style="938" customWidth="1"/>
    <col min="8476" max="8476" width="0" style="938" hidden="1" customWidth="1"/>
    <col min="8477" max="8477" width="3.7109375" style="938" customWidth="1"/>
    <col min="8478" max="8478" width="11.140625" style="938" bestFit="1" customWidth="1"/>
    <col min="8479" max="8480" width="10.5703125" style="938"/>
    <col min="8481" max="8481" width="11.140625" style="938" customWidth="1"/>
    <col min="8482" max="8711" width="10.5703125" style="938"/>
    <col min="8712" max="8719" width="0" style="938" hidden="1" customWidth="1"/>
    <col min="8720" max="8720" width="3.7109375" style="938" customWidth="1"/>
    <col min="8721" max="8721" width="3.85546875" style="938" customWidth="1"/>
    <col min="8722" max="8722" width="3.7109375" style="938" customWidth="1"/>
    <col min="8723" max="8723" width="12.7109375" style="938" customWidth="1"/>
    <col min="8724" max="8724" width="52.7109375" style="938" customWidth="1"/>
    <col min="8725" max="8728" width="0" style="938" hidden="1" customWidth="1"/>
    <col min="8729" max="8729" width="12.28515625" style="938" customWidth="1"/>
    <col min="8730" max="8730" width="6.42578125" style="938" customWidth="1"/>
    <col min="8731" max="8731" width="12.28515625" style="938" customWidth="1"/>
    <col min="8732" max="8732" width="0" style="938" hidden="1" customWidth="1"/>
    <col min="8733" max="8733" width="3.7109375" style="938" customWidth="1"/>
    <col min="8734" max="8734" width="11.140625" style="938" bestFit="1" customWidth="1"/>
    <col min="8735" max="8736" width="10.5703125" style="938"/>
    <col min="8737" max="8737" width="11.140625" style="938" customWidth="1"/>
    <col min="8738" max="8967" width="10.5703125" style="938"/>
    <col min="8968" max="8975" width="0" style="938" hidden="1" customWidth="1"/>
    <col min="8976" max="8976" width="3.7109375" style="938" customWidth="1"/>
    <col min="8977" max="8977" width="3.85546875" style="938" customWidth="1"/>
    <col min="8978" max="8978" width="3.7109375" style="938" customWidth="1"/>
    <col min="8979" max="8979" width="12.7109375" style="938" customWidth="1"/>
    <col min="8980" max="8980" width="52.7109375" style="938" customWidth="1"/>
    <col min="8981" max="8984" width="0" style="938" hidden="1" customWidth="1"/>
    <col min="8985" max="8985" width="12.28515625" style="938" customWidth="1"/>
    <col min="8986" max="8986" width="6.42578125" style="938" customWidth="1"/>
    <col min="8987" max="8987" width="12.28515625" style="938" customWidth="1"/>
    <col min="8988" max="8988" width="0" style="938" hidden="1" customWidth="1"/>
    <col min="8989" max="8989" width="3.7109375" style="938" customWidth="1"/>
    <col min="8990" max="8990" width="11.140625" style="938" bestFit="1" customWidth="1"/>
    <col min="8991" max="8992" width="10.5703125" style="938"/>
    <col min="8993" max="8993" width="11.140625" style="938" customWidth="1"/>
    <col min="8994" max="9223" width="10.5703125" style="938"/>
    <col min="9224" max="9231" width="0" style="938" hidden="1" customWidth="1"/>
    <col min="9232" max="9232" width="3.7109375" style="938" customWidth="1"/>
    <col min="9233" max="9233" width="3.85546875" style="938" customWidth="1"/>
    <col min="9234" max="9234" width="3.7109375" style="938" customWidth="1"/>
    <col min="9235" max="9235" width="12.7109375" style="938" customWidth="1"/>
    <col min="9236" max="9236" width="52.7109375" style="938" customWidth="1"/>
    <col min="9237" max="9240" width="0" style="938" hidden="1" customWidth="1"/>
    <col min="9241" max="9241" width="12.28515625" style="938" customWidth="1"/>
    <col min="9242" max="9242" width="6.42578125" style="938" customWidth="1"/>
    <col min="9243" max="9243" width="12.28515625" style="938" customWidth="1"/>
    <col min="9244" max="9244" width="0" style="938" hidden="1" customWidth="1"/>
    <col min="9245" max="9245" width="3.7109375" style="938" customWidth="1"/>
    <col min="9246" max="9246" width="11.140625" style="938" bestFit="1" customWidth="1"/>
    <col min="9247" max="9248" width="10.5703125" style="938"/>
    <col min="9249" max="9249" width="11.140625" style="938" customWidth="1"/>
    <col min="9250" max="9479" width="10.5703125" style="938"/>
    <col min="9480" max="9487" width="0" style="938" hidden="1" customWidth="1"/>
    <col min="9488" max="9488" width="3.7109375" style="938" customWidth="1"/>
    <col min="9489" max="9489" width="3.85546875" style="938" customWidth="1"/>
    <col min="9490" max="9490" width="3.7109375" style="938" customWidth="1"/>
    <col min="9491" max="9491" width="12.7109375" style="938" customWidth="1"/>
    <col min="9492" max="9492" width="52.7109375" style="938" customWidth="1"/>
    <col min="9493" max="9496" width="0" style="938" hidden="1" customWidth="1"/>
    <col min="9497" max="9497" width="12.28515625" style="938" customWidth="1"/>
    <col min="9498" max="9498" width="6.42578125" style="938" customWidth="1"/>
    <col min="9499" max="9499" width="12.28515625" style="938" customWidth="1"/>
    <col min="9500" max="9500" width="0" style="938" hidden="1" customWidth="1"/>
    <col min="9501" max="9501" width="3.7109375" style="938" customWidth="1"/>
    <col min="9502" max="9502" width="11.140625" style="938" bestFit="1" customWidth="1"/>
    <col min="9503" max="9504" width="10.5703125" style="938"/>
    <col min="9505" max="9505" width="11.140625" style="938" customWidth="1"/>
    <col min="9506" max="9735" width="10.5703125" style="938"/>
    <col min="9736" max="9743" width="0" style="938" hidden="1" customWidth="1"/>
    <col min="9744" max="9744" width="3.7109375" style="938" customWidth="1"/>
    <col min="9745" max="9745" width="3.85546875" style="938" customWidth="1"/>
    <col min="9746" max="9746" width="3.7109375" style="938" customWidth="1"/>
    <col min="9747" max="9747" width="12.7109375" style="938" customWidth="1"/>
    <col min="9748" max="9748" width="52.7109375" style="938" customWidth="1"/>
    <col min="9749" max="9752" width="0" style="938" hidden="1" customWidth="1"/>
    <col min="9753" max="9753" width="12.28515625" style="938" customWidth="1"/>
    <col min="9754" max="9754" width="6.42578125" style="938" customWidth="1"/>
    <col min="9755" max="9755" width="12.28515625" style="938" customWidth="1"/>
    <col min="9756" max="9756" width="0" style="938" hidden="1" customWidth="1"/>
    <col min="9757" max="9757" width="3.7109375" style="938" customWidth="1"/>
    <col min="9758" max="9758" width="11.140625" style="938" bestFit="1" customWidth="1"/>
    <col min="9759" max="9760" width="10.5703125" style="938"/>
    <col min="9761" max="9761" width="11.140625" style="938" customWidth="1"/>
    <col min="9762" max="9991" width="10.5703125" style="938"/>
    <col min="9992" max="9999" width="0" style="938" hidden="1" customWidth="1"/>
    <col min="10000" max="10000" width="3.7109375" style="938" customWidth="1"/>
    <col min="10001" max="10001" width="3.85546875" style="938" customWidth="1"/>
    <col min="10002" max="10002" width="3.7109375" style="938" customWidth="1"/>
    <col min="10003" max="10003" width="12.7109375" style="938" customWidth="1"/>
    <col min="10004" max="10004" width="52.7109375" style="938" customWidth="1"/>
    <col min="10005" max="10008" width="0" style="938" hidden="1" customWidth="1"/>
    <col min="10009" max="10009" width="12.28515625" style="938" customWidth="1"/>
    <col min="10010" max="10010" width="6.42578125" style="938" customWidth="1"/>
    <col min="10011" max="10011" width="12.28515625" style="938" customWidth="1"/>
    <col min="10012" max="10012" width="0" style="938" hidden="1" customWidth="1"/>
    <col min="10013" max="10013" width="3.7109375" style="938" customWidth="1"/>
    <col min="10014" max="10014" width="11.140625" style="938" bestFit="1" customWidth="1"/>
    <col min="10015" max="10016" width="10.5703125" style="938"/>
    <col min="10017" max="10017" width="11.140625" style="938" customWidth="1"/>
    <col min="10018" max="10247" width="10.5703125" style="938"/>
    <col min="10248" max="10255" width="0" style="938" hidden="1" customWidth="1"/>
    <col min="10256" max="10256" width="3.7109375" style="938" customWidth="1"/>
    <col min="10257" max="10257" width="3.85546875" style="938" customWidth="1"/>
    <col min="10258" max="10258" width="3.7109375" style="938" customWidth="1"/>
    <col min="10259" max="10259" width="12.7109375" style="938" customWidth="1"/>
    <col min="10260" max="10260" width="52.7109375" style="938" customWidth="1"/>
    <col min="10261" max="10264" width="0" style="938" hidden="1" customWidth="1"/>
    <col min="10265" max="10265" width="12.28515625" style="938" customWidth="1"/>
    <col min="10266" max="10266" width="6.42578125" style="938" customWidth="1"/>
    <col min="10267" max="10267" width="12.28515625" style="938" customWidth="1"/>
    <col min="10268" max="10268" width="0" style="938" hidden="1" customWidth="1"/>
    <col min="10269" max="10269" width="3.7109375" style="938" customWidth="1"/>
    <col min="10270" max="10270" width="11.140625" style="938" bestFit="1" customWidth="1"/>
    <col min="10271" max="10272" width="10.5703125" style="938"/>
    <col min="10273" max="10273" width="11.140625" style="938" customWidth="1"/>
    <col min="10274" max="10503" width="10.5703125" style="938"/>
    <col min="10504" max="10511" width="0" style="938" hidden="1" customWidth="1"/>
    <col min="10512" max="10512" width="3.7109375" style="938" customWidth="1"/>
    <col min="10513" max="10513" width="3.85546875" style="938" customWidth="1"/>
    <col min="10514" max="10514" width="3.7109375" style="938" customWidth="1"/>
    <col min="10515" max="10515" width="12.7109375" style="938" customWidth="1"/>
    <col min="10516" max="10516" width="52.7109375" style="938" customWidth="1"/>
    <col min="10517" max="10520" width="0" style="938" hidden="1" customWidth="1"/>
    <col min="10521" max="10521" width="12.28515625" style="938" customWidth="1"/>
    <col min="10522" max="10522" width="6.42578125" style="938" customWidth="1"/>
    <col min="10523" max="10523" width="12.28515625" style="938" customWidth="1"/>
    <col min="10524" max="10524" width="0" style="938" hidden="1" customWidth="1"/>
    <col min="10525" max="10525" width="3.7109375" style="938" customWidth="1"/>
    <col min="10526" max="10526" width="11.140625" style="938" bestFit="1" customWidth="1"/>
    <col min="10527" max="10528" width="10.5703125" style="938"/>
    <col min="10529" max="10529" width="11.140625" style="938" customWidth="1"/>
    <col min="10530" max="10759" width="10.5703125" style="938"/>
    <col min="10760" max="10767" width="0" style="938" hidden="1" customWidth="1"/>
    <col min="10768" max="10768" width="3.7109375" style="938" customWidth="1"/>
    <col min="10769" max="10769" width="3.85546875" style="938" customWidth="1"/>
    <col min="10770" max="10770" width="3.7109375" style="938" customWidth="1"/>
    <col min="10771" max="10771" width="12.7109375" style="938" customWidth="1"/>
    <col min="10772" max="10772" width="52.7109375" style="938" customWidth="1"/>
    <col min="10773" max="10776" width="0" style="938" hidden="1" customWidth="1"/>
    <col min="10777" max="10777" width="12.28515625" style="938" customWidth="1"/>
    <col min="10778" max="10778" width="6.42578125" style="938" customWidth="1"/>
    <col min="10779" max="10779" width="12.28515625" style="938" customWidth="1"/>
    <col min="10780" max="10780" width="0" style="938" hidden="1" customWidth="1"/>
    <col min="10781" max="10781" width="3.7109375" style="938" customWidth="1"/>
    <col min="10782" max="10782" width="11.140625" style="938" bestFit="1" customWidth="1"/>
    <col min="10783" max="10784" width="10.5703125" style="938"/>
    <col min="10785" max="10785" width="11.140625" style="938" customWidth="1"/>
    <col min="10786" max="11015" width="10.5703125" style="938"/>
    <col min="11016" max="11023" width="0" style="938" hidden="1" customWidth="1"/>
    <col min="11024" max="11024" width="3.7109375" style="938" customWidth="1"/>
    <col min="11025" max="11025" width="3.85546875" style="938" customWidth="1"/>
    <col min="11026" max="11026" width="3.7109375" style="938" customWidth="1"/>
    <col min="11027" max="11027" width="12.7109375" style="938" customWidth="1"/>
    <col min="11028" max="11028" width="52.7109375" style="938" customWidth="1"/>
    <col min="11029" max="11032" width="0" style="938" hidden="1" customWidth="1"/>
    <col min="11033" max="11033" width="12.28515625" style="938" customWidth="1"/>
    <col min="11034" max="11034" width="6.42578125" style="938" customWidth="1"/>
    <col min="11035" max="11035" width="12.28515625" style="938" customWidth="1"/>
    <col min="11036" max="11036" width="0" style="938" hidden="1" customWidth="1"/>
    <col min="11037" max="11037" width="3.7109375" style="938" customWidth="1"/>
    <col min="11038" max="11038" width="11.140625" style="938" bestFit="1" customWidth="1"/>
    <col min="11039" max="11040" width="10.5703125" style="938"/>
    <col min="11041" max="11041" width="11.140625" style="938" customWidth="1"/>
    <col min="11042" max="11271" width="10.5703125" style="938"/>
    <col min="11272" max="11279" width="0" style="938" hidden="1" customWidth="1"/>
    <col min="11280" max="11280" width="3.7109375" style="938" customWidth="1"/>
    <col min="11281" max="11281" width="3.85546875" style="938" customWidth="1"/>
    <col min="11282" max="11282" width="3.7109375" style="938" customWidth="1"/>
    <col min="11283" max="11283" width="12.7109375" style="938" customWidth="1"/>
    <col min="11284" max="11284" width="52.7109375" style="938" customWidth="1"/>
    <col min="11285" max="11288" width="0" style="938" hidden="1" customWidth="1"/>
    <col min="11289" max="11289" width="12.28515625" style="938" customWidth="1"/>
    <col min="11290" max="11290" width="6.42578125" style="938" customWidth="1"/>
    <col min="11291" max="11291" width="12.28515625" style="938" customWidth="1"/>
    <col min="11292" max="11292" width="0" style="938" hidden="1" customWidth="1"/>
    <col min="11293" max="11293" width="3.7109375" style="938" customWidth="1"/>
    <col min="11294" max="11294" width="11.140625" style="938" bestFit="1" customWidth="1"/>
    <col min="11295" max="11296" width="10.5703125" style="938"/>
    <col min="11297" max="11297" width="11.140625" style="938" customWidth="1"/>
    <col min="11298" max="11527" width="10.5703125" style="938"/>
    <col min="11528" max="11535" width="0" style="938" hidden="1" customWidth="1"/>
    <col min="11536" max="11536" width="3.7109375" style="938" customWidth="1"/>
    <col min="11537" max="11537" width="3.85546875" style="938" customWidth="1"/>
    <col min="11538" max="11538" width="3.7109375" style="938" customWidth="1"/>
    <col min="11539" max="11539" width="12.7109375" style="938" customWidth="1"/>
    <col min="11540" max="11540" width="52.7109375" style="938" customWidth="1"/>
    <col min="11541" max="11544" width="0" style="938" hidden="1" customWidth="1"/>
    <col min="11545" max="11545" width="12.28515625" style="938" customWidth="1"/>
    <col min="11546" max="11546" width="6.42578125" style="938" customWidth="1"/>
    <col min="11547" max="11547" width="12.28515625" style="938" customWidth="1"/>
    <col min="11548" max="11548" width="0" style="938" hidden="1" customWidth="1"/>
    <col min="11549" max="11549" width="3.7109375" style="938" customWidth="1"/>
    <col min="11550" max="11550" width="11.140625" style="938" bestFit="1" customWidth="1"/>
    <col min="11551" max="11552" width="10.5703125" style="938"/>
    <col min="11553" max="11553" width="11.140625" style="938" customWidth="1"/>
    <col min="11554" max="11783" width="10.5703125" style="938"/>
    <col min="11784" max="11791" width="0" style="938" hidden="1" customWidth="1"/>
    <col min="11792" max="11792" width="3.7109375" style="938" customWidth="1"/>
    <col min="11793" max="11793" width="3.85546875" style="938" customWidth="1"/>
    <col min="11794" max="11794" width="3.7109375" style="938" customWidth="1"/>
    <col min="11795" max="11795" width="12.7109375" style="938" customWidth="1"/>
    <col min="11796" max="11796" width="52.7109375" style="938" customWidth="1"/>
    <col min="11797" max="11800" width="0" style="938" hidden="1" customWidth="1"/>
    <col min="11801" max="11801" width="12.28515625" style="938" customWidth="1"/>
    <col min="11802" max="11802" width="6.42578125" style="938" customWidth="1"/>
    <col min="11803" max="11803" width="12.28515625" style="938" customWidth="1"/>
    <col min="11804" max="11804" width="0" style="938" hidden="1" customWidth="1"/>
    <col min="11805" max="11805" width="3.7109375" style="938" customWidth="1"/>
    <col min="11806" max="11806" width="11.140625" style="938" bestFit="1" customWidth="1"/>
    <col min="11807" max="11808" width="10.5703125" style="938"/>
    <col min="11809" max="11809" width="11.140625" style="938" customWidth="1"/>
    <col min="11810" max="12039" width="10.5703125" style="938"/>
    <col min="12040" max="12047" width="0" style="938" hidden="1" customWidth="1"/>
    <col min="12048" max="12048" width="3.7109375" style="938" customWidth="1"/>
    <col min="12049" max="12049" width="3.85546875" style="938" customWidth="1"/>
    <col min="12050" max="12050" width="3.7109375" style="938" customWidth="1"/>
    <col min="12051" max="12051" width="12.7109375" style="938" customWidth="1"/>
    <col min="12052" max="12052" width="52.7109375" style="938" customWidth="1"/>
    <col min="12053" max="12056" width="0" style="938" hidden="1" customWidth="1"/>
    <col min="12057" max="12057" width="12.28515625" style="938" customWidth="1"/>
    <col min="12058" max="12058" width="6.42578125" style="938" customWidth="1"/>
    <col min="12059" max="12059" width="12.28515625" style="938" customWidth="1"/>
    <col min="12060" max="12060" width="0" style="938" hidden="1" customWidth="1"/>
    <col min="12061" max="12061" width="3.7109375" style="938" customWidth="1"/>
    <col min="12062" max="12062" width="11.140625" style="938" bestFit="1" customWidth="1"/>
    <col min="12063" max="12064" width="10.5703125" style="938"/>
    <col min="12065" max="12065" width="11.140625" style="938" customWidth="1"/>
    <col min="12066" max="12295" width="10.5703125" style="938"/>
    <col min="12296" max="12303" width="0" style="938" hidden="1" customWidth="1"/>
    <col min="12304" max="12304" width="3.7109375" style="938" customWidth="1"/>
    <col min="12305" max="12305" width="3.85546875" style="938" customWidth="1"/>
    <col min="12306" max="12306" width="3.7109375" style="938" customWidth="1"/>
    <col min="12307" max="12307" width="12.7109375" style="938" customWidth="1"/>
    <col min="12308" max="12308" width="52.7109375" style="938" customWidth="1"/>
    <col min="12309" max="12312" width="0" style="938" hidden="1" customWidth="1"/>
    <col min="12313" max="12313" width="12.28515625" style="938" customWidth="1"/>
    <col min="12314" max="12314" width="6.42578125" style="938" customWidth="1"/>
    <col min="12315" max="12315" width="12.28515625" style="938" customWidth="1"/>
    <col min="12316" max="12316" width="0" style="938" hidden="1" customWidth="1"/>
    <col min="12317" max="12317" width="3.7109375" style="938" customWidth="1"/>
    <col min="12318" max="12318" width="11.140625" style="938" bestFit="1" customWidth="1"/>
    <col min="12319" max="12320" width="10.5703125" style="938"/>
    <col min="12321" max="12321" width="11.140625" style="938" customWidth="1"/>
    <col min="12322" max="12551" width="10.5703125" style="938"/>
    <col min="12552" max="12559" width="0" style="938" hidden="1" customWidth="1"/>
    <col min="12560" max="12560" width="3.7109375" style="938" customWidth="1"/>
    <col min="12561" max="12561" width="3.85546875" style="938" customWidth="1"/>
    <col min="12562" max="12562" width="3.7109375" style="938" customWidth="1"/>
    <col min="12563" max="12563" width="12.7109375" style="938" customWidth="1"/>
    <col min="12564" max="12564" width="52.7109375" style="938" customWidth="1"/>
    <col min="12565" max="12568" width="0" style="938" hidden="1" customWidth="1"/>
    <col min="12569" max="12569" width="12.28515625" style="938" customWidth="1"/>
    <col min="12570" max="12570" width="6.42578125" style="938" customWidth="1"/>
    <col min="12571" max="12571" width="12.28515625" style="938" customWidth="1"/>
    <col min="12572" max="12572" width="0" style="938" hidden="1" customWidth="1"/>
    <col min="12573" max="12573" width="3.7109375" style="938" customWidth="1"/>
    <col min="12574" max="12574" width="11.140625" style="938" bestFit="1" customWidth="1"/>
    <col min="12575" max="12576" width="10.5703125" style="938"/>
    <col min="12577" max="12577" width="11.140625" style="938" customWidth="1"/>
    <col min="12578" max="12807" width="10.5703125" style="938"/>
    <col min="12808" max="12815" width="0" style="938" hidden="1" customWidth="1"/>
    <col min="12816" max="12816" width="3.7109375" style="938" customWidth="1"/>
    <col min="12817" max="12817" width="3.85546875" style="938" customWidth="1"/>
    <col min="12818" max="12818" width="3.7109375" style="938" customWidth="1"/>
    <col min="12819" max="12819" width="12.7109375" style="938" customWidth="1"/>
    <col min="12820" max="12820" width="52.7109375" style="938" customWidth="1"/>
    <col min="12821" max="12824" width="0" style="938" hidden="1" customWidth="1"/>
    <col min="12825" max="12825" width="12.28515625" style="938" customWidth="1"/>
    <col min="12826" max="12826" width="6.42578125" style="938" customWidth="1"/>
    <col min="12827" max="12827" width="12.28515625" style="938" customWidth="1"/>
    <col min="12828" max="12828" width="0" style="938" hidden="1" customWidth="1"/>
    <col min="12829" max="12829" width="3.7109375" style="938" customWidth="1"/>
    <col min="12830" max="12830" width="11.140625" style="938" bestFit="1" customWidth="1"/>
    <col min="12831" max="12832" width="10.5703125" style="938"/>
    <col min="12833" max="12833" width="11.140625" style="938" customWidth="1"/>
    <col min="12834" max="13063" width="10.5703125" style="938"/>
    <col min="13064" max="13071" width="0" style="938" hidden="1" customWidth="1"/>
    <col min="13072" max="13072" width="3.7109375" style="938" customWidth="1"/>
    <col min="13073" max="13073" width="3.85546875" style="938" customWidth="1"/>
    <col min="13074" max="13074" width="3.7109375" style="938" customWidth="1"/>
    <col min="13075" max="13075" width="12.7109375" style="938" customWidth="1"/>
    <col min="13076" max="13076" width="52.7109375" style="938" customWidth="1"/>
    <col min="13077" max="13080" width="0" style="938" hidden="1" customWidth="1"/>
    <col min="13081" max="13081" width="12.28515625" style="938" customWidth="1"/>
    <col min="13082" max="13082" width="6.42578125" style="938" customWidth="1"/>
    <col min="13083" max="13083" width="12.28515625" style="938" customWidth="1"/>
    <col min="13084" max="13084" width="0" style="938" hidden="1" customWidth="1"/>
    <col min="13085" max="13085" width="3.7109375" style="938" customWidth="1"/>
    <col min="13086" max="13086" width="11.140625" style="938" bestFit="1" customWidth="1"/>
    <col min="13087" max="13088" width="10.5703125" style="938"/>
    <col min="13089" max="13089" width="11.140625" style="938" customWidth="1"/>
    <col min="13090" max="13319" width="10.5703125" style="938"/>
    <col min="13320" max="13327" width="0" style="938" hidden="1" customWidth="1"/>
    <col min="13328" max="13328" width="3.7109375" style="938" customWidth="1"/>
    <col min="13329" max="13329" width="3.85546875" style="938" customWidth="1"/>
    <col min="13330" max="13330" width="3.7109375" style="938" customWidth="1"/>
    <col min="13331" max="13331" width="12.7109375" style="938" customWidth="1"/>
    <col min="13332" max="13332" width="52.7109375" style="938" customWidth="1"/>
    <col min="13333" max="13336" width="0" style="938" hidden="1" customWidth="1"/>
    <col min="13337" max="13337" width="12.28515625" style="938" customWidth="1"/>
    <col min="13338" max="13338" width="6.42578125" style="938" customWidth="1"/>
    <col min="13339" max="13339" width="12.28515625" style="938" customWidth="1"/>
    <col min="13340" max="13340" width="0" style="938" hidden="1" customWidth="1"/>
    <col min="13341" max="13341" width="3.7109375" style="938" customWidth="1"/>
    <col min="13342" max="13342" width="11.140625" style="938" bestFit="1" customWidth="1"/>
    <col min="13343" max="13344" width="10.5703125" style="938"/>
    <col min="13345" max="13345" width="11.140625" style="938" customWidth="1"/>
    <col min="13346" max="13575" width="10.5703125" style="938"/>
    <col min="13576" max="13583" width="0" style="938" hidden="1" customWidth="1"/>
    <col min="13584" max="13584" width="3.7109375" style="938" customWidth="1"/>
    <col min="13585" max="13585" width="3.85546875" style="938" customWidth="1"/>
    <col min="13586" max="13586" width="3.7109375" style="938" customWidth="1"/>
    <col min="13587" max="13587" width="12.7109375" style="938" customWidth="1"/>
    <col min="13588" max="13588" width="52.7109375" style="938" customWidth="1"/>
    <col min="13589" max="13592" width="0" style="938" hidden="1" customWidth="1"/>
    <col min="13593" max="13593" width="12.28515625" style="938" customWidth="1"/>
    <col min="13594" max="13594" width="6.42578125" style="938" customWidth="1"/>
    <col min="13595" max="13595" width="12.28515625" style="938" customWidth="1"/>
    <col min="13596" max="13596" width="0" style="938" hidden="1" customWidth="1"/>
    <col min="13597" max="13597" width="3.7109375" style="938" customWidth="1"/>
    <col min="13598" max="13598" width="11.140625" style="938" bestFit="1" customWidth="1"/>
    <col min="13599" max="13600" width="10.5703125" style="938"/>
    <col min="13601" max="13601" width="11.140625" style="938" customWidth="1"/>
    <col min="13602" max="13831" width="10.5703125" style="938"/>
    <col min="13832" max="13839" width="0" style="938" hidden="1" customWidth="1"/>
    <col min="13840" max="13840" width="3.7109375" style="938" customWidth="1"/>
    <col min="13841" max="13841" width="3.85546875" style="938" customWidth="1"/>
    <col min="13842" max="13842" width="3.7109375" style="938" customWidth="1"/>
    <col min="13843" max="13843" width="12.7109375" style="938" customWidth="1"/>
    <col min="13844" max="13844" width="52.7109375" style="938" customWidth="1"/>
    <col min="13845" max="13848" width="0" style="938" hidden="1" customWidth="1"/>
    <col min="13849" max="13849" width="12.28515625" style="938" customWidth="1"/>
    <col min="13850" max="13850" width="6.42578125" style="938" customWidth="1"/>
    <col min="13851" max="13851" width="12.28515625" style="938" customWidth="1"/>
    <col min="13852" max="13852" width="0" style="938" hidden="1" customWidth="1"/>
    <col min="13853" max="13853" width="3.7109375" style="938" customWidth="1"/>
    <col min="13854" max="13854" width="11.140625" style="938" bestFit="1" customWidth="1"/>
    <col min="13855" max="13856" width="10.5703125" style="938"/>
    <col min="13857" max="13857" width="11.140625" style="938" customWidth="1"/>
    <col min="13858" max="14087" width="10.5703125" style="938"/>
    <col min="14088" max="14095" width="0" style="938" hidden="1" customWidth="1"/>
    <col min="14096" max="14096" width="3.7109375" style="938" customWidth="1"/>
    <col min="14097" max="14097" width="3.85546875" style="938" customWidth="1"/>
    <col min="14098" max="14098" width="3.7109375" style="938" customWidth="1"/>
    <col min="14099" max="14099" width="12.7109375" style="938" customWidth="1"/>
    <col min="14100" max="14100" width="52.7109375" style="938" customWidth="1"/>
    <col min="14101" max="14104" width="0" style="938" hidden="1" customWidth="1"/>
    <col min="14105" max="14105" width="12.28515625" style="938" customWidth="1"/>
    <col min="14106" max="14106" width="6.42578125" style="938" customWidth="1"/>
    <col min="14107" max="14107" width="12.28515625" style="938" customWidth="1"/>
    <col min="14108" max="14108" width="0" style="938" hidden="1" customWidth="1"/>
    <col min="14109" max="14109" width="3.7109375" style="938" customWidth="1"/>
    <col min="14110" max="14110" width="11.140625" style="938" bestFit="1" customWidth="1"/>
    <col min="14111" max="14112" width="10.5703125" style="938"/>
    <col min="14113" max="14113" width="11.140625" style="938" customWidth="1"/>
    <col min="14114" max="14343" width="10.5703125" style="938"/>
    <col min="14344" max="14351" width="0" style="938" hidden="1" customWidth="1"/>
    <col min="14352" max="14352" width="3.7109375" style="938" customWidth="1"/>
    <col min="14353" max="14353" width="3.85546875" style="938" customWidth="1"/>
    <col min="14354" max="14354" width="3.7109375" style="938" customWidth="1"/>
    <col min="14355" max="14355" width="12.7109375" style="938" customWidth="1"/>
    <col min="14356" max="14356" width="52.7109375" style="938" customWidth="1"/>
    <col min="14357" max="14360" width="0" style="938" hidden="1" customWidth="1"/>
    <col min="14361" max="14361" width="12.28515625" style="938" customWidth="1"/>
    <col min="14362" max="14362" width="6.42578125" style="938" customWidth="1"/>
    <col min="14363" max="14363" width="12.28515625" style="938" customWidth="1"/>
    <col min="14364" max="14364" width="0" style="938" hidden="1" customWidth="1"/>
    <col min="14365" max="14365" width="3.7109375" style="938" customWidth="1"/>
    <col min="14366" max="14366" width="11.140625" style="938" bestFit="1" customWidth="1"/>
    <col min="14367" max="14368" width="10.5703125" style="938"/>
    <col min="14369" max="14369" width="11.140625" style="938" customWidth="1"/>
    <col min="14370" max="14599" width="10.5703125" style="938"/>
    <col min="14600" max="14607" width="0" style="938" hidden="1" customWidth="1"/>
    <col min="14608" max="14608" width="3.7109375" style="938" customWidth="1"/>
    <col min="14609" max="14609" width="3.85546875" style="938" customWidth="1"/>
    <col min="14610" max="14610" width="3.7109375" style="938" customWidth="1"/>
    <col min="14611" max="14611" width="12.7109375" style="938" customWidth="1"/>
    <col min="14612" max="14612" width="52.7109375" style="938" customWidth="1"/>
    <col min="14613" max="14616" width="0" style="938" hidden="1" customWidth="1"/>
    <col min="14617" max="14617" width="12.28515625" style="938" customWidth="1"/>
    <col min="14618" max="14618" width="6.42578125" style="938" customWidth="1"/>
    <col min="14619" max="14619" width="12.28515625" style="938" customWidth="1"/>
    <col min="14620" max="14620" width="0" style="938" hidden="1" customWidth="1"/>
    <col min="14621" max="14621" width="3.7109375" style="938" customWidth="1"/>
    <col min="14622" max="14622" width="11.140625" style="938" bestFit="1" customWidth="1"/>
    <col min="14623" max="14624" width="10.5703125" style="938"/>
    <col min="14625" max="14625" width="11.140625" style="938" customWidth="1"/>
    <col min="14626" max="14855" width="10.5703125" style="938"/>
    <col min="14856" max="14863" width="0" style="938" hidden="1" customWidth="1"/>
    <col min="14864" max="14864" width="3.7109375" style="938" customWidth="1"/>
    <col min="14865" max="14865" width="3.85546875" style="938" customWidth="1"/>
    <col min="14866" max="14866" width="3.7109375" style="938" customWidth="1"/>
    <col min="14867" max="14867" width="12.7109375" style="938" customWidth="1"/>
    <col min="14868" max="14868" width="52.7109375" style="938" customWidth="1"/>
    <col min="14869" max="14872" width="0" style="938" hidden="1" customWidth="1"/>
    <col min="14873" max="14873" width="12.28515625" style="938" customWidth="1"/>
    <col min="14874" max="14874" width="6.42578125" style="938" customWidth="1"/>
    <col min="14875" max="14875" width="12.28515625" style="938" customWidth="1"/>
    <col min="14876" max="14876" width="0" style="938" hidden="1" customWidth="1"/>
    <col min="14877" max="14877" width="3.7109375" style="938" customWidth="1"/>
    <col min="14878" max="14878" width="11.140625" style="938" bestFit="1" customWidth="1"/>
    <col min="14879" max="14880" width="10.5703125" style="938"/>
    <col min="14881" max="14881" width="11.140625" style="938" customWidth="1"/>
    <col min="14882" max="15111" width="10.5703125" style="938"/>
    <col min="15112" max="15119" width="0" style="938" hidden="1" customWidth="1"/>
    <col min="15120" max="15120" width="3.7109375" style="938" customWidth="1"/>
    <col min="15121" max="15121" width="3.85546875" style="938" customWidth="1"/>
    <col min="15122" max="15122" width="3.7109375" style="938" customWidth="1"/>
    <col min="15123" max="15123" width="12.7109375" style="938" customWidth="1"/>
    <col min="15124" max="15124" width="52.7109375" style="938" customWidth="1"/>
    <col min="15125" max="15128" width="0" style="938" hidden="1" customWidth="1"/>
    <col min="15129" max="15129" width="12.28515625" style="938" customWidth="1"/>
    <col min="15130" max="15130" width="6.42578125" style="938" customWidth="1"/>
    <col min="15131" max="15131" width="12.28515625" style="938" customWidth="1"/>
    <col min="15132" max="15132" width="0" style="938" hidden="1" customWidth="1"/>
    <col min="15133" max="15133" width="3.7109375" style="938" customWidth="1"/>
    <col min="15134" max="15134" width="11.140625" style="938" bestFit="1" customWidth="1"/>
    <col min="15135" max="15136" width="10.5703125" style="938"/>
    <col min="15137" max="15137" width="11.140625" style="938" customWidth="1"/>
    <col min="15138" max="15367" width="10.5703125" style="938"/>
    <col min="15368" max="15375" width="0" style="938" hidden="1" customWidth="1"/>
    <col min="15376" max="15376" width="3.7109375" style="938" customWidth="1"/>
    <col min="15377" max="15377" width="3.85546875" style="938" customWidth="1"/>
    <col min="15378" max="15378" width="3.7109375" style="938" customWidth="1"/>
    <col min="15379" max="15379" width="12.7109375" style="938" customWidth="1"/>
    <col min="15380" max="15380" width="52.7109375" style="938" customWidth="1"/>
    <col min="15381" max="15384" width="0" style="938" hidden="1" customWidth="1"/>
    <col min="15385" max="15385" width="12.28515625" style="938" customWidth="1"/>
    <col min="15386" max="15386" width="6.42578125" style="938" customWidth="1"/>
    <col min="15387" max="15387" width="12.28515625" style="938" customWidth="1"/>
    <col min="15388" max="15388" width="0" style="938" hidden="1" customWidth="1"/>
    <col min="15389" max="15389" width="3.7109375" style="938" customWidth="1"/>
    <col min="15390" max="15390" width="11.140625" style="938" bestFit="1" customWidth="1"/>
    <col min="15391" max="15392" width="10.5703125" style="938"/>
    <col min="15393" max="15393" width="11.140625" style="938" customWidth="1"/>
    <col min="15394" max="15623" width="10.5703125" style="938"/>
    <col min="15624" max="15631" width="0" style="938" hidden="1" customWidth="1"/>
    <col min="15632" max="15632" width="3.7109375" style="938" customWidth="1"/>
    <col min="15633" max="15633" width="3.85546875" style="938" customWidth="1"/>
    <col min="15634" max="15634" width="3.7109375" style="938" customWidth="1"/>
    <col min="15635" max="15635" width="12.7109375" style="938" customWidth="1"/>
    <col min="15636" max="15636" width="52.7109375" style="938" customWidth="1"/>
    <col min="15637" max="15640" width="0" style="938" hidden="1" customWidth="1"/>
    <col min="15641" max="15641" width="12.28515625" style="938" customWidth="1"/>
    <col min="15642" max="15642" width="6.42578125" style="938" customWidth="1"/>
    <col min="15643" max="15643" width="12.28515625" style="938" customWidth="1"/>
    <col min="15644" max="15644" width="0" style="938" hidden="1" customWidth="1"/>
    <col min="15645" max="15645" width="3.7109375" style="938" customWidth="1"/>
    <col min="15646" max="15646" width="11.140625" style="938" bestFit="1" customWidth="1"/>
    <col min="15647" max="15648" width="10.5703125" style="938"/>
    <col min="15649" max="15649" width="11.140625" style="938" customWidth="1"/>
    <col min="15650" max="15879" width="10.5703125" style="938"/>
    <col min="15880" max="15887" width="0" style="938" hidden="1" customWidth="1"/>
    <col min="15888" max="15888" width="3.7109375" style="938" customWidth="1"/>
    <col min="15889" max="15889" width="3.85546875" style="938" customWidth="1"/>
    <col min="15890" max="15890" width="3.7109375" style="938" customWidth="1"/>
    <col min="15891" max="15891" width="12.7109375" style="938" customWidth="1"/>
    <col min="15892" max="15892" width="52.7109375" style="938" customWidth="1"/>
    <col min="15893" max="15896" width="0" style="938" hidden="1" customWidth="1"/>
    <col min="15897" max="15897" width="12.28515625" style="938" customWidth="1"/>
    <col min="15898" max="15898" width="6.42578125" style="938" customWidth="1"/>
    <col min="15899" max="15899" width="12.28515625" style="938" customWidth="1"/>
    <col min="15900" max="15900" width="0" style="938" hidden="1" customWidth="1"/>
    <col min="15901" max="15901" width="3.7109375" style="938" customWidth="1"/>
    <col min="15902" max="15902" width="11.140625" style="938" bestFit="1" customWidth="1"/>
    <col min="15903" max="15904" width="10.5703125" style="938"/>
    <col min="15905" max="15905" width="11.140625" style="938" customWidth="1"/>
    <col min="15906" max="16135" width="10.5703125" style="938"/>
    <col min="16136" max="16143" width="0" style="938" hidden="1" customWidth="1"/>
    <col min="16144" max="16144" width="3.7109375" style="938" customWidth="1"/>
    <col min="16145" max="16145" width="3.85546875" style="938" customWidth="1"/>
    <col min="16146" max="16146" width="3.7109375" style="938" customWidth="1"/>
    <col min="16147" max="16147" width="12.7109375" style="938" customWidth="1"/>
    <col min="16148" max="16148" width="52.7109375" style="938" customWidth="1"/>
    <col min="16149" max="16152" width="0" style="938" hidden="1" customWidth="1"/>
    <col min="16153" max="16153" width="12.28515625" style="938" customWidth="1"/>
    <col min="16154" max="16154" width="6.42578125" style="938" customWidth="1"/>
    <col min="16155" max="16155" width="12.28515625" style="938" customWidth="1"/>
    <col min="16156" max="16156" width="0" style="938" hidden="1" customWidth="1"/>
    <col min="16157" max="16157" width="3.7109375" style="938" customWidth="1"/>
    <col min="16158" max="16158" width="11.140625" style="938" bestFit="1" customWidth="1"/>
    <col min="16159" max="16160" width="10.5703125" style="938"/>
    <col min="16161" max="16161" width="11.140625" style="938" customWidth="1"/>
    <col min="16162" max="16384" width="10.5703125" style="938"/>
  </cols>
  <sheetData>
    <row r="1" spans="1:41" hidden="1">
      <c r="Q1" s="731"/>
      <c r="R1" s="731"/>
      <c r="X1" s="731"/>
      <c r="Y1" s="731"/>
    </row>
    <row r="2" spans="1:41" hidden="1">
      <c r="U2" s="731"/>
      <c r="AB2" s="731"/>
    </row>
    <row r="3" spans="1:41" hidden="1"/>
    <row r="4" spans="1:41" ht="3" customHeight="1">
      <c r="J4" s="943"/>
      <c r="K4" s="943"/>
      <c r="L4" s="939"/>
      <c r="M4" s="939"/>
      <c r="N4" s="939"/>
      <c r="O4" s="946"/>
      <c r="P4" s="946"/>
      <c r="Q4" s="946"/>
      <c r="R4" s="946"/>
      <c r="S4" s="946"/>
      <c r="T4" s="946"/>
      <c r="U4" s="946"/>
      <c r="V4" s="946"/>
      <c r="W4" s="946"/>
      <c r="X4" s="946"/>
      <c r="Y4" s="946"/>
      <c r="Z4" s="946"/>
      <c r="AA4" s="946"/>
      <c r="AB4" s="946"/>
    </row>
    <row r="5" spans="1:41" ht="26.1" customHeight="1">
      <c r="J5" s="943"/>
      <c r="K5" s="943"/>
      <c r="L5" s="1311" t="s">
        <v>717</v>
      </c>
      <c r="M5" s="1311"/>
      <c r="N5" s="1311"/>
      <c r="O5" s="1311"/>
      <c r="P5" s="1311"/>
      <c r="Q5" s="1311"/>
      <c r="R5" s="1311"/>
      <c r="S5" s="1311"/>
      <c r="T5" s="1311"/>
      <c r="U5" s="633"/>
      <c r="V5" s="633"/>
      <c r="W5" s="633"/>
      <c r="X5" s="633"/>
      <c r="Y5" s="633"/>
      <c r="Z5" s="633"/>
      <c r="AA5" s="633"/>
      <c r="AB5" s="633"/>
    </row>
    <row r="6" spans="1:41" ht="3" customHeight="1">
      <c r="J6" s="943"/>
      <c r="K6" s="943"/>
      <c r="L6" s="939"/>
      <c r="M6" s="939"/>
      <c r="N6" s="939"/>
      <c r="O6" s="718"/>
      <c r="P6" s="718"/>
      <c r="Q6" s="718"/>
      <c r="R6" s="718"/>
      <c r="S6" s="718"/>
      <c r="T6" s="718"/>
      <c r="U6" s="718"/>
      <c r="V6" s="1079"/>
      <c r="W6" s="1079"/>
      <c r="X6" s="1079"/>
      <c r="Y6" s="1079"/>
      <c r="Z6" s="1079"/>
      <c r="AA6" s="1079"/>
      <c r="AB6" s="1079"/>
      <c r="AC6" s="946"/>
    </row>
    <row r="7" spans="1:41" s="746" customFormat="1" ht="11.25" hidden="1">
      <c r="A7" s="1121"/>
      <c r="B7" s="1121"/>
      <c r="C7" s="1121"/>
      <c r="D7" s="1121"/>
      <c r="E7" s="1121"/>
      <c r="F7" s="1121"/>
      <c r="G7" s="1121"/>
      <c r="H7" s="1121"/>
      <c r="L7" s="1171"/>
      <c r="M7" s="1046"/>
      <c r="O7" s="1287"/>
      <c r="P7" s="1287"/>
      <c r="Q7" s="1287"/>
      <c r="R7" s="1287"/>
      <c r="S7" s="1287"/>
      <c r="T7" s="1287"/>
      <c r="U7" s="780"/>
      <c r="V7"/>
      <c r="W7"/>
      <c r="X7"/>
      <c r="Y7"/>
      <c r="Z7"/>
      <c r="AA7"/>
      <c r="AB7"/>
      <c r="AC7" s="780"/>
      <c r="AE7" s="1121"/>
      <c r="AF7" s="1121"/>
      <c r="AG7" s="1121"/>
      <c r="AH7" s="1121"/>
      <c r="AI7" s="1121"/>
    </row>
    <row r="8" spans="1:41"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28.04.2020</v>
      </c>
      <c r="P8" s="1288"/>
      <c r="Q8" s="1288"/>
      <c r="R8" s="1288"/>
      <c r="S8" s="1288"/>
      <c r="T8" s="1288"/>
      <c r="U8" s="730"/>
      <c r="V8"/>
      <c r="W8"/>
      <c r="X8"/>
      <c r="Y8"/>
      <c r="Z8"/>
      <c r="AA8"/>
      <c r="AB8"/>
      <c r="AC8" s="730"/>
      <c r="AD8" s="489"/>
      <c r="AE8" s="961"/>
      <c r="AF8" s="961"/>
      <c r="AG8" s="961"/>
      <c r="AH8" s="961"/>
      <c r="AI8" s="961"/>
      <c r="AJ8" s="961"/>
      <c r="AK8" s="961"/>
      <c r="AL8" s="961"/>
      <c r="AM8" s="961"/>
      <c r="AN8" s="961"/>
      <c r="AO8" s="961"/>
    </row>
    <row r="9" spans="1:41"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29</v>
      </c>
      <c r="P9" s="1288"/>
      <c r="Q9" s="1288"/>
      <c r="R9" s="1288"/>
      <c r="S9" s="1288"/>
      <c r="T9" s="1288"/>
      <c r="U9" s="730"/>
      <c r="V9"/>
      <c r="W9"/>
      <c r="X9"/>
      <c r="Y9"/>
      <c r="Z9"/>
      <c r="AA9"/>
      <c r="AB9"/>
      <c r="AC9" s="730"/>
      <c r="AD9" s="489"/>
      <c r="AE9" s="961"/>
      <c r="AF9" s="961"/>
      <c r="AG9" s="961"/>
      <c r="AH9" s="961"/>
      <c r="AI9" s="961"/>
      <c r="AJ9" s="961"/>
      <c r="AK9" s="961"/>
      <c r="AL9" s="961"/>
      <c r="AM9" s="961"/>
      <c r="AN9" s="961"/>
      <c r="AO9" s="961"/>
    </row>
    <row r="10" spans="1:41" s="746" customFormat="1" ht="11.25" hidden="1">
      <c r="A10" s="1121"/>
      <c r="B10" s="1121"/>
      <c r="C10" s="1121"/>
      <c r="D10" s="1121"/>
      <c r="E10" s="1121"/>
      <c r="F10" s="1121"/>
      <c r="G10" s="1121"/>
      <c r="H10" s="1121"/>
      <c r="L10" s="1171"/>
      <c r="M10" s="1046"/>
      <c r="O10" s="1287"/>
      <c r="P10" s="1287"/>
      <c r="Q10" s="1287"/>
      <c r="R10" s="1287"/>
      <c r="S10" s="1287"/>
      <c r="T10" s="1287"/>
      <c r="U10" s="780"/>
      <c r="V10"/>
      <c r="W10"/>
      <c r="X10"/>
      <c r="Y10"/>
      <c r="Z10"/>
      <c r="AA10"/>
      <c r="AB10"/>
      <c r="AC10" s="780"/>
      <c r="AE10" s="1121"/>
      <c r="AF10" s="1121"/>
      <c r="AG10" s="1121"/>
      <c r="AH10" s="1121"/>
      <c r="AI10" s="1121"/>
    </row>
    <row r="11" spans="1:41" s="955" customFormat="1" ht="11.25" hidden="1">
      <c r="A11" s="961"/>
      <c r="B11" s="961"/>
      <c r="C11" s="961"/>
      <c r="D11" s="961"/>
      <c r="E11" s="961"/>
      <c r="F11" s="961"/>
      <c r="G11" s="961"/>
      <c r="H11" s="961"/>
      <c r="L11" s="1312"/>
      <c r="M11" s="1312"/>
      <c r="N11" s="972"/>
      <c r="O11" s="730"/>
      <c r="P11" s="730"/>
      <c r="Q11" s="730"/>
      <c r="R11" s="730"/>
      <c r="S11" s="730"/>
      <c r="T11" s="730"/>
      <c r="U11" s="959" t="s">
        <v>371</v>
      </c>
      <c r="V11" s="1098"/>
      <c r="W11" s="1098"/>
      <c r="X11" s="1098"/>
      <c r="Y11" s="1098"/>
      <c r="Z11" s="1098"/>
      <c r="AA11" s="1098"/>
      <c r="AB11" s="959" t="s">
        <v>371</v>
      </c>
      <c r="AE11" s="961"/>
      <c r="AF11" s="961"/>
      <c r="AG11" s="961"/>
      <c r="AH11" s="961"/>
      <c r="AI11" s="961"/>
      <c r="AJ11" s="961"/>
      <c r="AK11" s="961"/>
      <c r="AL11" s="961"/>
      <c r="AM11" s="961"/>
      <c r="AN11" s="961"/>
      <c r="AO11" s="961"/>
    </row>
    <row r="12" spans="1:41">
      <c r="J12" s="943"/>
      <c r="K12" s="943"/>
      <c r="L12" s="939"/>
      <c r="M12" s="939"/>
      <c r="N12" s="472"/>
      <c r="O12" s="1289"/>
      <c r="P12" s="1289"/>
      <c r="Q12" s="1289"/>
      <c r="R12" s="1289"/>
      <c r="S12" s="1289"/>
      <c r="T12" s="1289"/>
      <c r="U12" s="1289"/>
      <c r="V12" s="1289" t="s">
        <v>2875</v>
      </c>
      <c r="W12" s="1289"/>
      <c r="X12" s="1289"/>
      <c r="Y12" s="1289"/>
      <c r="Z12" s="1289"/>
      <c r="AA12" s="1289"/>
      <c r="AB12" s="1289"/>
    </row>
    <row r="13" spans="1:41">
      <c r="J13" s="943"/>
      <c r="K13" s="943"/>
      <c r="L13" s="1239" t="s">
        <v>445</v>
      </c>
      <c r="M13" s="1239"/>
      <c r="N13" s="1239"/>
      <c r="O13" s="1239"/>
      <c r="P13" s="1239"/>
      <c r="Q13" s="1239"/>
      <c r="R13" s="1239"/>
      <c r="S13" s="1239"/>
      <c r="T13" s="1239"/>
      <c r="U13" s="1239"/>
      <c r="V13" s="1239"/>
      <c r="W13" s="1239"/>
      <c r="X13" s="1239"/>
      <c r="Y13" s="1239"/>
      <c r="Z13" s="1239"/>
      <c r="AA13" s="1239"/>
      <c r="AB13" s="1239"/>
      <c r="AC13" s="1239"/>
      <c r="AD13" s="1239" t="s">
        <v>446</v>
      </c>
    </row>
    <row r="14" spans="1:41" ht="14.25" customHeight="1">
      <c r="J14" s="943"/>
      <c r="K14" s="943"/>
      <c r="L14" s="1295" t="s">
        <v>91</v>
      </c>
      <c r="M14" s="1295" t="s">
        <v>602</v>
      </c>
      <c r="N14" s="630"/>
      <c r="O14" s="1296" t="s">
        <v>604</v>
      </c>
      <c r="P14" s="1297"/>
      <c r="Q14" s="1297"/>
      <c r="R14" s="1297"/>
      <c r="S14" s="1297"/>
      <c r="T14" s="1298"/>
      <c r="U14" s="1306" t="s">
        <v>339</v>
      </c>
      <c r="V14" s="1296" t="s">
        <v>604</v>
      </c>
      <c r="W14" s="1297"/>
      <c r="X14" s="1297"/>
      <c r="Y14" s="1297"/>
      <c r="Z14" s="1297"/>
      <c r="AA14" s="1298"/>
      <c r="AB14" s="1306" t="s">
        <v>339</v>
      </c>
      <c r="AC14" s="1292" t="s">
        <v>274</v>
      </c>
      <c r="AD14" s="1239"/>
    </row>
    <row r="15" spans="1:41" ht="14.25" customHeight="1">
      <c r="J15" s="943"/>
      <c r="K15" s="943"/>
      <c r="L15" s="1295"/>
      <c r="M15" s="1295"/>
      <c r="N15" s="631"/>
      <c r="O15" s="1301" t="s">
        <v>578</v>
      </c>
      <c r="P15" s="1299" t="s">
        <v>270</v>
      </c>
      <c r="Q15" s="1300"/>
      <c r="R15" s="1303" t="s">
        <v>615</v>
      </c>
      <c r="S15" s="1304"/>
      <c r="T15" s="1305"/>
      <c r="U15" s="1307"/>
      <c r="V15" s="1301" t="s">
        <v>578</v>
      </c>
      <c r="W15" s="1299" t="s">
        <v>270</v>
      </c>
      <c r="X15" s="1300"/>
      <c r="Y15" s="1303" t="s">
        <v>615</v>
      </c>
      <c r="Z15" s="1304"/>
      <c r="AA15" s="1305"/>
      <c r="AB15" s="1307"/>
      <c r="AC15" s="1293"/>
      <c r="AD15" s="1239"/>
    </row>
    <row r="16" spans="1:41" ht="33.75" customHeight="1">
      <c r="J16" s="943"/>
      <c r="K16" s="943"/>
      <c r="L16" s="1295"/>
      <c r="M16" s="1295"/>
      <c r="N16" s="632"/>
      <c r="O16" s="1302"/>
      <c r="P16" s="719" t="s">
        <v>579</v>
      </c>
      <c r="Q16" s="719" t="s">
        <v>6</v>
      </c>
      <c r="R16" s="976" t="s">
        <v>273</v>
      </c>
      <c r="S16" s="1290" t="s">
        <v>272</v>
      </c>
      <c r="T16" s="1291"/>
      <c r="U16" s="1308"/>
      <c r="V16" s="1302"/>
      <c r="W16" s="719" t="s">
        <v>579</v>
      </c>
      <c r="X16" s="719" t="s">
        <v>6</v>
      </c>
      <c r="Y16" s="1186" t="s">
        <v>273</v>
      </c>
      <c r="Z16" s="1290" t="s">
        <v>272</v>
      </c>
      <c r="AA16" s="1291"/>
      <c r="AB16" s="1308"/>
      <c r="AC16" s="1294"/>
      <c r="AD16" s="1239"/>
    </row>
    <row r="17" spans="1:43">
      <c r="J17" s="943"/>
      <c r="K17" s="538">
        <v>1</v>
      </c>
      <c r="L17" s="616" t="s">
        <v>92</v>
      </c>
      <c r="M17" s="616" t="s">
        <v>48</v>
      </c>
      <c r="N17" s="618" t="str">
        <f ca="1">OFFSET(N17,0,-1)</f>
        <v>2</v>
      </c>
      <c r="O17" s="973">
        <f ca="1">OFFSET(O17,0,-1)+1</f>
        <v>3</v>
      </c>
      <c r="P17" s="973">
        <f ca="1">OFFSET(P17,0,-1)+1</f>
        <v>4</v>
      </c>
      <c r="Q17" s="973">
        <f ca="1">OFFSET(Q17,0,-1)+1</f>
        <v>5</v>
      </c>
      <c r="R17" s="973">
        <f ca="1">OFFSET(R17,0,-1)+1</f>
        <v>6</v>
      </c>
      <c r="S17" s="1313">
        <f ca="1">OFFSET(S17,0,-1)+1</f>
        <v>7</v>
      </c>
      <c r="T17" s="1313"/>
      <c r="U17" s="973">
        <f ca="1">OFFSET(U17,0,-2)+1</f>
        <v>8</v>
      </c>
      <c r="V17" s="1184">
        <f ca="1">OFFSET(V17,0,-1)+1</f>
        <v>9</v>
      </c>
      <c r="W17" s="1184">
        <f ca="1">OFFSET(W17,0,-1)+1</f>
        <v>10</v>
      </c>
      <c r="X17" s="1184">
        <f ca="1">OFFSET(X17,0,-1)+1</f>
        <v>11</v>
      </c>
      <c r="Y17" s="1184">
        <f ca="1">OFFSET(Y17,0,-1)+1</f>
        <v>12</v>
      </c>
      <c r="Z17" s="1313">
        <f ca="1">OFFSET(Z17,0,-1)+1</f>
        <v>13</v>
      </c>
      <c r="AA17" s="1313"/>
      <c r="AB17" s="1184">
        <f ca="1">OFFSET(AB17,0,-2)+1</f>
        <v>14</v>
      </c>
      <c r="AC17" s="618">
        <f ca="1">OFFSET(AC17,0,-1)</f>
        <v>14</v>
      </c>
      <c r="AD17" s="973">
        <f ca="1">OFFSET(AD17,0,-1)+1</f>
        <v>15</v>
      </c>
    </row>
    <row r="18" spans="1:43" ht="22.5">
      <c r="A18" s="1314">
        <v>1</v>
      </c>
      <c r="B18" s="963"/>
      <c r="C18" s="963"/>
      <c r="D18" s="963"/>
      <c r="E18" s="929"/>
      <c r="F18" s="974"/>
      <c r="G18" s="974"/>
      <c r="H18" s="974"/>
      <c r="I18" s="931"/>
      <c r="J18" s="927"/>
      <c r="K18" s="911"/>
      <c r="L18" s="978">
        <f>mergeValue(A18)</f>
        <v>1</v>
      </c>
      <c r="M18" s="610" t="s">
        <v>19</v>
      </c>
      <c r="N18" s="615"/>
      <c r="O18" s="1315" t="str">
        <f>IF('Перечень тарифов'!J21="","","" &amp; 'Перечень тарифов'!J21 &amp; "")</f>
        <v>Тариф на тепловую энергию (мощность)</v>
      </c>
      <c r="P18" s="1315"/>
      <c r="Q18" s="1315"/>
      <c r="R18" s="1315"/>
      <c r="S18" s="1315"/>
      <c r="T18" s="1315"/>
      <c r="U18" s="1315"/>
      <c r="V18" s="1315"/>
      <c r="W18" s="1315"/>
      <c r="X18" s="1315"/>
      <c r="Y18" s="1315"/>
      <c r="Z18" s="1315"/>
      <c r="AA18" s="1315"/>
      <c r="AB18" s="1315"/>
      <c r="AC18" s="1315"/>
      <c r="AD18" s="1129" t="s">
        <v>718</v>
      </c>
      <c r="AF18" s="777"/>
      <c r="AG18" s="777" t="str">
        <f t="shared" ref="AG18:AG28" si="0">IF(M18="","",M18 )</f>
        <v>Наименование тарифа</v>
      </c>
      <c r="AH18" s="777"/>
      <c r="AI18" s="777"/>
      <c r="AJ18" s="777"/>
      <c r="AP18" s="956"/>
      <c r="AQ18" s="956"/>
    </row>
    <row r="19" spans="1:43" hidden="1">
      <c r="A19" s="1314"/>
      <c r="B19" s="1314">
        <v>1</v>
      </c>
      <c r="C19" s="963"/>
      <c r="D19" s="963"/>
      <c r="E19" s="974"/>
      <c r="F19" s="974"/>
      <c r="G19" s="974"/>
      <c r="H19" s="974"/>
      <c r="I19" s="969"/>
      <c r="J19" s="902"/>
      <c r="K19" s="905"/>
      <c r="L19" s="978" t="str">
        <f>mergeValue(A19) &amp;"."&amp; mergeValue(B19)</f>
        <v>1.1</v>
      </c>
      <c r="M19" s="658"/>
      <c r="N19" s="615"/>
      <c r="O19" s="1315"/>
      <c r="P19" s="1315"/>
      <c r="Q19" s="1315"/>
      <c r="R19" s="1315"/>
      <c r="S19" s="1315"/>
      <c r="T19" s="1315"/>
      <c r="U19" s="1315"/>
      <c r="V19" s="1315"/>
      <c r="W19" s="1315"/>
      <c r="X19" s="1315"/>
      <c r="Y19" s="1315"/>
      <c r="Z19" s="1315"/>
      <c r="AA19" s="1315"/>
      <c r="AB19" s="1315"/>
      <c r="AC19" s="1315"/>
      <c r="AD19" s="1129"/>
      <c r="AF19" s="777"/>
      <c r="AG19" s="777" t="str">
        <f t="shared" si="0"/>
        <v/>
      </c>
      <c r="AH19" s="777"/>
      <c r="AI19" s="777"/>
      <c r="AJ19" s="777"/>
      <c r="AP19" s="956"/>
      <c r="AQ19" s="956"/>
    </row>
    <row r="20" spans="1:43" hidden="1">
      <c r="A20" s="1314"/>
      <c r="B20" s="1314"/>
      <c r="C20" s="1314">
        <v>1</v>
      </c>
      <c r="D20" s="963"/>
      <c r="E20" s="974"/>
      <c r="F20" s="974"/>
      <c r="G20" s="974"/>
      <c r="H20" s="974"/>
      <c r="I20" s="910"/>
      <c r="J20" s="902"/>
      <c r="K20" s="905"/>
      <c r="L20" s="978" t="str">
        <f>mergeValue(A20) &amp;"."&amp; mergeValue(B20)&amp;"."&amp; mergeValue(C20)</f>
        <v>1.1.1</v>
      </c>
      <c r="M20" s="659"/>
      <c r="N20" s="615"/>
      <c r="O20" s="1315"/>
      <c r="P20" s="1315"/>
      <c r="Q20" s="1315"/>
      <c r="R20" s="1315"/>
      <c r="S20" s="1315"/>
      <c r="T20" s="1315"/>
      <c r="U20" s="1315"/>
      <c r="V20" s="1315"/>
      <c r="W20" s="1315"/>
      <c r="X20" s="1315"/>
      <c r="Y20" s="1315"/>
      <c r="Z20" s="1315"/>
      <c r="AA20" s="1315"/>
      <c r="AB20" s="1315"/>
      <c r="AC20" s="1315"/>
      <c r="AD20" s="1129"/>
      <c r="AF20" s="777"/>
      <c r="AG20" s="777" t="str">
        <f t="shared" si="0"/>
        <v/>
      </c>
      <c r="AH20" s="777"/>
      <c r="AI20" s="777"/>
      <c r="AJ20" s="777"/>
      <c r="AP20" s="956"/>
      <c r="AQ20" s="956"/>
    </row>
    <row r="21" spans="1:43" hidden="1">
      <c r="A21" s="1314"/>
      <c r="B21" s="1314"/>
      <c r="C21" s="1314"/>
      <c r="D21" s="1314">
        <v>1</v>
      </c>
      <c r="E21" s="974"/>
      <c r="F21" s="974"/>
      <c r="G21" s="974"/>
      <c r="H21" s="974"/>
      <c r="I21" s="910"/>
      <c r="J21" s="902"/>
      <c r="K21" s="905"/>
      <c r="L21" s="978" t="str">
        <f>mergeValue(A21) &amp;"."&amp; mergeValue(B21)&amp;"."&amp; mergeValue(C21)&amp;"."&amp; mergeValue(D21)</f>
        <v>1.1.1.1</v>
      </c>
      <c r="M21" s="660"/>
      <c r="N21" s="615"/>
      <c r="O21" s="1315"/>
      <c r="P21" s="1315"/>
      <c r="Q21" s="1315"/>
      <c r="R21" s="1315"/>
      <c r="S21" s="1315"/>
      <c r="T21" s="1315"/>
      <c r="U21" s="1315"/>
      <c r="V21" s="1315"/>
      <c r="W21" s="1315"/>
      <c r="X21" s="1315"/>
      <c r="Y21" s="1315"/>
      <c r="Z21" s="1315"/>
      <c r="AA21" s="1315"/>
      <c r="AB21" s="1315"/>
      <c r="AC21" s="1315"/>
      <c r="AD21" s="1129"/>
      <c r="AF21" s="777"/>
      <c r="AG21" s="777" t="str">
        <f t="shared" si="0"/>
        <v/>
      </c>
      <c r="AH21" s="777"/>
      <c r="AI21" s="777"/>
      <c r="AJ21" s="777"/>
      <c r="AP21" s="956"/>
      <c r="AQ21" s="956"/>
    </row>
    <row r="22" spans="1:43" ht="78.75">
      <c r="A22" s="1314"/>
      <c r="B22" s="1314"/>
      <c r="C22" s="1314"/>
      <c r="D22" s="1314"/>
      <c r="E22" s="1314">
        <v>1</v>
      </c>
      <c r="F22" s="974"/>
      <c r="G22" s="974"/>
      <c r="H22" s="963">
        <v>1</v>
      </c>
      <c r="I22" s="1314">
        <v>1</v>
      </c>
      <c r="J22" s="974"/>
      <c r="K22" s="913"/>
      <c r="L22" s="978" t="str">
        <f>mergeValue(A22) &amp;"."&amp; mergeValue(B22)&amp;"."&amp; mergeValue(C22)&amp;"."&amp; mergeValue(D22)&amp;"."&amp; mergeValue(E22)</f>
        <v>1.1.1.1.1</v>
      </c>
      <c r="M22" s="524" t="s">
        <v>8</v>
      </c>
      <c r="N22" s="615"/>
      <c r="O22" s="1316" t="s">
        <v>3</v>
      </c>
      <c r="P22" s="1316"/>
      <c r="Q22" s="1316"/>
      <c r="R22" s="1316"/>
      <c r="S22" s="1316"/>
      <c r="T22" s="1316"/>
      <c r="U22" s="1316"/>
      <c r="V22" s="1316"/>
      <c r="W22" s="1316"/>
      <c r="X22" s="1316"/>
      <c r="Y22" s="1316"/>
      <c r="Z22" s="1316"/>
      <c r="AA22" s="1316"/>
      <c r="AB22" s="1316"/>
      <c r="AC22" s="1316"/>
      <c r="AD22" s="1129" t="s">
        <v>719</v>
      </c>
      <c r="AF22" s="777"/>
      <c r="AG22" s="777" t="str">
        <f t="shared" si="0"/>
        <v>Схема подключения теплопотребляющей установки к коллектору источника тепловой энергии</v>
      </c>
      <c r="AH22" s="777"/>
      <c r="AI22" s="777"/>
      <c r="AJ22" s="777"/>
      <c r="AP22" s="956"/>
      <c r="AQ22" s="956"/>
    </row>
    <row r="23" spans="1:43" ht="33.75">
      <c r="A23" s="1314"/>
      <c r="B23" s="1314"/>
      <c r="C23" s="1314"/>
      <c r="D23" s="1314"/>
      <c r="E23" s="1314"/>
      <c r="F23" s="1314">
        <v>1</v>
      </c>
      <c r="G23" s="963"/>
      <c r="H23" s="963"/>
      <c r="I23" s="1314"/>
      <c r="J23" s="1314">
        <v>1</v>
      </c>
      <c r="K23" s="914"/>
      <c r="L23" s="978" t="str">
        <f>mergeValue(A23) &amp;"."&amp; mergeValue(B23)&amp;"."&amp; mergeValue(C23)&amp;"."&amp; mergeValue(D23)&amp;"."&amp; mergeValue(E23)&amp;"."&amp; mergeValue(F23)</f>
        <v>1.1.1.1.1.1</v>
      </c>
      <c r="M23" s="525" t="s">
        <v>9</v>
      </c>
      <c r="N23" s="615"/>
      <c r="O23" s="1317" t="s">
        <v>759</v>
      </c>
      <c r="P23" s="1318"/>
      <c r="Q23" s="1318"/>
      <c r="R23" s="1318"/>
      <c r="S23" s="1318"/>
      <c r="T23" s="1318"/>
      <c r="U23" s="1318"/>
      <c r="V23" s="1318"/>
      <c r="W23" s="1318"/>
      <c r="X23" s="1318"/>
      <c r="Y23" s="1318"/>
      <c r="Z23" s="1318"/>
      <c r="AA23" s="1318"/>
      <c r="AB23" s="1318"/>
      <c r="AC23" s="1319"/>
      <c r="AD23" s="1129" t="s">
        <v>720</v>
      </c>
      <c r="AF23" s="777"/>
      <c r="AG23" s="777" t="str">
        <f t="shared" si="0"/>
        <v>Группа потребителей</v>
      </c>
      <c r="AH23" s="777"/>
      <c r="AI23" s="777"/>
      <c r="AJ23" s="777"/>
      <c r="AP23" s="956"/>
      <c r="AQ23" s="956"/>
    </row>
    <row r="24" spans="1:43" ht="122.1" customHeight="1">
      <c r="A24" s="1314"/>
      <c r="B24" s="1314"/>
      <c r="C24" s="1314"/>
      <c r="D24" s="1314"/>
      <c r="E24" s="1314"/>
      <c r="F24" s="1314"/>
      <c r="G24" s="963">
        <v>1</v>
      </c>
      <c r="H24" s="963"/>
      <c r="I24" s="1314"/>
      <c r="J24" s="1314"/>
      <c r="K24" s="914">
        <v>1</v>
      </c>
      <c r="L24" s="978" t="str">
        <f>mergeValue(A24) &amp;"."&amp; mergeValue(B24)&amp;"."&amp; mergeValue(C24)&amp;"."&amp; mergeValue(D24)&amp;"."&amp; mergeValue(E24)&amp;"."&amp; mergeValue(F24)&amp;"."&amp; mergeValue(G24)</f>
        <v>1.1.1.1.1.1.1</v>
      </c>
      <c r="M24" s="1088" t="s">
        <v>605</v>
      </c>
      <c r="N24" s="615"/>
      <c r="O24" s="649">
        <v>2330.88</v>
      </c>
      <c r="P24" s="726"/>
      <c r="Q24" s="1040"/>
      <c r="R24" s="1309" t="s">
        <v>2879</v>
      </c>
      <c r="S24" s="1310" t="s">
        <v>83</v>
      </c>
      <c r="T24" s="1309" t="s">
        <v>2880</v>
      </c>
      <c r="U24" s="1310" t="s">
        <v>83</v>
      </c>
      <c r="V24" s="649">
        <v>2330.88</v>
      </c>
      <c r="W24" s="726"/>
      <c r="X24" s="1040"/>
      <c r="Y24" s="1309" t="s">
        <v>2881</v>
      </c>
      <c r="Z24" s="1310" t="s">
        <v>83</v>
      </c>
      <c r="AA24" s="1309" t="s">
        <v>1308</v>
      </c>
      <c r="AB24" s="1310" t="s">
        <v>84</v>
      </c>
      <c r="AC24" s="726"/>
      <c r="AD24" s="1284" t="s">
        <v>721</v>
      </c>
      <c r="AE24" s="956" t="str">
        <f>strCheckDate(O25:AC25)</f>
        <v/>
      </c>
      <c r="AF24" s="777"/>
      <c r="AG24" s="777" t="str">
        <f t="shared" si="0"/>
        <v>вода</v>
      </c>
      <c r="AH24" s="777"/>
      <c r="AI24" s="777"/>
      <c r="AJ24" s="777"/>
      <c r="AP24" s="956"/>
      <c r="AQ24" s="956"/>
    </row>
    <row r="25" spans="1:43" ht="11.25" hidden="1" customHeight="1">
      <c r="A25" s="1314"/>
      <c r="B25" s="1314"/>
      <c r="C25" s="1314"/>
      <c r="D25" s="1314"/>
      <c r="E25" s="1314"/>
      <c r="F25" s="1314"/>
      <c r="G25" s="963"/>
      <c r="H25" s="963"/>
      <c r="I25" s="1314"/>
      <c r="J25" s="1314"/>
      <c r="K25" s="914"/>
      <c r="L25" s="752"/>
      <c r="M25" s="615"/>
      <c r="N25" s="615"/>
      <c r="O25" s="726"/>
      <c r="P25" s="726"/>
      <c r="Q25" s="732" t="str">
        <f>R24 &amp; "-" &amp; T24</f>
        <v>01.01.2021-30.06.2021</v>
      </c>
      <c r="R25" s="1309"/>
      <c r="S25" s="1310"/>
      <c r="T25" s="1309"/>
      <c r="U25" s="1310"/>
      <c r="V25" s="726"/>
      <c r="W25" s="726"/>
      <c r="X25" s="732" t="str">
        <f>Y24 &amp; "-" &amp; AA24</f>
        <v>01.07.2021-31.12.2021</v>
      </c>
      <c r="Y25" s="1309"/>
      <c r="Z25" s="1310"/>
      <c r="AA25" s="1309"/>
      <c r="AB25" s="1310"/>
      <c r="AC25" s="726"/>
      <c r="AD25" s="1285"/>
      <c r="AF25" s="777"/>
      <c r="AG25" s="777" t="str">
        <f t="shared" si="0"/>
        <v/>
      </c>
      <c r="AH25" s="777"/>
      <c r="AI25" s="777"/>
      <c r="AJ25" s="777"/>
      <c r="AP25" s="956"/>
      <c r="AQ25" s="956"/>
    </row>
    <row r="26" spans="1:43" ht="15" customHeight="1">
      <c r="A26" s="1314"/>
      <c r="B26" s="1314"/>
      <c r="C26" s="1314"/>
      <c r="D26" s="1314"/>
      <c r="E26" s="1314"/>
      <c r="F26" s="1314"/>
      <c r="G26" s="974"/>
      <c r="H26" s="963"/>
      <c r="I26" s="1314"/>
      <c r="J26" s="1314"/>
      <c r="K26" s="913"/>
      <c r="L26" s="654"/>
      <c r="M26" s="527" t="s">
        <v>24</v>
      </c>
      <c r="N26" s="954"/>
      <c r="O26" s="954"/>
      <c r="P26" s="954"/>
      <c r="Q26" s="954"/>
      <c r="R26" s="954"/>
      <c r="S26" s="954"/>
      <c r="T26" s="954"/>
      <c r="U26" s="954"/>
      <c r="V26" s="954"/>
      <c r="W26" s="954"/>
      <c r="X26" s="954"/>
      <c r="Y26" s="954"/>
      <c r="Z26" s="954"/>
      <c r="AA26" s="954"/>
      <c r="AB26" s="954"/>
      <c r="AC26" s="725"/>
      <c r="AD26" s="1286"/>
      <c r="AF26" s="777"/>
      <c r="AG26" s="777" t="str">
        <f t="shared" si="0"/>
        <v>Добавить вид теплоносителя (параметры теплоносителя)</v>
      </c>
      <c r="AH26" s="777"/>
      <c r="AI26" s="777"/>
      <c r="AJ26" s="777"/>
      <c r="AP26" s="956"/>
      <c r="AQ26" s="956"/>
    </row>
    <row r="27" spans="1:43" ht="15" customHeight="1">
      <c r="A27" s="1314"/>
      <c r="B27" s="1314"/>
      <c r="C27" s="1314"/>
      <c r="D27" s="1314"/>
      <c r="E27" s="1314"/>
      <c r="F27" s="974"/>
      <c r="G27" s="974"/>
      <c r="H27" s="963"/>
      <c r="I27" s="1314"/>
      <c r="J27" s="974"/>
      <c r="K27" s="913"/>
      <c r="L27" s="654"/>
      <c r="M27" s="526" t="s">
        <v>10</v>
      </c>
      <c r="N27" s="954"/>
      <c r="O27" s="954"/>
      <c r="P27" s="954"/>
      <c r="Q27" s="954"/>
      <c r="R27" s="954"/>
      <c r="S27" s="954"/>
      <c r="T27" s="954"/>
      <c r="U27" s="953"/>
      <c r="V27" s="954"/>
      <c r="W27" s="954"/>
      <c r="X27" s="954"/>
      <c r="Y27" s="954"/>
      <c r="Z27" s="954"/>
      <c r="AA27" s="954"/>
      <c r="AB27" s="953"/>
      <c r="AC27" s="954"/>
      <c r="AD27" s="634"/>
      <c r="AF27" s="777"/>
      <c r="AG27" s="777" t="str">
        <f t="shared" si="0"/>
        <v>Добавить группу потребителей</v>
      </c>
      <c r="AH27" s="777"/>
      <c r="AI27" s="777"/>
      <c r="AJ27" s="777"/>
      <c r="AP27" s="956"/>
      <c r="AQ27" s="956"/>
    </row>
    <row r="28" spans="1:43" ht="15" customHeight="1">
      <c r="A28" s="1314"/>
      <c r="B28" s="1314"/>
      <c r="C28" s="1314"/>
      <c r="D28" s="1314"/>
      <c r="E28" s="912"/>
      <c r="F28" s="974"/>
      <c r="G28" s="974"/>
      <c r="H28" s="974"/>
      <c r="I28" s="927"/>
      <c r="J28" s="942"/>
      <c r="K28" s="911"/>
      <c r="L28" s="654"/>
      <c r="M28" s="949" t="s">
        <v>11</v>
      </c>
      <c r="N28" s="954"/>
      <c r="O28" s="954"/>
      <c r="P28" s="954"/>
      <c r="Q28" s="954"/>
      <c r="R28" s="954"/>
      <c r="S28" s="954"/>
      <c r="T28" s="954"/>
      <c r="U28" s="953"/>
      <c r="V28" s="954"/>
      <c r="W28" s="954"/>
      <c r="X28" s="954"/>
      <c r="Y28" s="954"/>
      <c r="Z28" s="954"/>
      <c r="AA28" s="954"/>
      <c r="AB28" s="953"/>
      <c r="AC28" s="954"/>
      <c r="AD28" s="634"/>
      <c r="AF28" s="777"/>
      <c r="AG28" s="777" t="str">
        <f t="shared" si="0"/>
        <v>Добавить схему подключения</v>
      </c>
      <c r="AH28" s="777"/>
      <c r="AI28" s="777"/>
      <c r="AJ28" s="777"/>
      <c r="AP28" s="956"/>
      <c r="AQ28" s="956"/>
    </row>
    <row r="29" spans="1:43" ht="11.25">
      <c r="A29" s="938"/>
      <c r="B29" s="938"/>
      <c r="C29" s="938"/>
      <c r="D29" s="938"/>
      <c r="E29" s="938"/>
      <c r="F29" s="938"/>
      <c r="G29" s="938"/>
      <c r="H29" s="938"/>
      <c r="I29" s="938"/>
      <c r="J29" s="938"/>
      <c r="K29" s="938"/>
      <c r="AE29" s="938"/>
      <c r="AF29" s="938"/>
      <c r="AG29" s="938"/>
      <c r="AH29" s="938"/>
      <c r="AI29" s="938"/>
      <c r="AJ29" s="938"/>
      <c r="AK29" s="938"/>
      <c r="AL29" s="938"/>
      <c r="AM29" s="938"/>
      <c r="AN29" s="938"/>
      <c r="AO29" s="938"/>
    </row>
    <row r="30" spans="1:43" ht="90" customHeight="1">
      <c r="L30" s="1">
        <v>1</v>
      </c>
      <c r="M30" s="1277" t="s">
        <v>722</v>
      </c>
      <c r="N30" s="1277"/>
      <c r="O30" s="1277"/>
      <c r="P30" s="1277"/>
      <c r="Q30" s="1277"/>
      <c r="R30" s="1277"/>
      <c r="S30" s="1277"/>
      <c r="T30" s="1277"/>
      <c r="U30" s="1277"/>
      <c r="V30" s="1277"/>
      <c r="W30" s="1277"/>
      <c r="X30" s="1277"/>
      <c r="Y30" s="1277"/>
      <c r="Z30" s="1277"/>
      <c r="AA30" s="1277"/>
      <c r="AB30" s="1277"/>
      <c r="AC30" s="1277"/>
      <c r="AD30" s="1277"/>
    </row>
  </sheetData>
  <sheetProtection algorithmName="SHA-512" hashValue="IFgAeCeftPsFYz6wg2jwB+C3OfOi0kjn6jIbkpTnpAZn1jID0Ib04Vxeh5IXBf197JmQS2NfuzKRENw25rIYUQ==" saltValue="M50JMapCjO5mud55gblZvA==" spinCount="100000" sheet="1" objects="1" scenarios="1" formatColumns="0" formatRows="0"/>
  <dataConsolidate link="1"/>
  <mergeCells count="51">
    <mergeCell ref="Z16:AA16"/>
    <mergeCell ref="Z17:AA17"/>
    <mergeCell ref="Y24:Y25"/>
    <mergeCell ref="Z24:Z25"/>
    <mergeCell ref="AA24:AA25"/>
    <mergeCell ref="V12:AB12"/>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Y15:AA15"/>
    <mergeCell ref="S17:T17"/>
    <mergeCell ref="A18:A28"/>
    <mergeCell ref="O18:AC18"/>
    <mergeCell ref="B19:B28"/>
    <mergeCell ref="O19:AC19"/>
    <mergeCell ref="C20:C28"/>
    <mergeCell ref="O20:AC20"/>
    <mergeCell ref="D21:D28"/>
    <mergeCell ref="U24:U25"/>
    <mergeCell ref="AB24:AB25"/>
    <mergeCell ref="AD24:AD26"/>
    <mergeCell ref="M30:AD30"/>
    <mergeCell ref="O21:AC21"/>
    <mergeCell ref="E22:E27"/>
    <mergeCell ref="I22:I27"/>
    <mergeCell ref="O22:AC22"/>
    <mergeCell ref="F23:F26"/>
    <mergeCell ref="J23:J26"/>
    <mergeCell ref="O23:AC23"/>
    <mergeCell ref="R24:R25"/>
    <mergeCell ref="S24:S25"/>
    <mergeCell ref="T24:T25"/>
  </mergeCells>
  <dataValidations count="11">
    <dataValidation allowBlank="1" sqref="WWA983062:WWL98306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NC26:ANN28 ADG26:ADR28 TK26:TV28 JO26:JZ28 WWA26:WWL28 WME26:WMP28 WCI26:WCT28 VSM26:VSX28 VIQ26:VJB28 UYU26:UZF28 UOY26:UPJ28 UFC26:UFN28 TVG26:TVR28 TLK26:TLV28 TBO26:TBZ28 SRS26:SSD28 SHW26:SIH28 RYA26:RYL28 ROE26:ROP28 REI26:RET28 QUM26:QUX28 QKQ26:QLB28 QAU26:QBF28 PQY26:PRJ28 PHC26:PHN28 OXG26:OXR28 ONK26:ONV28 ODO26:ODZ28 NTS26:NUD28 NJW26:NKH28 NAA26:NAL28 MQE26:MQP28 MGI26:MGT28 LWM26:LWX28 LMQ26:LNB28 LCU26:LDF28 KSY26:KTJ28 KJC26:KJN28 JZG26:JZR28 JPK26:JPV28 JFO26:JFZ28 IVS26:IWD28 ILW26:IMH28 ICA26:ICL28 HSE26:HSP28 HII26:HIT28 GYM26:GYX28 GOQ26:GPB28 GEU26:GFF28 FUY26:FVJ28 FLC26:FLN28 FBG26:FBR28 ERK26:ERV28 EHO26:EHZ28 DXS26:DYD28 DNW26:DOH28 DEA26:DEL28 CUE26:CUP28 CKI26:CKT28 CAM26:CAX28 BQQ26:BRB28 BGU26:BHF28 AWY26:AXJ28 L26:AC26 L65558:AD65564 L983062:AD983068 L917526:AD917532 L851990:AD851996 L786454:AD786460 L720918:AD720924 L655382:AD655388 L589846:AD589852 L524310:AD524316 L458774:AD458780 L393238:AD393244 L327702:AD327708 L262166:AD262172 L196630:AD196636 L131094:AD131100 L27:AD28" xr:uid="{00000000-0002-0000-0B00-000000000000}"/>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xr:uid="{00000000-0002-0000-0B00-000001000000}"/>
    <dataValidation allowBlank="1" showInputMessage="1" showErrorMessage="1" prompt="Для выбора выполните двойной щелчок левой клавиши мыши по соответствующей ячейке." sqref="S65556 JV65556 TR65556 ADN65556 ANJ65556 AXF65556 BHB65556 BQX65556 CAT65556 CKP65556 CUL65556 DEH65556 DOD65556 DXZ65556 EHV65556 ERR65556 FBN65556 FLJ65556 FVF65556 GFB65556 GOX65556 GYT65556 HIP65556 HSL65556 ICH65556 IMD65556 IVZ65556 JFV65556 JPR65556 JZN65556 KJJ65556 KTF65556 LDB65556 LMX65556 LWT65556 MGP65556 MQL65556 NAH65556 NKD65556 NTZ65556 ODV65556 ONR65556 OXN65556 PHJ65556 PRF65556 QBB65556 QKX65556 QUT65556 REP65556 ROL65556 RYH65556 SID65556 SRZ65556 TBV65556 TLR65556 TVN65556 UFJ65556 UPF65556 UZB65556 VIX65556 VST65556 WCP65556 WML65556 WWH65556 S131092 JV131092 TR131092 ADN131092 ANJ131092 AXF131092 BHB131092 BQX131092 CAT131092 CKP131092 CUL131092 DEH131092 DOD131092 DXZ131092 EHV131092 ERR131092 FBN131092 FLJ131092 FVF131092 GFB131092 GOX131092 GYT131092 HIP131092 HSL131092 ICH131092 IMD131092 IVZ131092 JFV131092 JPR131092 JZN131092 KJJ131092 KTF131092 LDB131092 LMX131092 LWT131092 MGP131092 MQL131092 NAH131092 NKD131092 NTZ131092 ODV131092 ONR131092 OXN131092 PHJ131092 PRF131092 QBB131092 QKX131092 QUT131092 REP131092 ROL131092 RYH131092 SID131092 SRZ131092 TBV131092 TLR131092 TVN131092 UFJ131092 UPF131092 UZB131092 VIX131092 VST131092 WCP131092 WML131092 WWH131092 S196628 JV196628 TR196628 ADN196628 ANJ196628 AXF196628 BHB196628 BQX196628 CAT196628 CKP196628 CUL196628 DEH196628 DOD196628 DXZ196628 EHV196628 ERR196628 FBN196628 FLJ196628 FVF196628 GFB196628 GOX196628 GYT196628 HIP196628 HSL196628 ICH196628 IMD196628 IVZ196628 JFV196628 JPR196628 JZN196628 KJJ196628 KTF196628 LDB196628 LMX196628 LWT196628 MGP196628 MQL196628 NAH196628 NKD196628 NTZ196628 ODV196628 ONR196628 OXN196628 PHJ196628 PRF196628 QBB196628 QKX196628 QUT196628 REP196628 ROL196628 RYH196628 SID196628 SRZ196628 TBV196628 TLR196628 TVN196628 UFJ196628 UPF196628 UZB196628 VIX196628 VST196628 WCP196628 WML196628 WWH196628 S262164 JV262164 TR262164 ADN262164 ANJ262164 AXF262164 BHB262164 BQX262164 CAT262164 CKP262164 CUL262164 DEH262164 DOD262164 DXZ262164 EHV262164 ERR262164 FBN262164 FLJ262164 FVF262164 GFB262164 GOX262164 GYT262164 HIP262164 HSL262164 ICH262164 IMD262164 IVZ262164 JFV262164 JPR262164 JZN262164 KJJ262164 KTF262164 LDB262164 LMX262164 LWT262164 MGP262164 MQL262164 NAH262164 NKD262164 NTZ262164 ODV262164 ONR262164 OXN262164 PHJ262164 PRF262164 QBB262164 QKX262164 QUT262164 REP262164 ROL262164 RYH262164 SID262164 SRZ262164 TBV262164 TLR262164 TVN262164 UFJ262164 UPF262164 UZB262164 VIX262164 VST262164 WCP262164 WML262164 WWH262164 S327700 JV327700 TR327700 ADN327700 ANJ327700 AXF327700 BHB327700 BQX327700 CAT327700 CKP327700 CUL327700 DEH327700 DOD327700 DXZ327700 EHV327700 ERR327700 FBN327700 FLJ327700 FVF327700 GFB327700 GOX327700 GYT327700 HIP327700 HSL327700 ICH327700 IMD327700 IVZ327700 JFV327700 JPR327700 JZN327700 KJJ327700 KTF327700 LDB327700 LMX327700 LWT327700 MGP327700 MQL327700 NAH327700 NKD327700 NTZ327700 ODV327700 ONR327700 OXN327700 PHJ327700 PRF327700 QBB327700 QKX327700 QUT327700 REP327700 ROL327700 RYH327700 SID327700 SRZ327700 TBV327700 TLR327700 TVN327700 UFJ327700 UPF327700 UZB327700 VIX327700 VST327700 WCP327700 WML327700 WWH327700 S393236 JV393236 TR393236 ADN393236 ANJ393236 AXF393236 BHB393236 BQX393236 CAT393236 CKP393236 CUL393236 DEH393236 DOD393236 DXZ393236 EHV393236 ERR393236 FBN393236 FLJ393236 FVF393236 GFB393236 GOX393236 GYT393236 HIP393236 HSL393236 ICH393236 IMD393236 IVZ393236 JFV393236 JPR393236 JZN393236 KJJ393236 KTF393236 LDB393236 LMX393236 LWT393236 MGP393236 MQL393236 NAH393236 NKD393236 NTZ393236 ODV393236 ONR393236 OXN393236 PHJ393236 PRF393236 QBB393236 QKX393236 QUT393236 REP393236 ROL393236 RYH393236 SID393236 SRZ393236 TBV393236 TLR393236 TVN393236 UFJ393236 UPF393236 UZB393236 VIX393236 VST393236 WCP393236 WML393236 WWH393236 S458772 JV458772 TR458772 ADN458772 ANJ458772 AXF458772 BHB458772 BQX458772 CAT458772 CKP458772 CUL458772 DEH458772 DOD458772 DXZ458772 EHV458772 ERR458772 FBN458772 FLJ458772 FVF458772 GFB458772 GOX458772 GYT458772 HIP458772 HSL458772 ICH458772 IMD458772 IVZ458772 JFV458772 JPR458772 JZN458772 KJJ458772 KTF458772 LDB458772 LMX458772 LWT458772 MGP458772 MQL458772 NAH458772 NKD458772 NTZ458772 ODV458772 ONR458772 OXN458772 PHJ458772 PRF458772 QBB458772 QKX458772 QUT458772 REP458772 ROL458772 RYH458772 SID458772 SRZ458772 TBV458772 TLR458772 TVN458772 UFJ458772 UPF458772 UZB458772 VIX458772 VST458772 WCP458772 WML458772 WWH458772 S524308 JV524308 TR524308 ADN524308 ANJ524308 AXF524308 BHB524308 BQX524308 CAT524308 CKP524308 CUL524308 DEH524308 DOD524308 DXZ524308 EHV524308 ERR524308 FBN524308 FLJ524308 FVF524308 GFB524308 GOX524308 GYT524308 HIP524308 HSL524308 ICH524308 IMD524308 IVZ524308 JFV524308 JPR524308 JZN524308 KJJ524308 KTF524308 LDB524308 LMX524308 LWT524308 MGP524308 MQL524308 NAH524308 NKD524308 NTZ524308 ODV524308 ONR524308 OXN524308 PHJ524308 PRF524308 QBB524308 QKX524308 QUT524308 REP524308 ROL524308 RYH524308 SID524308 SRZ524308 TBV524308 TLR524308 TVN524308 UFJ524308 UPF524308 UZB524308 VIX524308 VST524308 WCP524308 WML524308 WWH524308 S589844 JV589844 TR589844 ADN589844 ANJ589844 AXF589844 BHB589844 BQX589844 CAT589844 CKP589844 CUL589844 DEH589844 DOD589844 DXZ589844 EHV589844 ERR589844 FBN589844 FLJ589844 FVF589844 GFB589844 GOX589844 GYT589844 HIP589844 HSL589844 ICH589844 IMD589844 IVZ589844 JFV589844 JPR589844 JZN589844 KJJ589844 KTF589844 LDB589844 LMX589844 LWT589844 MGP589844 MQL589844 NAH589844 NKD589844 NTZ589844 ODV589844 ONR589844 OXN589844 PHJ589844 PRF589844 QBB589844 QKX589844 QUT589844 REP589844 ROL589844 RYH589844 SID589844 SRZ589844 TBV589844 TLR589844 TVN589844 UFJ589844 UPF589844 UZB589844 VIX589844 VST589844 WCP589844 WML589844 WWH589844 S655380 JV655380 TR655380 ADN655380 ANJ655380 AXF655380 BHB655380 BQX655380 CAT655380 CKP655380 CUL655380 DEH655380 DOD655380 DXZ655380 EHV655380 ERR655380 FBN655380 FLJ655380 FVF655380 GFB655380 GOX655380 GYT655380 HIP655380 HSL655380 ICH655380 IMD655380 IVZ655380 JFV655380 JPR655380 JZN655380 KJJ655380 KTF655380 LDB655380 LMX655380 LWT655380 MGP655380 MQL655380 NAH655380 NKD655380 NTZ655380 ODV655380 ONR655380 OXN655380 PHJ655380 PRF655380 QBB655380 QKX655380 QUT655380 REP655380 ROL655380 RYH655380 SID655380 SRZ655380 TBV655380 TLR655380 TVN655380 UFJ655380 UPF655380 UZB655380 VIX655380 VST655380 WCP655380 WML655380 WWH655380 S720916 JV720916 TR720916 ADN720916 ANJ720916 AXF720916 BHB720916 BQX720916 CAT720916 CKP720916 CUL720916 DEH720916 DOD720916 DXZ720916 EHV720916 ERR720916 FBN720916 FLJ720916 FVF720916 GFB720916 GOX720916 GYT720916 HIP720916 HSL720916 ICH720916 IMD720916 IVZ720916 JFV720916 JPR720916 JZN720916 KJJ720916 KTF720916 LDB720916 LMX720916 LWT720916 MGP720916 MQL720916 NAH720916 NKD720916 NTZ720916 ODV720916 ONR720916 OXN720916 PHJ720916 PRF720916 QBB720916 QKX720916 QUT720916 REP720916 ROL720916 RYH720916 SID720916 SRZ720916 TBV720916 TLR720916 TVN720916 UFJ720916 UPF720916 UZB720916 VIX720916 VST720916 WCP720916 WML720916 WWH720916 S786452 JV786452 TR786452 ADN786452 ANJ786452 AXF786452 BHB786452 BQX786452 CAT786452 CKP786452 CUL786452 DEH786452 DOD786452 DXZ786452 EHV786452 ERR786452 FBN786452 FLJ786452 FVF786452 GFB786452 GOX786452 GYT786452 HIP786452 HSL786452 ICH786452 IMD786452 IVZ786452 JFV786452 JPR786452 JZN786452 KJJ786452 KTF786452 LDB786452 LMX786452 LWT786452 MGP786452 MQL786452 NAH786452 NKD786452 NTZ786452 ODV786452 ONR786452 OXN786452 PHJ786452 PRF786452 QBB786452 QKX786452 QUT786452 REP786452 ROL786452 RYH786452 SID786452 SRZ786452 TBV786452 TLR786452 TVN786452 UFJ786452 UPF786452 UZB786452 VIX786452 VST786452 WCP786452 WML786452 WWH786452 S851988 JV851988 TR851988 ADN851988 ANJ851988 AXF851988 BHB851988 BQX851988 CAT851988 CKP851988 CUL851988 DEH851988 DOD851988 DXZ851988 EHV851988 ERR851988 FBN851988 FLJ851988 FVF851988 GFB851988 GOX851988 GYT851988 HIP851988 HSL851988 ICH851988 IMD851988 IVZ851988 JFV851988 JPR851988 JZN851988 KJJ851988 KTF851988 LDB851988 LMX851988 LWT851988 MGP851988 MQL851988 NAH851988 NKD851988 NTZ851988 ODV851988 ONR851988 OXN851988 PHJ851988 PRF851988 QBB851988 QKX851988 QUT851988 REP851988 ROL851988 RYH851988 SID851988 SRZ851988 TBV851988 TLR851988 TVN851988 UFJ851988 UPF851988 UZB851988 VIX851988 VST851988 WCP851988 WML851988 WWH851988 S917524 JV917524 TR917524 ADN917524 ANJ917524 AXF917524 BHB917524 BQX917524 CAT917524 CKP917524 CUL917524 DEH917524 DOD917524 DXZ917524 EHV917524 ERR917524 FBN917524 FLJ917524 FVF917524 GFB917524 GOX917524 GYT917524 HIP917524 HSL917524 ICH917524 IMD917524 IVZ917524 JFV917524 JPR917524 JZN917524 KJJ917524 KTF917524 LDB917524 LMX917524 LWT917524 MGP917524 MQL917524 NAH917524 NKD917524 NTZ917524 ODV917524 ONR917524 OXN917524 PHJ917524 PRF917524 QBB917524 QKX917524 QUT917524 REP917524 ROL917524 RYH917524 SID917524 SRZ917524 TBV917524 TLR917524 TVN917524 UFJ917524 UPF917524 UZB917524 VIX917524 VST917524 WCP917524 WML917524 WWH917524 S983060 JV983060 TR983060 ADN983060 ANJ983060 AXF983060 BHB983060 BQX983060 CAT983060 CKP983060 CUL983060 DEH983060 DOD983060 DXZ983060 EHV983060 ERR983060 FBN983060 FLJ983060 FVF983060 GFB983060 GOX983060 GYT983060 HIP983060 HSL983060 ICH983060 IMD983060 IVZ983060 JFV983060 JPR983060 JZN983060 KJJ983060 KTF983060 LDB983060 LMX983060 LWT983060 MGP983060 MQL983060 NAH983060 NKD983060 NTZ983060 ODV983060 ONR983060 OXN983060 PHJ983060 PRF983060 QBB983060 QKX983060 QUT983060 REP983060 ROL983060 RYH983060 SID983060 SRZ983060 TBV983060 TLR983060 TVN983060 UFJ983060 UPF983060 UZB983060 VIX983060 VST983060 WCP983060 WML983060 WWH983060 U524308 U589844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655380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720916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786452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851988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917524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983060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65556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131092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196628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262164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WMN24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WWJ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0 S24 U393236 WWJ24 U458772 Z65556 Z131092 Z196628 Z262164 Z327700 Z393236 Z458772 Z524308 Z589844 Z655380 Z720916 Z786452 Z851988 Z917524 Z983060 AB524308 AB589844 AB655380 AB720916 AB786452 AB851988 AB917524 AB983060 AB65556 AB131092 AB196628 AB262164 AB393236 AB327700 AB458772 AB24 Z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R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R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R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R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R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R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R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R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R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R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R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R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R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R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WWI983060 T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T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T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T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T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T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T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T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T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T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T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T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T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T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T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Y65556 Y131092 Y196628 Y262164 Y327700 Y393236 Y458772 Y524308 Y589844 Y655380 Y720916 Y786452 Y851988 Y917524 Y983060 AA65556 AA131092 AA196628 AA262164 AA327700 AA393236 AA458772 AA524308 AA589844 AA655380 AA720916 AA786452 AA851988 AA917524 AA983060 Y24" xr:uid="{00000000-0002-0000-0B00-000003000000}"/>
    <dataValidation type="list" allowBlank="1" showInputMessage="1" showErrorMessage="1" errorTitle="Ошибка" error="Выберите значение из списка" sqref="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WWD983059:WWK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O917523:AC917523 O851987:AC851987 O786451:AC786451 O720915:AC720915 O655379:AC655379 O589843:AC589843 O524307:AC524307 O458771:AC458771 O393235:AC393235 O327699:AC327699 O262163:AC262163 O196627:AC196627 O131091:AC131091 O65555:AC65555 O983059:AC983059"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L983054:WWL983061 WMP983054:WMP983061 AD65550:AD65557 JZ65550:JZ65557 TV65550:TV65557 ADR65550:ADR65557 ANN65550:ANN65557 AXJ65550:AXJ65557 BHF65550:BHF65557 BRB65550:BRB65557 CAX65550:CAX65557 CKT65550:CKT65557 CUP65550:CUP65557 DEL65550:DEL65557 DOH65550:DOH65557 DYD65550:DYD65557 EHZ65550:EHZ65557 ERV65550:ERV65557 FBR65550:FBR65557 FLN65550:FLN65557 FVJ65550:FVJ65557 GFF65550:GFF65557 GPB65550:GPB65557 GYX65550:GYX65557 HIT65550:HIT65557 HSP65550:HSP65557 ICL65550:ICL65557 IMH65550:IMH65557 IWD65550:IWD65557 JFZ65550:JFZ65557 JPV65550:JPV65557 JZR65550:JZR65557 KJN65550:KJN65557 KTJ65550:KTJ65557 LDF65550:LDF65557 LNB65550:LNB65557 LWX65550:LWX65557 MGT65550:MGT65557 MQP65550:MQP65557 NAL65550:NAL65557 NKH65550:NKH65557 NUD65550:NUD65557 ODZ65550:ODZ65557 ONV65550:ONV65557 OXR65550:OXR65557 PHN65550:PHN65557 PRJ65550:PRJ65557 QBF65550:QBF65557 QLB65550:QLB65557 QUX65550:QUX65557 RET65550:RET65557 ROP65550:ROP65557 RYL65550:RYL65557 SIH65550:SIH65557 SSD65550:SSD65557 TBZ65550:TBZ65557 TLV65550:TLV65557 TVR65550:TVR65557 UFN65550:UFN65557 UPJ65550:UPJ65557 UZF65550:UZF65557 VJB65550:VJB65557 VSX65550:VSX65557 WCT65550:WCT65557 WMP65550:WMP65557 WWL65550:WWL65557 AD131086:AD131093 JZ131086:JZ131093 TV131086:TV131093 ADR131086:ADR131093 ANN131086:ANN131093 AXJ131086:AXJ131093 BHF131086:BHF131093 BRB131086:BRB131093 CAX131086:CAX131093 CKT131086:CKT131093 CUP131086:CUP131093 DEL131086:DEL131093 DOH131086:DOH131093 DYD131086:DYD131093 EHZ131086:EHZ131093 ERV131086:ERV131093 FBR131086:FBR131093 FLN131086:FLN131093 FVJ131086:FVJ131093 GFF131086:GFF131093 GPB131086:GPB131093 GYX131086:GYX131093 HIT131086:HIT131093 HSP131086:HSP131093 ICL131086:ICL131093 IMH131086:IMH131093 IWD131086:IWD131093 JFZ131086:JFZ131093 JPV131086:JPV131093 JZR131086:JZR131093 KJN131086:KJN131093 KTJ131086:KTJ131093 LDF131086:LDF131093 LNB131086:LNB131093 LWX131086:LWX131093 MGT131086:MGT131093 MQP131086:MQP131093 NAL131086:NAL131093 NKH131086:NKH131093 NUD131086:NUD131093 ODZ131086:ODZ131093 ONV131086:ONV131093 OXR131086:OXR131093 PHN131086:PHN131093 PRJ131086:PRJ131093 QBF131086:QBF131093 QLB131086:QLB131093 QUX131086:QUX131093 RET131086:RET131093 ROP131086:ROP131093 RYL131086:RYL131093 SIH131086:SIH131093 SSD131086:SSD131093 TBZ131086:TBZ131093 TLV131086:TLV131093 TVR131086:TVR131093 UFN131086:UFN131093 UPJ131086:UPJ131093 UZF131086:UZF131093 VJB131086:VJB131093 VSX131086:VSX131093 WCT131086:WCT131093 WMP131086:WMP131093 WWL131086:WWL131093 AD196622:AD196629 JZ196622:JZ196629 TV196622:TV196629 ADR196622:ADR196629 ANN196622:ANN196629 AXJ196622:AXJ196629 BHF196622:BHF196629 BRB196622:BRB196629 CAX196622:CAX196629 CKT196622:CKT196629 CUP196622:CUP196629 DEL196622:DEL196629 DOH196622:DOH196629 DYD196622:DYD196629 EHZ196622:EHZ196629 ERV196622:ERV196629 FBR196622:FBR196629 FLN196622:FLN196629 FVJ196622:FVJ196629 GFF196622:GFF196629 GPB196622:GPB196629 GYX196622:GYX196629 HIT196622:HIT196629 HSP196622:HSP196629 ICL196622:ICL196629 IMH196622:IMH196629 IWD196622:IWD196629 JFZ196622:JFZ196629 JPV196622:JPV196629 JZR196622:JZR196629 KJN196622:KJN196629 KTJ196622:KTJ196629 LDF196622:LDF196629 LNB196622:LNB196629 LWX196622:LWX196629 MGT196622:MGT196629 MQP196622:MQP196629 NAL196622:NAL196629 NKH196622:NKH196629 NUD196622:NUD196629 ODZ196622:ODZ196629 ONV196622:ONV196629 OXR196622:OXR196629 PHN196622:PHN196629 PRJ196622:PRJ196629 QBF196622:QBF196629 QLB196622:QLB196629 QUX196622:QUX196629 RET196622:RET196629 ROP196622:ROP196629 RYL196622:RYL196629 SIH196622:SIH196629 SSD196622:SSD196629 TBZ196622:TBZ196629 TLV196622:TLV196629 TVR196622:TVR196629 UFN196622:UFN196629 UPJ196622:UPJ196629 UZF196622:UZF196629 VJB196622:VJB196629 VSX196622:VSX196629 WCT196622:WCT196629 WMP196622:WMP196629 WWL196622:WWL196629 AD262158:AD262165 JZ262158:JZ262165 TV262158:TV262165 ADR262158:ADR262165 ANN262158:ANN262165 AXJ262158:AXJ262165 BHF262158:BHF262165 BRB262158:BRB262165 CAX262158:CAX262165 CKT262158:CKT262165 CUP262158:CUP262165 DEL262158:DEL262165 DOH262158:DOH262165 DYD262158:DYD262165 EHZ262158:EHZ262165 ERV262158:ERV262165 FBR262158:FBR262165 FLN262158:FLN262165 FVJ262158:FVJ262165 GFF262158:GFF262165 GPB262158:GPB262165 GYX262158:GYX262165 HIT262158:HIT262165 HSP262158:HSP262165 ICL262158:ICL262165 IMH262158:IMH262165 IWD262158:IWD262165 JFZ262158:JFZ262165 JPV262158:JPV262165 JZR262158:JZR262165 KJN262158:KJN262165 KTJ262158:KTJ262165 LDF262158:LDF262165 LNB262158:LNB262165 LWX262158:LWX262165 MGT262158:MGT262165 MQP262158:MQP262165 NAL262158:NAL262165 NKH262158:NKH262165 NUD262158:NUD262165 ODZ262158:ODZ262165 ONV262158:ONV262165 OXR262158:OXR262165 PHN262158:PHN262165 PRJ262158:PRJ262165 QBF262158:QBF262165 QLB262158:QLB262165 QUX262158:QUX262165 RET262158:RET262165 ROP262158:ROP262165 RYL262158:RYL262165 SIH262158:SIH262165 SSD262158:SSD262165 TBZ262158:TBZ262165 TLV262158:TLV262165 TVR262158:TVR262165 UFN262158:UFN262165 UPJ262158:UPJ262165 UZF262158:UZF262165 VJB262158:VJB262165 VSX262158:VSX262165 WCT262158:WCT262165 WMP262158:WMP262165 WWL262158:WWL262165 AD327694:AD327701 JZ327694:JZ327701 TV327694:TV327701 ADR327694:ADR327701 ANN327694:ANN327701 AXJ327694:AXJ327701 BHF327694:BHF327701 BRB327694:BRB327701 CAX327694:CAX327701 CKT327694:CKT327701 CUP327694:CUP327701 DEL327694:DEL327701 DOH327694:DOH327701 DYD327694:DYD327701 EHZ327694:EHZ327701 ERV327694:ERV327701 FBR327694:FBR327701 FLN327694:FLN327701 FVJ327694:FVJ327701 GFF327694:GFF327701 GPB327694:GPB327701 GYX327694:GYX327701 HIT327694:HIT327701 HSP327694:HSP327701 ICL327694:ICL327701 IMH327694:IMH327701 IWD327694:IWD327701 JFZ327694:JFZ327701 JPV327694:JPV327701 JZR327694:JZR327701 KJN327694:KJN327701 KTJ327694:KTJ327701 LDF327694:LDF327701 LNB327694:LNB327701 LWX327694:LWX327701 MGT327694:MGT327701 MQP327694:MQP327701 NAL327694:NAL327701 NKH327694:NKH327701 NUD327694:NUD327701 ODZ327694:ODZ327701 ONV327694:ONV327701 OXR327694:OXR327701 PHN327694:PHN327701 PRJ327694:PRJ327701 QBF327694:QBF327701 QLB327694:QLB327701 QUX327694:QUX327701 RET327694:RET327701 ROP327694:ROP327701 RYL327694:RYL327701 SIH327694:SIH327701 SSD327694:SSD327701 TBZ327694:TBZ327701 TLV327694:TLV327701 TVR327694:TVR327701 UFN327694:UFN327701 UPJ327694:UPJ327701 UZF327694:UZF327701 VJB327694:VJB327701 VSX327694:VSX327701 WCT327694:WCT327701 WMP327694:WMP327701 WWL327694:WWL327701 AD393230:AD393237 JZ393230:JZ393237 TV393230:TV393237 ADR393230:ADR393237 ANN393230:ANN393237 AXJ393230:AXJ393237 BHF393230:BHF393237 BRB393230:BRB393237 CAX393230:CAX393237 CKT393230:CKT393237 CUP393230:CUP393237 DEL393230:DEL393237 DOH393230:DOH393237 DYD393230:DYD393237 EHZ393230:EHZ393237 ERV393230:ERV393237 FBR393230:FBR393237 FLN393230:FLN393237 FVJ393230:FVJ393237 GFF393230:GFF393237 GPB393230:GPB393237 GYX393230:GYX393237 HIT393230:HIT393237 HSP393230:HSP393237 ICL393230:ICL393237 IMH393230:IMH393237 IWD393230:IWD393237 JFZ393230:JFZ393237 JPV393230:JPV393237 JZR393230:JZR393237 KJN393230:KJN393237 KTJ393230:KTJ393237 LDF393230:LDF393237 LNB393230:LNB393237 LWX393230:LWX393237 MGT393230:MGT393237 MQP393230:MQP393237 NAL393230:NAL393237 NKH393230:NKH393237 NUD393230:NUD393237 ODZ393230:ODZ393237 ONV393230:ONV393237 OXR393230:OXR393237 PHN393230:PHN393237 PRJ393230:PRJ393237 QBF393230:QBF393237 QLB393230:QLB393237 QUX393230:QUX393237 RET393230:RET393237 ROP393230:ROP393237 RYL393230:RYL393237 SIH393230:SIH393237 SSD393230:SSD393237 TBZ393230:TBZ393237 TLV393230:TLV393237 TVR393230:TVR393237 UFN393230:UFN393237 UPJ393230:UPJ393237 UZF393230:UZF393237 VJB393230:VJB393237 VSX393230:VSX393237 WCT393230:WCT393237 WMP393230:WMP393237 WWL393230:WWL393237 AD458766:AD458773 JZ458766:JZ458773 TV458766:TV458773 ADR458766:ADR458773 ANN458766:ANN458773 AXJ458766:AXJ458773 BHF458766:BHF458773 BRB458766:BRB458773 CAX458766:CAX458773 CKT458766:CKT458773 CUP458766:CUP458773 DEL458766:DEL458773 DOH458766:DOH458773 DYD458766:DYD458773 EHZ458766:EHZ458773 ERV458766:ERV458773 FBR458766:FBR458773 FLN458766:FLN458773 FVJ458766:FVJ458773 GFF458766:GFF458773 GPB458766:GPB458773 GYX458766:GYX458773 HIT458766:HIT458773 HSP458766:HSP458773 ICL458766:ICL458773 IMH458766:IMH458773 IWD458766:IWD458773 JFZ458766:JFZ458773 JPV458766:JPV458773 JZR458766:JZR458773 KJN458766:KJN458773 KTJ458766:KTJ458773 LDF458766:LDF458773 LNB458766:LNB458773 LWX458766:LWX458773 MGT458766:MGT458773 MQP458766:MQP458773 NAL458766:NAL458773 NKH458766:NKH458773 NUD458766:NUD458773 ODZ458766:ODZ458773 ONV458766:ONV458773 OXR458766:OXR458773 PHN458766:PHN458773 PRJ458766:PRJ458773 QBF458766:QBF458773 QLB458766:QLB458773 QUX458766:QUX458773 RET458766:RET458773 ROP458766:ROP458773 RYL458766:RYL458773 SIH458766:SIH458773 SSD458766:SSD458773 TBZ458766:TBZ458773 TLV458766:TLV458773 TVR458766:TVR458773 UFN458766:UFN458773 UPJ458766:UPJ458773 UZF458766:UZF458773 VJB458766:VJB458773 VSX458766:VSX458773 WCT458766:WCT458773 WMP458766:WMP458773 WWL458766:WWL458773 AD524302:AD524309 JZ524302:JZ524309 TV524302:TV524309 ADR524302:ADR524309 ANN524302:ANN524309 AXJ524302:AXJ524309 BHF524302:BHF524309 BRB524302:BRB524309 CAX524302:CAX524309 CKT524302:CKT524309 CUP524302:CUP524309 DEL524302:DEL524309 DOH524302:DOH524309 DYD524302:DYD524309 EHZ524302:EHZ524309 ERV524302:ERV524309 FBR524302:FBR524309 FLN524302:FLN524309 FVJ524302:FVJ524309 GFF524302:GFF524309 GPB524302:GPB524309 GYX524302:GYX524309 HIT524302:HIT524309 HSP524302:HSP524309 ICL524302:ICL524309 IMH524302:IMH524309 IWD524302:IWD524309 JFZ524302:JFZ524309 JPV524302:JPV524309 JZR524302:JZR524309 KJN524302:KJN524309 KTJ524302:KTJ524309 LDF524302:LDF524309 LNB524302:LNB524309 LWX524302:LWX524309 MGT524302:MGT524309 MQP524302:MQP524309 NAL524302:NAL524309 NKH524302:NKH524309 NUD524302:NUD524309 ODZ524302:ODZ524309 ONV524302:ONV524309 OXR524302:OXR524309 PHN524302:PHN524309 PRJ524302:PRJ524309 QBF524302:QBF524309 QLB524302:QLB524309 QUX524302:QUX524309 RET524302:RET524309 ROP524302:ROP524309 RYL524302:RYL524309 SIH524302:SIH524309 SSD524302:SSD524309 TBZ524302:TBZ524309 TLV524302:TLV524309 TVR524302:TVR524309 UFN524302:UFN524309 UPJ524302:UPJ524309 UZF524302:UZF524309 VJB524302:VJB524309 VSX524302:VSX524309 WCT524302:WCT524309 WMP524302:WMP524309 WWL524302:WWL524309 AD589838:AD589845 JZ589838:JZ589845 TV589838:TV589845 ADR589838:ADR589845 ANN589838:ANN589845 AXJ589838:AXJ589845 BHF589838:BHF589845 BRB589838:BRB589845 CAX589838:CAX589845 CKT589838:CKT589845 CUP589838:CUP589845 DEL589838:DEL589845 DOH589838:DOH589845 DYD589838:DYD589845 EHZ589838:EHZ589845 ERV589838:ERV589845 FBR589838:FBR589845 FLN589838:FLN589845 FVJ589838:FVJ589845 GFF589838:GFF589845 GPB589838:GPB589845 GYX589838:GYX589845 HIT589838:HIT589845 HSP589838:HSP589845 ICL589838:ICL589845 IMH589838:IMH589845 IWD589838:IWD589845 JFZ589838:JFZ589845 JPV589838:JPV589845 JZR589838:JZR589845 KJN589838:KJN589845 KTJ589838:KTJ589845 LDF589838:LDF589845 LNB589838:LNB589845 LWX589838:LWX589845 MGT589838:MGT589845 MQP589838:MQP589845 NAL589838:NAL589845 NKH589838:NKH589845 NUD589838:NUD589845 ODZ589838:ODZ589845 ONV589838:ONV589845 OXR589838:OXR589845 PHN589838:PHN589845 PRJ589838:PRJ589845 QBF589838:QBF589845 QLB589838:QLB589845 QUX589838:QUX589845 RET589838:RET589845 ROP589838:ROP589845 RYL589838:RYL589845 SIH589838:SIH589845 SSD589838:SSD589845 TBZ589838:TBZ589845 TLV589838:TLV589845 TVR589838:TVR589845 UFN589838:UFN589845 UPJ589838:UPJ589845 UZF589838:UZF589845 VJB589838:VJB589845 VSX589838:VSX589845 WCT589838:WCT589845 WMP589838:WMP589845 WWL589838:WWL589845 AD655374:AD655381 JZ655374:JZ655381 TV655374:TV655381 ADR655374:ADR655381 ANN655374:ANN655381 AXJ655374:AXJ655381 BHF655374:BHF655381 BRB655374:BRB655381 CAX655374:CAX655381 CKT655374:CKT655381 CUP655374:CUP655381 DEL655374:DEL655381 DOH655374:DOH655381 DYD655374:DYD655381 EHZ655374:EHZ655381 ERV655374:ERV655381 FBR655374:FBR655381 FLN655374:FLN655381 FVJ655374:FVJ655381 GFF655374:GFF655381 GPB655374:GPB655381 GYX655374:GYX655381 HIT655374:HIT655381 HSP655374:HSP655381 ICL655374:ICL655381 IMH655374:IMH655381 IWD655374:IWD655381 JFZ655374:JFZ655381 JPV655374:JPV655381 JZR655374:JZR655381 KJN655374:KJN655381 KTJ655374:KTJ655381 LDF655374:LDF655381 LNB655374:LNB655381 LWX655374:LWX655381 MGT655374:MGT655381 MQP655374:MQP655381 NAL655374:NAL655381 NKH655374:NKH655381 NUD655374:NUD655381 ODZ655374:ODZ655381 ONV655374:ONV655381 OXR655374:OXR655381 PHN655374:PHN655381 PRJ655374:PRJ655381 QBF655374:QBF655381 QLB655374:QLB655381 QUX655374:QUX655381 RET655374:RET655381 ROP655374:ROP655381 RYL655374:RYL655381 SIH655374:SIH655381 SSD655374:SSD655381 TBZ655374:TBZ655381 TLV655374:TLV655381 TVR655374:TVR655381 UFN655374:UFN655381 UPJ655374:UPJ655381 UZF655374:UZF655381 VJB655374:VJB655381 VSX655374:VSX655381 WCT655374:WCT655381 WMP655374:WMP655381 WWL655374:WWL655381 AD720910:AD720917 JZ720910:JZ720917 TV720910:TV720917 ADR720910:ADR720917 ANN720910:ANN720917 AXJ720910:AXJ720917 BHF720910:BHF720917 BRB720910:BRB720917 CAX720910:CAX720917 CKT720910:CKT720917 CUP720910:CUP720917 DEL720910:DEL720917 DOH720910:DOH720917 DYD720910:DYD720917 EHZ720910:EHZ720917 ERV720910:ERV720917 FBR720910:FBR720917 FLN720910:FLN720917 FVJ720910:FVJ720917 GFF720910:GFF720917 GPB720910:GPB720917 GYX720910:GYX720917 HIT720910:HIT720917 HSP720910:HSP720917 ICL720910:ICL720917 IMH720910:IMH720917 IWD720910:IWD720917 JFZ720910:JFZ720917 JPV720910:JPV720917 JZR720910:JZR720917 KJN720910:KJN720917 KTJ720910:KTJ720917 LDF720910:LDF720917 LNB720910:LNB720917 LWX720910:LWX720917 MGT720910:MGT720917 MQP720910:MQP720917 NAL720910:NAL720917 NKH720910:NKH720917 NUD720910:NUD720917 ODZ720910:ODZ720917 ONV720910:ONV720917 OXR720910:OXR720917 PHN720910:PHN720917 PRJ720910:PRJ720917 QBF720910:QBF720917 QLB720910:QLB720917 QUX720910:QUX720917 RET720910:RET720917 ROP720910:ROP720917 RYL720910:RYL720917 SIH720910:SIH720917 SSD720910:SSD720917 TBZ720910:TBZ720917 TLV720910:TLV720917 TVR720910:TVR720917 UFN720910:UFN720917 UPJ720910:UPJ720917 UZF720910:UZF720917 VJB720910:VJB720917 VSX720910:VSX720917 WCT720910:WCT720917 WMP720910:WMP720917 WWL720910:WWL720917 AD786446:AD786453 JZ786446:JZ786453 TV786446:TV786453 ADR786446:ADR786453 ANN786446:ANN786453 AXJ786446:AXJ786453 BHF786446:BHF786453 BRB786446:BRB786453 CAX786446:CAX786453 CKT786446:CKT786453 CUP786446:CUP786453 DEL786446:DEL786453 DOH786446:DOH786453 DYD786446:DYD786453 EHZ786446:EHZ786453 ERV786446:ERV786453 FBR786446:FBR786453 FLN786446:FLN786453 FVJ786446:FVJ786453 GFF786446:GFF786453 GPB786446:GPB786453 GYX786446:GYX786453 HIT786446:HIT786453 HSP786446:HSP786453 ICL786446:ICL786453 IMH786446:IMH786453 IWD786446:IWD786453 JFZ786446:JFZ786453 JPV786446:JPV786453 JZR786446:JZR786453 KJN786446:KJN786453 KTJ786446:KTJ786453 LDF786446:LDF786453 LNB786446:LNB786453 LWX786446:LWX786453 MGT786446:MGT786453 MQP786446:MQP786453 NAL786446:NAL786453 NKH786446:NKH786453 NUD786446:NUD786453 ODZ786446:ODZ786453 ONV786446:ONV786453 OXR786446:OXR786453 PHN786446:PHN786453 PRJ786446:PRJ786453 QBF786446:QBF786453 QLB786446:QLB786453 QUX786446:QUX786453 RET786446:RET786453 ROP786446:ROP786453 RYL786446:RYL786453 SIH786446:SIH786453 SSD786446:SSD786453 TBZ786446:TBZ786453 TLV786446:TLV786453 TVR786446:TVR786453 UFN786446:UFN786453 UPJ786446:UPJ786453 UZF786446:UZF786453 VJB786446:VJB786453 VSX786446:VSX786453 WCT786446:WCT786453 WMP786446:WMP786453 WWL786446:WWL786453 AD851982:AD851989 JZ851982:JZ851989 TV851982:TV851989 ADR851982:ADR851989 ANN851982:ANN851989 AXJ851982:AXJ851989 BHF851982:BHF851989 BRB851982:BRB851989 CAX851982:CAX851989 CKT851982:CKT851989 CUP851982:CUP851989 DEL851982:DEL851989 DOH851982:DOH851989 DYD851982:DYD851989 EHZ851982:EHZ851989 ERV851982:ERV851989 FBR851982:FBR851989 FLN851982:FLN851989 FVJ851982:FVJ851989 GFF851982:GFF851989 GPB851982:GPB851989 GYX851982:GYX851989 HIT851982:HIT851989 HSP851982:HSP851989 ICL851982:ICL851989 IMH851982:IMH851989 IWD851982:IWD851989 JFZ851982:JFZ851989 JPV851982:JPV851989 JZR851982:JZR851989 KJN851982:KJN851989 KTJ851982:KTJ851989 LDF851982:LDF851989 LNB851982:LNB851989 LWX851982:LWX851989 MGT851982:MGT851989 MQP851982:MQP851989 NAL851982:NAL851989 NKH851982:NKH851989 NUD851982:NUD851989 ODZ851982:ODZ851989 ONV851982:ONV851989 OXR851982:OXR851989 PHN851982:PHN851989 PRJ851982:PRJ851989 QBF851982:QBF851989 QLB851982:QLB851989 QUX851982:QUX851989 RET851982:RET851989 ROP851982:ROP851989 RYL851982:RYL851989 SIH851982:SIH851989 SSD851982:SSD851989 TBZ851982:TBZ851989 TLV851982:TLV851989 TVR851982:TVR851989 UFN851982:UFN851989 UPJ851982:UPJ851989 UZF851982:UZF851989 VJB851982:VJB851989 VSX851982:VSX851989 WCT851982:WCT851989 WMP851982:WMP851989 WWL851982:WWL851989 AD917518:AD917525 JZ917518:JZ917525 TV917518:TV917525 ADR917518:ADR917525 ANN917518:ANN917525 AXJ917518:AXJ917525 BHF917518:BHF917525 BRB917518:BRB917525 CAX917518:CAX917525 CKT917518:CKT917525 CUP917518:CUP917525 DEL917518:DEL917525 DOH917518:DOH917525 DYD917518:DYD917525 EHZ917518:EHZ917525 ERV917518:ERV917525 FBR917518:FBR917525 FLN917518:FLN917525 FVJ917518:FVJ917525 GFF917518:GFF917525 GPB917518:GPB917525 GYX917518:GYX917525 HIT917518:HIT917525 HSP917518:HSP917525 ICL917518:ICL917525 IMH917518:IMH917525 IWD917518:IWD917525 JFZ917518:JFZ917525 JPV917518:JPV917525 JZR917518:JZR917525 KJN917518:KJN917525 KTJ917518:KTJ917525 LDF917518:LDF917525 LNB917518:LNB917525 LWX917518:LWX917525 MGT917518:MGT917525 MQP917518:MQP917525 NAL917518:NAL917525 NKH917518:NKH917525 NUD917518:NUD917525 ODZ917518:ODZ917525 ONV917518:ONV917525 OXR917518:OXR917525 PHN917518:PHN917525 PRJ917518:PRJ917525 QBF917518:QBF917525 QLB917518:QLB917525 QUX917518:QUX917525 RET917518:RET917525 ROP917518:ROP917525 RYL917518:RYL917525 SIH917518:SIH917525 SSD917518:SSD917525 TBZ917518:TBZ917525 TLV917518:TLV917525 TVR917518:TVR917525 UFN917518:UFN917525 UPJ917518:UPJ917525 UZF917518:UZF917525 VJB917518:VJB917525 VSX917518:VSX917525 WCT917518:WCT917525 WMP917518:WMP917525 WWL917518:WWL917525 AD983054:AD983061 JZ983054:JZ983061 TV983054:TV983061 ADR983054:ADR983061 ANN983054:ANN983061 AXJ983054:AXJ983061 BHF983054:BHF983061 BRB983054:BRB983061 CAX983054:CAX983061 CKT983054:CKT983061 CUP983054:CUP983061 DEL983054:DEL983061 DOH983054:DOH983061 DYD983054:DYD983061 EHZ983054:EHZ983061 ERV983054:ERV983061 FBR983054:FBR983061 FLN983054:FLN983061 FVJ983054:FVJ983061 GFF983054:GFF983061 GPB983054:GPB983061 GYX983054:GYX983061 HIT983054:HIT983061 HSP983054:HSP983061 ICL983054:ICL983061 IMH983054:IMH983061 IWD983054:IWD983061 JFZ983054:JFZ983061 JPV983054:JPV983061 JZR983054:JZR983061 KJN983054:KJN983061 KTJ983054:KTJ983061 LDF983054:LDF983061 LNB983054:LNB983061 LWX983054:LWX983061 MGT983054:MGT983061 MQP983054:MQP983061 NAL983054:NAL983061 NKH983054:NKH983061 NUD983054:NUD983061 ODZ983054:ODZ983061 ONV983054:ONV983061 OXR983054:OXR983061 PHN983054:PHN983061 PRJ983054:PRJ983061 QBF983054:QBF983061 QLB983054:QLB983061 QUX983054:QUX983061 RET983054:RET983061 ROP983054:ROP983061 RYL983054:RYL983061 SIH983054:SIH983061 SSD983054:SSD983061 TBZ983054:TBZ983061 TLV983054:TLV983061 TVR983054:TVR983061 UFN983054:UFN983061 UPJ983054:UPJ983061 UZF983054:UZF983061 VJB983054:VJB983061 VSX983054:VSX983061 WCT983054:WCT983061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xr:uid="{00000000-0002-0000-0B00-000006000000}">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O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O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O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O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O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O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O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O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O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O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O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O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O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O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2 V65554 V131090 V196626 V262162 V327698 V393234 V458770 V524306 V589842 V655378 V720914 V786450 V851986 V917522 V983058"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V23" xr:uid="{00000000-0002-0000-0B00-000009000000}">
      <formula1>kind_of_cons</formula1>
    </dataValidation>
    <dataValidation type="decimal" allowBlank="1" showErrorMessage="1" errorTitle="Ошибка" error="Допускается ввод только действительных чисел!" sqref="O24 V24" xr:uid="{00000000-0002-0000-0B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8" t="s">
        <v>470</v>
      </c>
      <c r="G2" s="1279"/>
      <c r="H2" s="1280"/>
      <c r="I2" s="609"/>
    </row>
    <row r="3" spans="1:20" ht="3" customHeight="1"/>
    <row r="4" spans="1:20" s="539" customFormat="1" ht="11.25">
      <c r="A4" s="559"/>
      <c r="B4" s="559"/>
      <c r="C4" s="559"/>
      <c r="D4" s="559"/>
      <c r="F4" s="1239" t="s">
        <v>445</v>
      </c>
      <c r="G4" s="1239"/>
      <c r="H4" s="1239"/>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28.04.2020</v>
      </c>
      <c r="I7" s="550" t="s">
        <v>472</v>
      </c>
      <c r="J7" s="584"/>
      <c r="K7" s="559"/>
      <c r="L7" s="559"/>
      <c r="M7" s="559"/>
      <c r="N7" s="559"/>
      <c r="O7" s="559"/>
      <c r="P7" s="559"/>
      <c r="Q7" s="559"/>
      <c r="R7" s="559"/>
      <c r="S7" s="559"/>
      <c r="T7" s="559"/>
    </row>
    <row r="8" spans="1:20" s="539" customFormat="1" ht="45">
      <c r="A8" s="1282">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 &amp;"."&amp;mergeValue(B11)</f>
        <v>4.1.1</v>
      </c>
      <c r="G11" s="580" t="s">
        <v>570</v>
      </c>
      <c r="H11" s="573" t="str">
        <f>IF(region_name="","",region_name)</f>
        <v>Нижегородская область</v>
      </c>
      <c r="I11" s="550" t="s">
        <v>478</v>
      </c>
      <c r="J11" s="584"/>
      <c r="K11" s="559"/>
      <c r="L11" s="559"/>
      <c r="M11" s="559"/>
      <c r="N11" s="559"/>
      <c r="O11" s="559"/>
      <c r="P11" s="559"/>
      <c r="Q11" s="559"/>
      <c r="R11" s="559"/>
      <c r="S11" s="559"/>
      <c r="T11" s="559"/>
    </row>
    <row r="12" spans="1:20" s="539" customFormat="1" ht="22.5">
      <c r="A12" s="1282"/>
      <c r="B12" s="1282"/>
      <c r="C12" s="1282">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 &amp;"."&amp;mergeValue(B13)&amp;"."&amp;mergeValue(C13)&amp;"."&amp;mergeValue(D13)</f>
        <v>4.1.1.1.1</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11" t="s">
        <v>717</v>
      </c>
      <c r="M5" s="1311"/>
      <c r="N5" s="1311"/>
      <c r="O5" s="1311"/>
      <c r="P5" s="1311"/>
      <c r="Q5" s="1311"/>
      <c r="R5" s="1311"/>
      <c r="S5" s="1311"/>
      <c r="T5" s="1311"/>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21"/>
      <c r="P7" s="1321"/>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7"/>
      <c r="P9" s="1287"/>
      <c r="Q9" s="1287"/>
      <c r="R9" s="1287"/>
      <c r="S9" s="1287"/>
      <c r="T9" s="1287"/>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88" t="str">
        <f>IF(datePr_ch="",IF(datePr="","",datePr),datePr_ch)</f>
        <v>28.04.2020</v>
      </c>
      <c r="P10" s="1288"/>
      <c r="Q10" s="1288"/>
      <c r="R10" s="1288"/>
      <c r="S10" s="1288"/>
      <c r="T10" s="1288"/>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88" t="str">
        <f>IF(numberPr_ch="",IF(numberPr="","",numberPr),numberPr_ch)</f>
        <v>29</v>
      </c>
      <c r="P11" s="1288"/>
      <c r="Q11" s="1288"/>
      <c r="R11" s="1288"/>
      <c r="S11" s="1288"/>
      <c r="T11" s="1288"/>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287"/>
      <c r="P12" s="1287"/>
      <c r="Q12" s="1287"/>
      <c r="R12" s="1287"/>
      <c r="S12" s="1287"/>
      <c r="T12" s="1287"/>
      <c r="U12" s="780"/>
      <c r="V12" s="780"/>
      <c r="X12" s="1121"/>
      <c r="Y12" s="1121"/>
      <c r="Z12" s="1121"/>
      <c r="AA12" s="1121"/>
      <c r="AB12" s="1121"/>
    </row>
    <row r="13" spans="1:34" s="539" customFormat="1" ht="11.25" hidden="1">
      <c r="A13" s="559"/>
      <c r="B13" s="559"/>
      <c r="C13" s="559"/>
      <c r="D13" s="559"/>
      <c r="E13" s="559"/>
      <c r="F13" s="559"/>
      <c r="G13" s="559"/>
      <c r="H13" s="559"/>
      <c r="L13" s="1312"/>
      <c r="M13" s="1312"/>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9"/>
      <c r="P14" s="1289"/>
      <c r="Q14" s="1289"/>
      <c r="R14" s="1289"/>
      <c r="S14" s="1289"/>
      <c r="T14" s="1289"/>
      <c r="U14" s="1289"/>
    </row>
    <row r="15" spans="1:34">
      <c r="J15" s="499"/>
      <c r="K15" s="499"/>
      <c r="L15" s="1239" t="s">
        <v>445</v>
      </c>
      <c r="M15" s="1239"/>
      <c r="N15" s="1239"/>
      <c r="O15" s="1239"/>
      <c r="P15" s="1239"/>
      <c r="Q15" s="1239"/>
      <c r="R15" s="1239"/>
      <c r="S15" s="1239"/>
      <c r="T15" s="1239"/>
      <c r="U15" s="1239"/>
      <c r="V15" s="1239"/>
      <c r="W15" s="1239" t="s">
        <v>446</v>
      </c>
    </row>
    <row r="16" spans="1:34" ht="14.25" customHeight="1">
      <c r="J16" s="499"/>
      <c r="K16" s="499"/>
      <c r="L16" s="1295" t="s">
        <v>91</v>
      </c>
      <c r="M16" s="1295" t="s">
        <v>602</v>
      </c>
      <c r="N16" s="630"/>
      <c r="O16" s="1296" t="s">
        <v>604</v>
      </c>
      <c r="P16" s="1297"/>
      <c r="Q16" s="1297"/>
      <c r="R16" s="1297"/>
      <c r="S16" s="1297"/>
      <c r="T16" s="1298"/>
      <c r="U16" s="1306" t="s">
        <v>339</v>
      </c>
      <c r="V16" s="1292" t="s">
        <v>274</v>
      </c>
      <c r="W16" s="1239"/>
    </row>
    <row r="17" spans="1:36" ht="14.25" customHeight="1">
      <c r="J17" s="499"/>
      <c r="K17" s="499"/>
      <c r="L17" s="1295"/>
      <c r="M17" s="1295"/>
      <c r="N17" s="631"/>
      <c r="O17" s="1301" t="s">
        <v>578</v>
      </c>
      <c r="P17" s="1299" t="s">
        <v>270</v>
      </c>
      <c r="Q17" s="1300"/>
      <c r="R17" s="1303" t="s">
        <v>615</v>
      </c>
      <c r="S17" s="1304"/>
      <c r="T17" s="1305"/>
      <c r="U17" s="1307"/>
      <c r="V17" s="1293"/>
      <c r="W17" s="1239"/>
    </row>
    <row r="18" spans="1:36" ht="33.75" customHeight="1">
      <c r="J18" s="499"/>
      <c r="K18" s="499"/>
      <c r="L18" s="1295"/>
      <c r="M18" s="1295"/>
      <c r="N18" s="632"/>
      <c r="O18" s="1302"/>
      <c r="P18" s="505" t="s">
        <v>579</v>
      </c>
      <c r="Q18" s="505" t="s">
        <v>6</v>
      </c>
      <c r="R18" s="506" t="s">
        <v>273</v>
      </c>
      <c r="S18" s="1290" t="s">
        <v>272</v>
      </c>
      <c r="T18" s="1291"/>
      <c r="U18" s="1308"/>
      <c r="V18" s="1294"/>
      <c r="W18" s="1239"/>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13">
        <f ca="1">OFFSET(S19,0,-1)+1</f>
        <v>7</v>
      </c>
      <c r="T19" s="1313"/>
      <c r="U19" s="617">
        <f ca="1">OFFSET(U19,0,-2)+1</f>
        <v>8</v>
      </c>
      <c r="V19" s="618">
        <f ca="1">OFFSET(V19,0,-1)</f>
        <v>8</v>
      </c>
      <c r="W19" s="617">
        <f ca="1">OFFSET(W19,0,-1)+1</f>
        <v>9</v>
      </c>
    </row>
    <row r="20" spans="1:36" ht="22.5">
      <c r="A20" s="1314">
        <v>1</v>
      </c>
      <c r="B20" s="831"/>
      <c r="C20" s="831"/>
      <c r="D20" s="831"/>
      <c r="E20" s="832"/>
      <c r="F20" s="833"/>
      <c r="G20" s="833"/>
      <c r="H20" s="833"/>
      <c r="I20" s="834"/>
      <c r="J20" s="829"/>
      <c r="K20" s="836"/>
      <c r="L20" s="562">
        <f>mergeValue(A20)</f>
        <v>1</v>
      </c>
      <c r="M20" s="610" t="s">
        <v>19</v>
      </c>
      <c r="N20" s="615"/>
      <c r="O20" s="1315"/>
      <c r="P20" s="1315"/>
      <c r="Q20" s="1315"/>
      <c r="R20" s="1315"/>
      <c r="S20" s="1315"/>
      <c r="T20" s="1315"/>
      <c r="U20" s="1315"/>
      <c r="V20" s="1315"/>
      <c r="W20" s="1129" t="s">
        <v>718</v>
      </c>
      <c r="Y20" s="558"/>
      <c r="Z20" s="558" t="str">
        <f t="shared" ref="Z20:Z33" si="0">IF(M20="","",M20 )</f>
        <v>Наименование тарифа</v>
      </c>
      <c r="AA20" s="558"/>
      <c r="AB20" s="558"/>
      <c r="AC20" s="558"/>
      <c r="AI20" s="554"/>
      <c r="AJ20" s="554"/>
    </row>
    <row r="21" spans="1:36" ht="22.5">
      <c r="A21" s="1314"/>
      <c r="B21" s="1314">
        <v>1</v>
      </c>
      <c r="C21" s="831"/>
      <c r="D21" s="831"/>
      <c r="E21" s="833"/>
      <c r="F21" s="833"/>
      <c r="G21" s="833"/>
      <c r="H21" s="833"/>
      <c r="I21" s="828"/>
      <c r="J21" s="827"/>
      <c r="K21" s="830"/>
      <c r="L21" s="562" t="str">
        <f>mergeValue(A21) &amp;"."&amp; mergeValue(B21)</f>
        <v>1.1</v>
      </c>
      <c r="M21" s="516" t="s">
        <v>15</v>
      </c>
      <c r="N21" s="615"/>
      <c r="O21" s="1315"/>
      <c r="P21" s="1315"/>
      <c r="Q21" s="1315"/>
      <c r="R21" s="1315"/>
      <c r="S21" s="1315"/>
      <c r="T21" s="1315"/>
      <c r="U21" s="1315"/>
      <c r="V21" s="1315"/>
      <c r="W21" s="1129" t="s">
        <v>459</v>
      </c>
      <c r="Y21" s="558"/>
      <c r="Z21" s="558" t="str">
        <f t="shared" si="0"/>
        <v>Территория действия тарифа</v>
      </c>
      <c r="AA21" s="558"/>
      <c r="AB21" s="558"/>
      <c r="AC21" s="558"/>
      <c r="AI21" s="554"/>
      <c r="AJ21" s="554"/>
    </row>
    <row r="22" spans="1:36" ht="22.5">
      <c r="A22" s="1314"/>
      <c r="B22" s="1314"/>
      <c r="C22" s="1314">
        <v>1</v>
      </c>
      <c r="D22" s="831"/>
      <c r="E22" s="833"/>
      <c r="F22" s="833"/>
      <c r="G22" s="833"/>
      <c r="H22" s="833"/>
      <c r="I22" s="835"/>
      <c r="J22" s="827"/>
      <c r="K22" s="830"/>
      <c r="L22" s="562" t="str">
        <f>mergeValue(A22) &amp;"."&amp; mergeValue(B22)&amp;"."&amp; mergeValue(C22)</f>
        <v>1.1.1</v>
      </c>
      <c r="M22" s="517" t="s">
        <v>7</v>
      </c>
      <c r="N22" s="615"/>
      <c r="O22" s="1315"/>
      <c r="P22" s="1315"/>
      <c r="Q22" s="1315"/>
      <c r="R22" s="1315"/>
      <c r="S22" s="1315"/>
      <c r="T22" s="1315"/>
      <c r="U22" s="1315"/>
      <c r="V22" s="1315"/>
      <c r="W22" s="1129" t="s">
        <v>600</v>
      </c>
      <c r="Y22" s="558"/>
      <c r="Z22" s="558" t="str">
        <f t="shared" si="0"/>
        <v xml:space="preserve">Наименование системы теплоснабжения </v>
      </c>
      <c r="AA22" s="558"/>
      <c r="AB22" s="558"/>
      <c r="AC22" s="558"/>
      <c r="AI22" s="554"/>
      <c r="AJ22" s="554"/>
    </row>
    <row r="23" spans="1:36" ht="22.5">
      <c r="A23" s="1314"/>
      <c r="B23" s="1314"/>
      <c r="C23" s="1314"/>
      <c r="D23" s="1314">
        <v>1</v>
      </c>
      <c r="E23" s="833"/>
      <c r="F23" s="833"/>
      <c r="G23" s="833"/>
      <c r="H23" s="833"/>
      <c r="I23" s="835"/>
      <c r="J23" s="827"/>
      <c r="K23" s="830"/>
      <c r="L23" s="562" t="str">
        <f>mergeValue(A23) &amp;"."&amp; mergeValue(B23)&amp;"."&amp; mergeValue(C23)&amp;"."&amp; mergeValue(D23)</f>
        <v>1.1.1.1</v>
      </c>
      <c r="M23" s="518" t="s">
        <v>21</v>
      </c>
      <c r="N23" s="615"/>
      <c r="O23" s="1315"/>
      <c r="P23" s="1315"/>
      <c r="Q23" s="1315"/>
      <c r="R23" s="1315"/>
      <c r="S23" s="1315"/>
      <c r="T23" s="1315"/>
      <c r="U23" s="1315"/>
      <c r="V23" s="1315"/>
      <c r="W23" s="1129" t="s">
        <v>601</v>
      </c>
      <c r="Y23" s="558"/>
      <c r="Z23" s="558" t="str">
        <f t="shared" si="0"/>
        <v xml:space="preserve">Источник тепловой энергии  </v>
      </c>
      <c r="AA23" s="558"/>
      <c r="AB23" s="558"/>
      <c r="AC23" s="558"/>
      <c r="AI23" s="554"/>
      <c r="AJ23" s="554"/>
    </row>
    <row r="24" spans="1:36" ht="78.75">
      <c r="A24" s="1314"/>
      <c r="B24" s="1314"/>
      <c r="C24" s="1314"/>
      <c r="D24" s="1314"/>
      <c r="E24" s="1314">
        <v>1</v>
      </c>
      <c r="F24" s="833"/>
      <c r="G24" s="833"/>
      <c r="H24" s="831">
        <v>1</v>
      </c>
      <c r="I24" s="1314">
        <v>1</v>
      </c>
      <c r="J24" s="833"/>
      <c r="K24" s="838"/>
      <c r="L24" s="562" t="str">
        <f>mergeValue(A24) &amp;"."&amp; mergeValue(B24)&amp;"."&amp; mergeValue(C24)&amp;"."&amp; mergeValue(D24)&amp;"."&amp; mergeValue(E24)</f>
        <v>1.1.1.1.1</v>
      </c>
      <c r="M24" s="524" t="s">
        <v>8</v>
      </c>
      <c r="N24" s="615"/>
      <c r="O24" s="1316"/>
      <c r="P24" s="1316"/>
      <c r="Q24" s="1316"/>
      <c r="R24" s="1316"/>
      <c r="S24" s="1316"/>
      <c r="T24" s="1316"/>
      <c r="U24" s="1316"/>
      <c r="V24" s="1316"/>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14"/>
      <c r="B25" s="1314"/>
      <c r="C25" s="1314"/>
      <c r="D25" s="1314"/>
      <c r="E25" s="1314"/>
      <c r="F25" s="1314">
        <v>1</v>
      </c>
      <c r="G25" s="831"/>
      <c r="H25" s="831"/>
      <c r="I25" s="1314"/>
      <c r="J25" s="1314">
        <v>1</v>
      </c>
      <c r="K25" s="839"/>
      <c r="L25" s="562" t="str">
        <f>mergeValue(A25) &amp;"."&amp; mergeValue(B25)&amp;"."&amp; mergeValue(C25)&amp;"."&amp; mergeValue(D25)&amp;"."&amp; mergeValue(E25)&amp;"."&amp; mergeValue(F25)</f>
        <v>1.1.1.1.1.1</v>
      </c>
      <c r="M25" s="525" t="s">
        <v>9</v>
      </c>
      <c r="N25" s="615"/>
      <c r="O25" s="1317"/>
      <c r="P25" s="1318"/>
      <c r="Q25" s="1318"/>
      <c r="R25" s="1318"/>
      <c r="S25" s="1318"/>
      <c r="T25" s="1318"/>
      <c r="U25" s="1318"/>
      <c r="V25" s="1319"/>
      <c r="W25" s="1129" t="s">
        <v>720</v>
      </c>
      <c r="Y25" s="558"/>
      <c r="Z25" s="558" t="str">
        <f t="shared" si="0"/>
        <v>Группа потребителей</v>
      </c>
      <c r="AA25" s="558"/>
      <c r="AB25" s="558"/>
      <c r="AC25" s="558"/>
      <c r="AI25" s="554"/>
      <c r="AJ25" s="554"/>
    </row>
    <row r="26" spans="1:36" ht="122.1" customHeight="1">
      <c r="A26" s="1314"/>
      <c r="B26" s="1314"/>
      <c r="C26" s="1314"/>
      <c r="D26" s="1314"/>
      <c r="E26" s="1314"/>
      <c r="F26" s="1314"/>
      <c r="G26" s="831">
        <v>1</v>
      </c>
      <c r="H26" s="831"/>
      <c r="I26" s="1314"/>
      <c r="J26" s="1314"/>
      <c r="K26" s="839">
        <v>1</v>
      </c>
      <c r="L26" s="562" t="str">
        <f>mergeValue(A26) &amp;"."&amp; mergeValue(B26)&amp;"."&amp; mergeValue(C26)&amp;"."&amp; mergeValue(D26)&amp;"."&amp; mergeValue(E26)&amp;"."&amp; mergeValue(F26)&amp;"."&amp; mergeValue(G26)</f>
        <v>1.1.1.1.1.1.1</v>
      </c>
      <c r="M26" s="1088"/>
      <c r="N26" s="615"/>
      <c r="O26" s="532"/>
      <c r="P26" s="532"/>
      <c r="Q26" s="1040"/>
      <c r="R26" s="1309"/>
      <c r="S26" s="1310" t="s">
        <v>83</v>
      </c>
      <c r="T26" s="1309"/>
      <c r="U26" s="1310" t="s">
        <v>84</v>
      </c>
      <c r="V26" s="532"/>
      <c r="W26" s="1284" t="s">
        <v>721</v>
      </c>
      <c r="X26" s="554" t="str">
        <f>strCheckDate(O27:V27)</f>
        <v/>
      </c>
      <c r="Y26" s="558"/>
      <c r="Z26" s="558" t="str">
        <f t="shared" si="0"/>
        <v/>
      </c>
      <c r="AA26" s="558"/>
      <c r="AB26" s="558"/>
      <c r="AC26" s="558"/>
      <c r="AI26" s="554"/>
      <c r="AJ26" s="554"/>
    </row>
    <row r="27" spans="1:36" ht="11.25" hidden="1">
      <c r="A27" s="1314"/>
      <c r="B27" s="1314"/>
      <c r="C27" s="1314"/>
      <c r="D27" s="1314"/>
      <c r="E27" s="1314"/>
      <c r="F27" s="1314"/>
      <c r="G27" s="831"/>
      <c r="H27" s="831"/>
      <c r="I27" s="1314"/>
      <c r="J27" s="1314"/>
      <c r="K27" s="839"/>
      <c r="L27" s="569"/>
      <c r="M27" s="615"/>
      <c r="N27" s="615"/>
      <c r="O27" s="532"/>
      <c r="P27" s="532"/>
      <c r="Q27" s="553" t="str">
        <f>R26 &amp; "-" &amp; T26</f>
        <v>-</v>
      </c>
      <c r="R27" s="1309"/>
      <c r="S27" s="1310"/>
      <c r="T27" s="1309"/>
      <c r="U27" s="1310"/>
      <c r="V27" s="532"/>
      <c r="W27" s="1285"/>
      <c r="Y27" s="558"/>
      <c r="Z27" s="558" t="str">
        <f t="shared" si="0"/>
        <v/>
      </c>
      <c r="AA27" s="558"/>
      <c r="AB27" s="558"/>
      <c r="AC27" s="558"/>
      <c r="AI27" s="554"/>
      <c r="AJ27" s="554"/>
    </row>
    <row r="28" spans="1:36" ht="15" customHeight="1">
      <c r="A28" s="1314"/>
      <c r="B28" s="1314"/>
      <c r="C28" s="1314"/>
      <c r="D28" s="1314"/>
      <c r="E28" s="1314"/>
      <c r="F28" s="1314"/>
      <c r="G28" s="833"/>
      <c r="H28" s="831"/>
      <c r="I28" s="1314"/>
      <c r="J28" s="1314"/>
      <c r="K28" s="838"/>
      <c r="L28" s="508"/>
      <c r="M28" s="527" t="s">
        <v>24</v>
      </c>
      <c r="N28" s="534"/>
      <c r="O28" s="534"/>
      <c r="P28" s="534"/>
      <c r="Q28" s="534"/>
      <c r="R28" s="534"/>
      <c r="S28" s="534"/>
      <c r="T28" s="534"/>
      <c r="U28" s="534"/>
      <c r="V28" s="530"/>
      <c r="W28" s="1286"/>
      <c r="Y28" s="558"/>
      <c r="Z28" s="558" t="str">
        <f t="shared" si="0"/>
        <v>Добавить вид теплоносителя (параметры теплоносителя)</v>
      </c>
      <c r="AA28" s="558"/>
      <c r="AB28" s="558"/>
      <c r="AC28" s="558"/>
      <c r="AI28" s="554"/>
      <c r="AJ28" s="554"/>
    </row>
    <row r="29" spans="1:36" ht="15" customHeight="1">
      <c r="A29" s="1314"/>
      <c r="B29" s="1314"/>
      <c r="C29" s="1314"/>
      <c r="D29" s="1314"/>
      <c r="E29" s="1314"/>
      <c r="F29" s="833"/>
      <c r="G29" s="833"/>
      <c r="H29" s="831"/>
      <c r="I29" s="1314"/>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14"/>
      <c r="B30" s="1314"/>
      <c r="C30" s="1314"/>
      <c r="D30" s="1314"/>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14"/>
      <c r="B31" s="1314"/>
      <c r="C31" s="1314"/>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14"/>
      <c r="B32" s="1314"/>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14"/>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7" t="s">
        <v>722</v>
      </c>
      <c r="N36" s="1277"/>
      <c r="O36" s="1277"/>
      <c r="P36" s="1277"/>
      <c r="Q36" s="1277"/>
      <c r="R36" s="1277"/>
      <c r="S36" s="1277"/>
      <c r="T36" s="1277"/>
      <c r="U36" s="1277"/>
      <c r="V36" s="1277"/>
      <c r="W36" s="1277"/>
    </row>
  </sheetData>
  <sheetProtection password="FA9C" sheet="1" objects="1" scenarios="1" formatColumns="0" formatRows="0"/>
  <dataConsolidate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8" t="s">
        <v>470</v>
      </c>
      <c r="G2" s="1279"/>
      <c r="H2" s="1280"/>
      <c r="I2" s="757"/>
    </row>
    <row r="3" spans="1:20" ht="3" customHeight="1"/>
    <row r="4" spans="1:20" s="539" customFormat="1" ht="11.25">
      <c r="A4" s="734"/>
      <c r="B4" s="734"/>
      <c r="C4" s="734"/>
      <c r="D4" s="734"/>
      <c r="F4" s="1239" t="s">
        <v>445</v>
      </c>
      <c r="G4" s="1239"/>
      <c r="H4" s="1239"/>
      <c r="I4" s="1281"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1"/>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28.04.2020</v>
      </c>
      <c r="I7" s="767" t="s">
        <v>472</v>
      </c>
      <c r="J7" s="584"/>
      <c r="K7" s="734"/>
      <c r="L7" s="734"/>
      <c r="M7" s="734"/>
      <c r="N7" s="734"/>
      <c r="O7" s="734"/>
      <c r="P7" s="734"/>
      <c r="Q7" s="734"/>
      <c r="R7" s="734"/>
      <c r="S7" s="734"/>
      <c r="T7" s="734"/>
    </row>
    <row r="8" spans="1:20" s="539" customFormat="1" ht="45">
      <c r="A8" s="1282">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82"/>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82"/>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82"/>
      <c r="B11" s="1282">
        <v>1</v>
      </c>
      <c r="C11" s="740"/>
      <c r="D11" s="740"/>
      <c r="F11" s="765" t="str">
        <f>"4."&amp;mergeValue(A11) &amp;"."&amp;mergeValue(B11)</f>
        <v>4.1.1</v>
      </c>
      <c r="G11" s="778" t="s">
        <v>570</v>
      </c>
      <c r="H11" s="756" t="str">
        <f>IF(region_name="","",region_name)</f>
        <v>Нижегородская область</v>
      </c>
      <c r="I11" s="767" t="s">
        <v>478</v>
      </c>
      <c r="J11" s="584"/>
      <c r="K11" s="734"/>
      <c r="L11" s="734"/>
      <c r="M11" s="734"/>
      <c r="N11" s="734"/>
      <c r="O11" s="734"/>
      <c r="P11" s="734"/>
      <c r="Q11" s="734"/>
      <c r="R11" s="734"/>
      <c r="S11" s="734"/>
      <c r="T11" s="734"/>
    </row>
    <row r="12" spans="1:20" s="539" customFormat="1" ht="22.5">
      <c r="A12" s="1282"/>
      <c r="B12" s="1282"/>
      <c r="C12" s="1282">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82"/>
      <c r="B13" s="1282"/>
      <c r="C13" s="1282"/>
      <c r="D13" s="740">
        <v>1</v>
      </c>
      <c r="F13" s="765" t="str">
        <f>"4."&amp;mergeValue(A13) &amp;"."&amp;mergeValue(B13)&amp;"."&amp;mergeValue(C13)&amp;"."&amp;mergeValue(D13)</f>
        <v>4.1.1.1.1</v>
      </c>
      <c r="G13" s="769" t="s">
        <v>477</v>
      </c>
      <c r="H13" s="756"/>
      <c r="I13" s="1283" t="s">
        <v>569</v>
      </c>
      <c r="J13" s="584"/>
      <c r="K13" s="734"/>
      <c r="L13" s="734"/>
      <c r="M13" s="734"/>
      <c r="N13" s="734"/>
      <c r="O13" s="734"/>
      <c r="P13" s="734"/>
      <c r="Q13" s="734"/>
      <c r="R13" s="734"/>
      <c r="S13" s="734"/>
      <c r="T13" s="734"/>
    </row>
    <row r="14" spans="1:20" s="539" customFormat="1" ht="18.75">
      <c r="A14" s="1282"/>
      <c r="B14" s="1282"/>
      <c r="C14" s="1282"/>
      <c r="D14" s="740"/>
      <c r="F14" s="770"/>
      <c r="G14" s="722" t="s">
        <v>4</v>
      </c>
      <c r="H14" s="593"/>
      <c r="I14" s="1283"/>
      <c r="J14" s="584"/>
      <c r="K14" s="734"/>
      <c r="L14" s="734"/>
      <c r="M14" s="734"/>
      <c r="N14" s="734"/>
      <c r="O14" s="734"/>
      <c r="P14" s="734"/>
      <c r="Q14" s="734"/>
      <c r="R14" s="734"/>
      <c r="S14" s="734"/>
      <c r="T14" s="734"/>
    </row>
    <row r="15" spans="1:20" s="539" customFormat="1" ht="18.75">
      <c r="A15" s="1282"/>
      <c r="B15" s="1282"/>
      <c r="C15" s="740"/>
      <c r="D15" s="740"/>
      <c r="F15" s="603"/>
      <c r="G15" s="546" t="s">
        <v>401</v>
      </c>
      <c r="H15" s="604"/>
      <c r="I15" s="605"/>
      <c r="J15" s="584"/>
      <c r="K15" s="734"/>
      <c r="L15" s="734"/>
      <c r="M15" s="734"/>
      <c r="N15" s="734"/>
      <c r="O15" s="734"/>
      <c r="P15" s="734"/>
      <c r="Q15" s="734"/>
      <c r="R15" s="734"/>
      <c r="S15" s="734"/>
      <c r="T15" s="734"/>
    </row>
    <row r="16" spans="1:20" s="539" customFormat="1" ht="18.75">
      <c r="A16" s="1282"/>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7" t="s">
        <v>571</v>
      </c>
      <c r="H19" s="1277"/>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11" t="s">
        <v>717</v>
      </c>
      <c r="M5" s="1311"/>
      <c r="N5" s="1311"/>
      <c r="O5" s="1311"/>
      <c r="P5" s="1311"/>
      <c r="Q5" s="1311"/>
      <c r="R5" s="1311"/>
      <c r="S5" s="1311"/>
      <c r="T5" s="1311"/>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22"/>
      <c r="P7" s="1323"/>
      <c r="Q7" s="1323"/>
      <c r="R7" s="1323"/>
      <c r="S7" s="1323"/>
      <c r="T7" s="1324"/>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7"/>
      <c r="P9" s="1287"/>
      <c r="Q9" s="1287"/>
      <c r="R9" s="1287"/>
      <c r="S9" s="1287"/>
      <c r="T9" s="1287"/>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88" t="str">
        <f>IF(datePr_ch="",IF(datePr="","",datePr),datePr_ch)</f>
        <v>28.04.2020</v>
      </c>
      <c r="P10" s="1288"/>
      <c r="Q10" s="1288"/>
      <c r="R10" s="1288"/>
      <c r="S10" s="1288"/>
      <c r="T10" s="1288"/>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88" t="str">
        <f>IF(numberPr_ch="",IF(numberPr="","",numberPr),numberPr_ch)</f>
        <v>29</v>
      </c>
      <c r="P11" s="1288"/>
      <c r="Q11" s="1288"/>
      <c r="R11" s="1288"/>
      <c r="S11" s="1288"/>
      <c r="T11" s="1288"/>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287"/>
      <c r="P12" s="1287"/>
      <c r="Q12" s="1287"/>
      <c r="R12" s="1287"/>
      <c r="S12" s="1287"/>
      <c r="T12" s="1287"/>
      <c r="U12" s="780"/>
      <c r="V12" s="780"/>
      <c r="X12" s="1121"/>
      <c r="Y12" s="1121"/>
      <c r="Z12" s="1121"/>
      <c r="AA12" s="1121"/>
      <c r="AB12" s="1121"/>
    </row>
    <row r="13" spans="1:34" s="539" customFormat="1" ht="11.25">
      <c r="A13" s="734"/>
      <c r="B13" s="734"/>
      <c r="C13" s="734"/>
      <c r="D13" s="734"/>
      <c r="E13" s="734"/>
      <c r="F13" s="734"/>
      <c r="G13" s="734"/>
      <c r="H13" s="734"/>
      <c r="L13" s="1312"/>
      <c r="M13" s="1312"/>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9"/>
      <c r="P14" s="1289"/>
      <c r="Q14" s="1289"/>
      <c r="R14" s="1289"/>
      <c r="S14" s="1289"/>
      <c r="T14" s="1289"/>
      <c r="U14" s="1289"/>
    </row>
    <row r="15" spans="1:34">
      <c r="J15" s="652"/>
      <c r="K15" s="652"/>
      <c r="L15" s="1239" t="s">
        <v>445</v>
      </c>
      <c r="M15" s="1239"/>
      <c r="N15" s="1239"/>
      <c r="O15" s="1239"/>
      <c r="P15" s="1239"/>
      <c r="Q15" s="1239"/>
      <c r="R15" s="1239"/>
      <c r="S15" s="1239"/>
      <c r="T15" s="1239"/>
      <c r="U15" s="1239"/>
      <c r="V15" s="1239"/>
      <c r="W15" s="1239" t="s">
        <v>446</v>
      </c>
    </row>
    <row r="16" spans="1:34" ht="14.25" customHeight="1">
      <c r="J16" s="652"/>
      <c r="K16" s="652"/>
      <c r="L16" s="1295" t="s">
        <v>91</v>
      </c>
      <c r="M16" s="1295" t="s">
        <v>602</v>
      </c>
      <c r="N16" s="630"/>
      <c r="O16" s="1296" t="s">
        <v>604</v>
      </c>
      <c r="P16" s="1297"/>
      <c r="Q16" s="1297"/>
      <c r="R16" s="1297"/>
      <c r="S16" s="1297"/>
      <c r="T16" s="1298"/>
      <c r="U16" s="1306" t="s">
        <v>339</v>
      </c>
      <c r="V16" s="1292" t="s">
        <v>274</v>
      </c>
      <c r="W16" s="1239"/>
    </row>
    <row r="17" spans="1:36" ht="14.25" customHeight="1">
      <c r="J17" s="652"/>
      <c r="K17" s="652"/>
      <c r="L17" s="1295"/>
      <c r="M17" s="1295"/>
      <c r="N17" s="631"/>
      <c r="O17" s="1301" t="s">
        <v>578</v>
      </c>
      <c r="P17" s="1299" t="s">
        <v>270</v>
      </c>
      <c r="Q17" s="1300"/>
      <c r="R17" s="1303" t="s">
        <v>615</v>
      </c>
      <c r="S17" s="1304"/>
      <c r="T17" s="1305"/>
      <c r="U17" s="1307"/>
      <c r="V17" s="1293"/>
      <c r="W17" s="1239"/>
    </row>
    <row r="18" spans="1:36" ht="33.75" customHeight="1">
      <c r="J18" s="652"/>
      <c r="K18" s="652"/>
      <c r="L18" s="1295"/>
      <c r="M18" s="1295"/>
      <c r="N18" s="632"/>
      <c r="O18" s="1302"/>
      <c r="P18" s="719" t="s">
        <v>579</v>
      </c>
      <c r="Q18" s="719" t="s">
        <v>6</v>
      </c>
      <c r="R18" s="743" t="s">
        <v>273</v>
      </c>
      <c r="S18" s="1290" t="s">
        <v>272</v>
      </c>
      <c r="T18" s="1291"/>
      <c r="U18" s="1308"/>
      <c r="V18" s="1294"/>
      <c r="W18" s="1239"/>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13">
        <f ca="1">OFFSET(S19,0,-1)+1</f>
        <v>7</v>
      </c>
      <c r="T19" s="1313"/>
      <c r="U19" s="741">
        <f ca="1">OFFSET(U19,0,-2)+1</f>
        <v>8</v>
      </c>
      <c r="V19" s="618">
        <f ca="1">OFFSET(V19,0,-1)</f>
        <v>8</v>
      </c>
      <c r="W19" s="741">
        <f ca="1">OFFSET(W19,0,-1)+1</f>
        <v>9</v>
      </c>
    </row>
    <row r="20" spans="1:36" ht="22.5">
      <c r="A20" s="1314">
        <v>1</v>
      </c>
      <c r="B20" s="831"/>
      <c r="C20" s="831"/>
      <c r="D20" s="831"/>
      <c r="E20" s="832"/>
      <c r="F20" s="833"/>
      <c r="G20" s="833"/>
      <c r="H20" s="833"/>
      <c r="I20" s="834"/>
      <c r="J20" s="829"/>
      <c r="K20" s="836"/>
      <c r="L20" s="744">
        <f>mergeValue(A20)</f>
        <v>1</v>
      </c>
      <c r="M20" s="610" t="s">
        <v>19</v>
      </c>
      <c r="N20" s="615"/>
      <c r="O20" s="1315"/>
      <c r="P20" s="1315"/>
      <c r="Q20" s="1315"/>
      <c r="R20" s="1315"/>
      <c r="S20" s="1315"/>
      <c r="T20" s="1315"/>
      <c r="U20" s="1315"/>
      <c r="V20" s="1315"/>
      <c r="W20" s="1129" t="s">
        <v>718</v>
      </c>
      <c r="Y20" s="777"/>
      <c r="Z20" s="777" t="str">
        <f t="shared" ref="Z20:Z33" si="0">IF(M20="","",M20 )</f>
        <v>Наименование тарифа</v>
      </c>
      <c r="AA20" s="777"/>
      <c r="AB20" s="777"/>
      <c r="AC20" s="777"/>
      <c r="AI20" s="759"/>
      <c r="AJ20" s="759"/>
    </row>
    <row r="21" spans="1:36" ht="22.5">
      <c r="A21" s="1314"/>
      <c r="B21" s="1314">
        <v>1</v>
      </c>
      <c r="C21" s="831"/>
      <c r="D21" s="831"/>
      <c r="E21" s="833"/>
      <c r="F21" s="833"/>
      <c r="G21" s="833"/>
      <c r="H21" s="833"/>
      <c r="I21" s="828"/>
      <c r="J21" s="827"/>
      <c r="K21" s="830"/>
      <c r="L21" s="744" t="str">
        <f>mergeValue(A21) &amp;"."&amp; mergeValue(B21)</f>
        <v>1.1</v>
      </c>
      <c r="M21" s="658" t="s">
        <v>15</v>
      </c>
      <c r="N21" s="615"/>
      <c r="O21" s="1315"/>
      <c r="P21" s="1315"/>
      <c r="Q21" s="1315"/>
      <c r="R21" s="1315"/>
      <c r="S21" s="1315"/>
      <c r="T21" s="1315"/>
      <c r="U21" s="1315"/>
      <c r="V21" s="1315"/>
      <c r="W21" s="1129" t="s">
        <v>459</v>
      </c>
      <c r="Y21" s="777"/>
      <c r="Z21" s="777" t="str">
        <f t="shared" si="0"/>
        <v>Территория действия тарифа</v>
      </c>
      <c r="AA21" s="777"/>
      <c r="AB21" s="777"/>
      <c r="AC21" s="777"/>
      <c r="AI21" s="759"/>
      <c r="AJ21" s="759"/>
    </row>
    <row r="22" spans="1:36" ht="22.5">
      <c r="A22" s="1314"/>
      <c r="B22" s="1314"/>
      <c r="C22" s="1314">
        <v>1</v>
      </c>
      <c r="D22" s="831"/>
      <c r="E22" s="833"/>
      <c r="F22" s="833"/>
      <c r="G22" s="833"/>
      <c r="H22" s="833"/>
      <c r="I22" s="835"/>
      <c r="J22" s="827"/>
      <c r="K22" s="830"/>
      <c r="L22" s="744" t="str">
        <f>mergeValue(A22) &amp;"."&amp; mergeValue(B22)&amp;"."&amp; mergeValue(C22)</f>
        <v>1.1.1</v>
      </c>
      <c r="M22" s="659" t="s">
        <v>7</v>
      </c>
      <c r="N22" s="615"/>
      <c r="O22" s="1315"/>
      <c r="P22" s="1315"/>
      <c r="Q22" s="1315"/>
      <c r="R22" s="1315"/>
      <c r="S22" s="1315"/>
      <c r="T22" s="1315"/>
      <c r="U22" s="1315"/>
      <c r="V22" s="1315"/>
      <c r="W22" s="1129" t="s">
        <v>600</v>
      </c>
      <c r="Y22" s="777"/>
      <c r="Z22" s="777" t="str">
        <f t="shared" si="0"/>
        <v xml:space="preserve">Наименование системы теплоснабжения </v>
      </c>
      <c r="AA22" s="777"/>
      <c r="AB22" s="777"/>
      <c r="AC22" s="777"/>
      <c r="AI22" s="759"/>
      <c r="AJ22" s="759"/>
    </row>
    <row r="23" spans="1:36" ht="22.5">
      <c r="A23" s="1314"/>
      <c r="B23" s="1314"/>
      <c r="C23" s="1314"/>
      <c r="D23" s="1314">
        <v>1</v>
      </c>
      <c r="E23" s="833"/>
      <c r="F23" s="833"/>
      <c r="G23" s="833"/>
      <c r="H23" s="833"/>
      <c r="I23" s="835"/>
      <c r="J23" s="827"/>
      <c r="K23" s="830"/>
      <c r="L23" s="744" t="str">
        <f>mergeValue(A23) &amp;"."&amp; mergeValue(B23)&amp;"."&amp; mergeValue(C23)&amp;"."&amp; mergeValue(D23)</f>
        <v>1.1.1.1</v>
      </c>
      <c r="M23" s="660" t="s">
        <v>21</v>
      </c>
      <c r="N23" s="615"/>
      <c r="O23" s="1315"/>
      <c r="P23" s="1315"/>
      <c r="Q23" s="1315"/>
      <c r="R23" s="1315"/>
      <c r="S23" s="1315"/>
      <c r="T23" s="1315"/>
      <c r="U23" s="1315"/>
      <c r="V23" s="1315"/>
      <c r="W23" s="1129" t="s">
        <v>601</v>
      </c>
      <c r="Y23" s="777"/>
      <c r="Z23" s="777" t="str">
        <f t="shared" si="0"/>
        <v xml:space="preserve">Источник тепловой энергии  </v>
      </c>
      <c r="AA23" s="777"/>
      <c r="AB23" s="777"/>
      <c r="AC23" s="777"/>
      <c r="AI23" s="759"/>
      <c r="AJ23" s="759"/>
    </row>
    <row r="24" spans="1:36" ht="78.75">
      <c r="A24" s="1314"/>
      <c r="B24" s="1314"/>
      <c r="C24" s="1314"/>
      <c r="D24" s="1314"/>
      <c r="E24" s="1314">
        <v>1</v>
      </c>
      <c r="F24" s="833"/>
      <c r="G24" s="833"/>
      <c r="H24" s="831">
        <v>1</v>
      </c>
      <c r="I24" s="1314">
        <v>1</v>
      </c>
      <c r="J24" s="833"/>
      <c r="K24" s="838"/>
      <c r="L24" s="744" t="str">
        <f>mergeValue(A24) &amp;"."&amp; mergeValue(B24)&amp;"."&amp; mergeValue(C24)&amp;"."&amp; mergeValue(D24)&amp;"."&amp; mergeValue(E24)</f>
        <v>1.1.1.1.1</v>
      </c>
      <c r="M24" s="524" t="s">
        <v>8</v>
      </c>
      <c r="N24" s="615"/>
      <c r="O24" s="1316"/>
      <c r="P24" s="1316"/>
      <c r="Q24" s="1316"/>
      <c r="R24" s="1316"/>
      <c r="S24" s="1316"/>
      <c r="T24" s="1316"/>
      <c r="U24" s="1316"/>
      <c r="V24" s="1316"/>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14"/>
      <c r="B25" s="1314"/>
      <c r="C25" s="1314"/>
      <c r="D25" s="1314"/>
      <c r="E25" s="1314"/>
      <c r="F25" s="1314">
        <v>1</v>
      </c>
      <c r="G25" s="831"/>
      <c r="H25" s="831"/>
      <c r="I25" s="1314"/>
      <c r="J25" s="1314">
        <v>1</v>
      </c>
      <c r="K25" s="839"/>
      <c r="L25" s="744" t="str">
        <f>mergeValue(A25) &amp;"."&amp; mergeValue(B25)&amp;"."&amp; mergeValue(C25)&amp;"."&amp; mergeValue(D25)&amp;"."&amp; mergeValue(E25)&amp;"."&amp; mergeValue(F25)</f>
        <v>1.1.1.1.1.1</v>
      </c>
      <c r="M25" s="525" t="s">
        <v>9</v>
      </c>
      <c r="N25" s="615"/>
      <c r="O25" s="1316"/>
      <c r="P25" s="1316"/>
      <c r="Q25" s="1316"/>
      <c r="R25" s="1316"/>
      <c r="S25" s="1316"/>
      <c r="T25" s="1316"/>
      <c r="U25" s="1316"/>
      <c r="V25" s="1316"/>
      <c r="W25" s="1129" t="s">
        <v>720</v>
      </c>
      <c r="Y25" s="777"/>
      <c r="Z25" s="777" t="str">
        <f t="shared" si="0"/>
        <v>Группа потребителей</v>
      </c>
      <c r="AA25" s="777"/>
      <c r="AB25" s="777"/>
      <c r="AC25" s="777"/>
      <c r="AI25" s="759"/>
      <c r="AJ25" s="759"/>
    </row>
    <row r="26" spans="1:36" ht="122.1" customHeight="1">
      <c r="A26" s="1314"/>
      <c r="B26" s="1314"/>
      <c r="C26" s="1314"/>
      <c r="D26" s="1314"/>
      <c r="E26" s="1314"/>
      <c r="F26" s="1314"/>
      <c r="G26" s="831">
        <v>1</v>
      </c>
      <c r="H26" s="831"/>
      <c r="I26" s="1314"/>
      <c r="J26" s="1314"/>
      <c r="K26" s="839">
        <v>1</v>
      </c>
      <c r="L26" s="744" t="str">
        <f>mergeValue(A26) &amp;"."&amp; mergeValue(B26)&amp;"."&amp; mergeValue(C26)&amp;"."&amp; mergeValue(D26)&amp;"."&amp; mergeValue(E26)&amp;"."&amp; mergeValue(F26)&amp;"."&amp; mergeValue(G26)</f>
        <v>1.1.1.1.1.1.1</v>
      </c>
      <c r="M26" s="1088"/>
      <c r="N26" s="615"/>
      <c r="O26" s="726"/>
      <c r="P26" s="726"/>
      <c r="Q26" s="1040"/>
      <c r="R26" s="1309"/>
      <c r="S26" s="1310" t="s">
        <v>83</v>
      </c>
      <c r="T26" s="1309"/>
      <c r="U26" s="1310" t="s">
        <v>84</v>
      </c>
      <c r="V26" s="726"/>
      <c r="W26" s="1284" t="s">
        <v>721</v>
      </c>
      <c r="X26" s="759" t="str">
        <f>strCheckDate(O27:V27)</f>
        <v/>
      </c>
      <c r="Y26" s="777"/>
      <c r="Z26" s="777" t="str">
        <f t="shared" si="0"/>
        <v/>
      </c>
      <c r="AA26" s="777"/>
      <c r="AB26" s="777"/>
      <c r="AC26" s="777"/>
      <c r="AI26" s="759"/>
      <c r="AJ26" s="759"/>
    </row>
    <row r="27" spans="1:36" ht="11.25" hidden="1">
      <c r="A27" s="1314"/>
      <c r="B27" s="1314"/>
      <c r="C27" s="1314"/>
      <c r="D27" s="1314"/>
      <c r="E27" s="1314"/>
      <c r="F27" s="1314"/>
      <c r="G27" s="831"/>
      <c r="H27" s="831"/>
      <c r="I27" s="1314"/>
      <c r="J27" s="1314"/>
      <c r="K27" s="839"/>
      <c r="L27" s="752"/>
      <c r="M27" s="615"/>
      <c r="N27" s="615"/>
      <c r="O27" s="726"/>
      <c r="P27" s="726"/>
      <c r="Q27" s="732" t="str">
        <f>R26 &amp; "-" &amp; T26</f>
        <v>-</v>
      </c>
      <c r="R27" s="1309"/>
      <c r="S27" s="1310"/>
      <c r="T27" s="1309"/>
      <c r="U27" s="1310"/>
      <c r="V27" s="726"/>
      <c r="W27" s="1285"/>
      <c r="Y27" s="777"/>
      <c r="Z27" s="777" t="str">
        <f t="shared" si="0"/>
        <v/>
      </c>
      <c r="AA27" s="777"/>
      <c r="AB27" s="777"/>
      <c r="AC27" s="777"/>
      <c r="AI27" s="759"/>
      <c r="AJ27" s="759"/>
    </row>
    <row r="28" spans="1:36" ht="15" customHeight="1">
      <c r="A28" s="1314"/>
      <c r="B28" s="1314"/>
      <c r="C28" s="1314"/>
      <c r="D28" s="1314"/>
      <c r="E28" s="1314"/>
      <c r="F28" s="1314"/>
      <c r="G28" s="833"/>
      <c r="H28" s="831"/>
      <c r="I28" s="1314"/>
      <c r="J28" s="1314"/>
      <c r="K28" s="838"/>
      <c r="L28" s="654"/>
      <c r="M28" s="527" t="s">
        <v>24</v>
      </c>
      <c r="N28" s="728"/>
      <c r="O28" s="728"/>
      <c r="P28" s="728"/>
      <c r="Q28" s="728"/>
      <c r="R28" s="728"/>
      <c r="S28" s="728"/>
      <c r="T28" s="728"/>
      <c r="U28" s="728"/>
      <c r="V28" s="725"/>
      <c r="W28" s="1286"/>
      <c r="Y28" s="777"/>
      <c r="Z28" s="777" t="str">
        <f t="shared" si="0"/>
        <v>Добавить вид теплоносителя (параметры теплоносителя)</v>
      </c>
      <c r="AA28" s="777"/>
      <c r="AB28" s="777"/>
      <c r="AC28" s="777"/>
      <c r="AI28" s="759"/>
      <c r="AJ28" s="759"/>
    </row>
    <row r="29" spans="1:36" ht="15" customHeight="1">
      <c r="A29" s="1314"/>
      <c r="B29" s="1314"/>
      <c r="C29" s="1314"/>
      <c r="D29" s="1314"/>
      <c r="E29" s="1314"/>
      <c r="F29" s="833"/>
      <c r="G29" s="833"/>
      <c r="H29" s="831"/>
      <c r="I29" s="1314"/>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14"/>
      <c r="B30" s="1314"/>
      <c r="C30" s="1314"/>
      <c r="D30" s="1314"/>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14"/>
      <c r="B31" s="1314"/>
      <c r="C31" s="1314"/>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14"/>
      <c r="B32" s="1314"/>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14"/>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7" t="s">
        <v>722</v>
      </c>
      <c r="N36" s="1277"/>
      <c r="O36" s="1277"/>
      <c r="P36" s="1277"/>
      <c r="Q36" s="1277"/>
      <c r="R36" s="1277"/>
      <c r="S36" s="1277"/>
      <c r="T36" s="1277"/>
      <c r="U36" s="1277"/>
      <c r="V36" s="1277"/>
      <c r="W36" s="1277"/>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8" t="s">
        <v>470</v>
      </c>
      <c r="G2" s="1279"/>
      <c r="H2" s="1280"/>
      <c r="I2" s="609"/>
    </row>
    <row r="3" spans="1:20" ht="3" customHeight="1"/>
    <row r="4" spans="1:20" s="539" customFormat="1" ht="11.25">
      <c r="A4" s="559"/>
      <c r="B4" s="559"/>
      <c r="C4" s="559"/>
      <c r="D4" s="559"/>
      <c r="F4" s="1239" t="s">
        <v>445</v>
      </c>
      <c r="G4" s="1239"/>
      <c r="H4" s="1239"/>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28.04.2020</v>
      </c>
      <c r="I7" s="550" t="s">
        <v>472</v>
      </c>
      <c r="J7" s="584"/>
      <c r="K7" s="559"/>
      <c r="L7" s="559"/>
      <c r="M7" s="559"/>
      <c r="N7" s="559"/>
      <c r="O7" s="559"/>
      <c r="P7" s="559"/>
      <c r="Q7" s="559"/>
      <c r="R7" s="559"/>
      <c r="S7" s="559"/>
      <c r="T7" s="559"/>
    </row>
    <row r="8" spans="1:20" s="539" customFormat="1" ht="45">
      <c r="A8" s="1282">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 &amp;"."&amp;mergeValue(B11)</f>
        <v>4.1.1</v>
      </c>
      <c r="G11" s="580" t="s">
        <v>570</v>
      </c>
      <c r="H11" s="573" t="str">
        <f>IF(region_name="","",region_name)</f>
        <v>Нижегородская область</v>
      </c>
      <c r="I11" s="550" t="s">
        <v>478</v>
      </c>
      <c r="J11" s="584"/>
      <c r="K11" s="559"/>
      <c r="L11" s="559"/>
      <c r="M11" s="559"/>
      <c r="N11" s="559"/>
      <c r="O11" s="559"/>
      <c r="P11" s="559"/>
      <c r="Q11" s="559"/>
      <c r="R11" s="559"/>
      <c r="S11" s="559"/>
      <c r="T11" s="559"/>
    </row>
    <row r="12" spans="1:20" s="539" customFormat="1" ht="22.5">
      <c r="A12" s="1282"/>
      <c r="B12" s="1282"/>
      <c r="C12" s="1282">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 &amp;"."&amp;mergeValue(B13)&amp;"."&amp;mergeValue(C13)&amp;"."&amp;mergeValue(D13)</f>
        <v>4.1.1.1.1</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11" t="s">
        <v>717</v>
      </c>
      <c r="M5" s="1311"/>
      <c r="N5" s="1311"/>
      <c r="O5" s="1311"/>
      <c r="P5" s="1311"/>
      <c r="Q5" s="1311"/>
      <c r="R5" s="1311"/>
      <c r="S5" s="1311"/>
      <c r="T5" s="1311"/>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28.04.2020</v>
      </c>
      <c r="P8" s="1288"/>
      <c r="Q8" s="1288"/>
      <c r="R8" s="1288"/>
      <c r="S8" s="1288"/>
      <c r="T8" s="1288"/>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29</v>
      </c>
      <c r="P9" s="1288"/>
      <c r="Q9" s="1288"/>
      <c r="R9" s="1288"/>
      <c r="S9" s="1288"/>
      <c r="T9" s="1288"/>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287"/>
      <c r="P10" s="1287"/>
      <c r="Q10" s="1287"/>
      <c r="R10" s="1287"/>
      <c r="S10" s="1287"/>
      <c r="T10" s="1287"/>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8"/>
      <c r="P12" s="1328"/>
      <c r="Q12" s="1328"/>
      <c r="R12" s="1328"/>
      <c r="S12" s="1328"/>
      <c r="T12" s="1328"/>
      <c r="U12" s="1328"/>
    </row>
    <row r="13" spans="1:33">
      <c r="J13" s="451"/>
      <c r="K13" s="451"/>
      <c r="L13" s="1239" t="s">
        <v>445</v>
      </c>
      <c r="M13" s="1239"/>
      <c r="N13" s="1239"/>
      <c r="O13" s="1239"/>
      <c r="P13" s="1239"/>
      <c r="Q13" s="1239"/>
      <c r="R13" s="1239"/>
      <c r="S13" s="1239"/>
      <c r="T13" s="1239"/>
      <c r="U13" s="1239"/>
      <c r="V13" s="1239"/>
      <c r="W13" s="1239" t="s">
        <v>446</v>
      </c>
    </row>
    <row r="14" spans="1:33" ht="14.25" customHeight="1">
      <c r="J14" s="451"/>
      <c r="K14" s="451"/>
      <c r="L14" s="1295" t="s">
        <v>91</v>
      </c>
      <c r="M14" s="1295" t="s">
        <v>602</v>
      </c>
      <c r="N14" s="444"/>
      <c r="O14" s="1296" t="s">
        <v>604</v>
      </c>
      <c r="P14" s="1297"/>
      <c r="Q14" s="1297"/>
      <c r="R14" s="1297"/>
      <c r="S14" s="1297"/>
      <c r="T14" s="1298"/>
      <c r="U14" s="1306" t="s">
        <v>339</v>
      </c>
      <c r="V14" s="1327" t="s">
        <v>274</v>
      </c>
      <c r="W14" s="1239"/>
    </row>
    <row r="15" spans="1:33" ht="14.25" customHeight="1">
      <c r="J15" s="451"/>
      <c r="K15" s="451"/>
      <c r="L15" s="1295"/>
      <c r="M15" s="1295"/>
      <c r="N15" s="443"/>
      <c r="O15" s="1301" t="s">
        <v>603</v>
      </c>
      <c r="P15" s="624"/>
      <c r="Q15" s="624"/>
      <c r="R15" s="1304" t="s">
        <v>615</v>
      </c>
      <c r="S15" s="1304"/>
      <c r="T15" s="1305"/>
      <c r="U15" s="1307"/>
      <c r="V15" s="1327"/>
      <c r="W15" s="1239"/>
    </row>
    <row r="16" spans="1:33" ht="30.75" customHeight="1">
      <c r="J16" s="451"/>
      <c r="K16" s="451"/>
      <c r="L16" s="1295"/>
      <c r="M16" s="1295"/>
      <c r="N16" s="442"/>
      <c r="O16" s="1302"/>
      <c r="P16" s="622"/>
      <c r="Q16" s="623"/>
      <c r="R16" s="506" t="s">
        <v>273</v>
      </c>
      <c r="S16" s="1290" t="s">
        <v>272</v>
      </c>
      <c r="T16" s="1291"/>
      <c r="U16" s="1308"/>
      <c r="V16" s="1327"/>
      <c r="W16" s="1239"/>
    </row>
    <row r="17" spans="1:33">
      <c r="J17" s="451"/>
      <c r="K17" s="459">
        <v>1</v>
      </c>
      <c r="L17" s="606" t="s">
        <v>92</v>
      </c>
      <c r="M17" s="606" t="s">
        <v>48</v>
      </c>
      <c r="N17" s="479" t="s">
        <v>48</v>
      </c>
      <c r="O17" s="607">
        <f ca="1">OFFSET(O17,0,-1)+1</f>
        <v>3</v>
      </c>
      <c r="P17" s="608">
        <f ca="1">OFFSET(P17,0,-1)</f>
        <v>3</v>
      </c>
      <c r="Q17" s="608">
        <f ca="1">OFFSET(Q17,0,-1)</f>
        <v>3</v>
      </c>
      <c r="R17" s="607">
        <f ca="1">OFFSET(R17,0,-1)+1</f>
        <v>4</v>
      </c>
      <c r="S17" s="1325">
        <f ca="1">OFFSET(S17,0,-1)+1</f>
        <v>5</v>
      </c>
      <c r="T17" s="1325"/>
      <c r="U17" s="607">
        <f ca="1">OFFSET(U17,0,-2)+1</f>
        <v>6</v>
      </c>
      <c r="V17" s="608">
        <f ca="1">OFFSET(V17,0,-1)</f>
        <v>6</v>
      </c>
      <c r="W17" s="607">
        <f ca="1">OFFSET(W17,0,-1)+1</f>
        <v>7</v>
      </c>
    </row>
    <row r="18" spans="1:33" ht="22.5">
      <c r="A18" s="1314">
        <v>1</v>
      </c>
      <c r="B18" s="849"/>
      <c r="C18" s="849"/>
      <c r="D18" s="849"/>
      <c r="E18" s="850"/>
      <c r="F18" s="851"/>
      <c r="G18" s="851"/>
      <c r="H18" s="851"/>
      <c r="I18" s="852"/>
      <c r="J18" s="847"/>
      <c r="K18" s="854"/>
      <c r="L18" s="562">
        <f>mergeValue(A18)</f>
        <v>1</v>
      </c>
      <c r="M18" s="610" t="s">
        <v>19</v>
      </c>
      <c r="N18" s="549"/>
      <c r="O18" s="1326"/>
      <c r="P18" s="1326"/>
      <c r="Q18" s="1326"/>
      <c r="R18" s="1326"/>
      <c r="S18" s="1326"/>
      <c r="T18" s="1326"/>
      <c r="U18" s="1326"/>
      <c r="V18" s="1326"/>
      <c r="W18" s="1129" t="s">
        <v>718</v>
      </c>
    </row>
    <row r="19" spans="1:33" ht="22.5">
      <c r="A19" s="1314"/>
      <c r="B19" s="1314">
        <v>1</v>
      </c>
      <c r="C19" s="849"/>
      <c r="D19" s="849"/>
      <c r="E19" s="851"/>
      <c r="F19" s="851"/>
      <c r="G19" s="851"/>
      <c r="H19" s="851"/>
      <c r="I19" s="846"/>
      <c r="J19" s="845"/>
      <c r="K19" s="848"/>
      <c r="L19" s="562" t="str">
        <f>mergeValue(A19) &amp;"."&amp; mergeValue(B19)</f>
        <v>1.1</v>
      </c>
      <c r="M19" s="516" t="s">
        <v>15</v>
      </c>
      <c r="N19" s="549"/>
      <c r="O19" s="1326"/>
      <c r="P19" s="1326"/>
      <c r="Q19" s="1326"/>
      <c r="R19" s="1326"/>
      <c r="S19" s="1326"/>
      <c r="T19" s="1326"/>
      <c r="U19" s="1326"/>
      <c r="V19" s="1326"/>
      <c r="W19" s="1129" t="s">
        <v>459</v>
      </c>
    </row>
    <row r="20" spans="1:33" ht="22.5">
      <c r="A20" s="1314"/>
      <c r="B20" s="1314"/>
      <c r="C20" s="1314">
        <v>1</v>
      </c>
      <c r="D20" s="849"/>
      <c r="E20" s="851"/>
      <c r="F20" s="851"/>
      <c r="G20" s="851"/>
      <c r="H20" s="851"/>
      <c r="I20" s="853"/>
      <c r="J20" s="845"/>
      <c r="K20" s="848"/>
      <c r="L20" s="562" t="str">
        <f>mergeValue(A20) &amp;"."&amp; mergeValue(B20)&amp;"."&amp; mergeValue(C20)</f>
        <v>1.1.1</v>
      </c>
      <c r="M20" s="517" t="s">
        <v>7</v>
      </c>
      <c r="N20" s="549"/>
      <c r="O20" s="1326"/>
      <c r="P20" s="1326"/>
      <c r="Q20" s="1326"/>
      <c r="R20" s="1326"/>
      <c r="S20" s="1326"/>
      <c r="T20" s="1326"/>
      <c r="U20" s="1326"/>
      <c r="V20" s="1326"/>
      <c r="W20" s="1129" t="s">
        <v>600</v>
      </c>
    </row>
    <row r="21" spans="1:33" ht="22.5">
      <c r="A21" s="1314"/>
      <c r="B21" s="1314"/>
      <c r="C21" s="1314"/>
      <c r="D21" s="1314">
        <v>1</v>
      </c>
      <c r="E21" s="851"/>
      <c r="F21" s="851"/>
      <c r="G21" s="851"/>
      <c r="H21" s="851"/>
      <c r="I21" s="853"/>
      <c r="J21" s="845"/>
      <c r="K21" s="848"/>
      <c r="L21" s="562" t="str">
        <f>mergeValue(A21) &amp;"."&amp; mergeValue(B21)&amp;"."&amp; mergeValue(C21)&amp;"."&amp; mergeValue(D21)</f>
        <v>1.1.1.1</v>
      </c>
      <c r="M21" s="518" t="s">
        <v>21</v>
      </c>
      <c r="N21" s="549"/>
      <c r="O21" s="1326"/>
      <c r="P21" s="1326"/>
      <c r="Q21" s="1326"/>
      <c r="R21" s="1326"/>
      <c r="S21" s="1326"/>
      <c r="T21" s="1326"/>
      <c r="U21" s="1326"/>
      <c r="V21" s="1326"/>
      <c r="W21" s="1129" t="s">
        <v>601</v>
      </c>
    </row>
    <row r="22" spans="1:33" ht="78.75">
      <c r="A22" s="1314"/>
      <c r="B22" s="1314"/>
      <c r="C22" s="1314"/>
      <c r="D22" s="1314"/>
      <c r="E22" s="1314">
        <v>1</v>
      </c>
      <c r="F22" s="851"/>
      <c r="G22" s="851"/>
      <c r="H22" s="849">
        <v>1</v>
      </c>
      <c r="I22" s="1314">
        <v>1</v>
      </c>
      <c r="J22" s="851"/>
      <c r="K22" s="856"/>
      <c r="L22" s="562" t="str">
        <f>mergeValue(A22) &amp;"."&amp; mergeValue(B22)&amp;"."&amp; mergeValue(C22)&amp;"."&amp; mergeValue(D22)&amp;"."&amp; mergeValue(E22)</f>
        <v>1.1.1.1.1</v>
      </c>
      <c r="M22" s="524" t="s">
        <v>8</v>
      </c>
      <c r="N22" s="550"/>
      <c r="O22" s="1316"/>
      <c r="P22" s="1316"/>
      <c r="Q22" s="1316"/>
      <c r="R22" s="1316"/>
      <c r="S22" s="1316"/>
      <c r="T22" s="1316"/>
      <c r="U22" s="1316"/>
      <c r="V22" s="1316"/>
      <c r="W22" s="1129" t="s">
        <v>719</v>
      </c>
    </row>
    <row r="23" spans="1:33" ht="33.75">
      <c r="A23" s="1314"/>
      <c r="B23" s="1314"/>
      <c r="C23" s="1314"/>
      <c r="D23" s="1314"/>
      <c r="E23" s="1314"/>
      <c r="F23" s="1314">
        <v>1</v>
      </c>
      <c r="G23" s="849"/>
      <c r="H23" s="849"/>
      <c r="I23" s="1314"/>
      <c r="J23" s="1314">
        <v>1</v>
      </c>
      <c r="K23" s="857"/>
      <c r="L23" s="562" t="str">
        <f>mergeValue(A23) &amp;"."&amp; mergeValue(B23)&amp;"."&amp; mergeValue(C23)&amp;"."&amp; mergeValue(D23)&amp;"."&amp; mergeValue(E23)&amp;"."&amp; mergeValue(F23)</f>
        <v>1.1.1.1.1.1</v>
      </c>
      <c r="M23" s="525" t="s">
        <v>9</v>
      </c>
      <c r="N23" s="550"/>
      <c r="O23" s="1317"/>
      <c r="P23" s="1318"/>
      <c r="Q23" s="1318"/>
      <c r="R23" s="1318"/>
      <c r="S23" s="1318"/>
      <c r="T23" s="1318"/>
      <c r="U23" s="1318"/>
      <c r="V23" s="1319"/>
      <c r="W23" s="1129" t="s">
        <v>720</v>
      </c>
      <c r="Y23" s="474" t="str">
        <f>strCheckUnique(Z23:Z26)</f>
        <v/>
      </c>
      <c r="AA23" s="474" t="str">
        <f>IF(O23="","",O23 &amp; ":_")</f>
        <v/>
      </c>
    </row>
    <row r="24" spans="1:33" ht="122.1" customHeight="1">
      <c r="A24" s="1314"/>
      <c r="B24" s="1314"/>
      <c r="C24" s="1314"/>
      <c r="D24" s="1314"/>
      <c r="E24" s="1314"/>
      <c r="F24" s="1314"/>
      <c r="G24" s="849">
        <v>1</v>
      </c>
      <c r="H24" s="849"/>
      <c r="I24" s="1314"/>
      <c r="J24" s="1314"/>
      <c r="K24" s="857">
        <v>1</v>
      </c>
      <c r="L24" s="562" t="str">
        <f>mergeValue(A24) &amp;"."&amp; mergeValue(B24)&amp;"."&amp; mergeValue(C24)&amp;"."&amp; mergeValue(D24)&amp;"."&amp; mergeValue(E24)&amp;"."&amp; mergeValue(F24)&amp;"."&amp; mergeValue(G24)</f>
        <v>1.1.1.1.1.1.1</v>
      </c>
      <c r="M24" s="1088"/>
      <c r="N24" s="555"/>
      <c r="O24" s="1103"/>
      <c r="P24" s="532"/>
      <c r="Q24" s="532"/>
      <c r="R24" s="1320"/>
      <c r="S24" s="1310" t="s">
        <v>83</v>
      </c>
      <c r="T24" s="1320"/>
      <c r="U24" s="1310" t="s">
        <v>84</v>
      </c>
      <c r="V24" s="547"/>
      <c r="W24" s="1284" t="s">
        <v>721</v>
      </c>
      <c r="X24" s="470" t="str">
        <f>strCheckDate(O25:V25)</f>
        <v/>
      </c>
      <c r="Y24" s="474"/>
      <c r="Z24" s="474" t="str">
        <f>IF(M24="","",M24 )</f>
        <v/>
      </c>
      <c r="AA24" s="474"/>
      <c r="AB24" s="474"/>
      <c r="AC24" s="474"/>
    </row>
    <row r="25" spans="1:33" ht="11.25" hidden="1">
      <c r="A25" s="1314"/>
      <c r="B25" s="1314"/>
      <c r="C25" s="1314"/>
      <c r="D25" s="1314"/>
      <c r="E25" s="1314"/>
      <c r="F25" s="1314"/>
      <c r="G25" s="849"/>
      <c r="H25" s="849"/>
      <c r="I25" s="1314"/>
      <c r="J25" s="1314"/>
      <c r="K25" s="857"/>
      <c r="L25" s="569"/>
      <c r="M25" s="615"/>
      <c r="N25" s="555"/>
      <c r="O25" s="553"/>
      <c r="P25" s="532"/>
      <c r="Q25" s="553" t="str">
        <f>R24 &amp; "-" &amp; T24</f>
        <v>-</v>
      </c>
      <c r="R25" s="1309"/>
      <c r="S25" s="1310"/>
      <c r="T25" s="1309"/>
      <c r="U25" s="1310"/>
      <c r="V25" s="547"/>
      <c r="W25" s="1285"/>
    </row>
    <row r="26" spans="1:33" s="445" customFormat="1" ht="15" customHeight="1">
      <c r="A26" s="1314"/>
      <c r="B26" s="1314"/>
      <c r="C26" s="1314"/>
      <c r="D26" s="1314"/>
      <c r="E26" s="1314"/>
      <c r="F26" s="1314"/>
      <c r="G26" s="851"/>
      <c r="H26" s="849"/>
      <c r="I26" s="1314"/>
      <c r="J26" s="1314"/>
      <c r="K26" s="856"/>
      <c r="L26" s="508"/>
      <c r="M26" s="527" t="s">
        <v>24</v>
      </c>
      <c r="N26" s="521"/>
      <c r="O26" s="515"/>
      <c r="P26" s="515"/>
      <c r="Q26" s="515"/>
      <c r="R26" s="542"/>
      <c r="S26" s="534"/>
      <c r="T26" s="533"/>
      <c r="U26" s="521"/>
      <c r="V26" s="530"/>
      <c r="W26" s="1286"/>
      <c r="X26" s="471"/>
      <c r="Y26" s="471"/>
      <c r="Z26" s="471"/>
      <c r="AA26" s="471"/>
      <c r="AB26" s="471"/>
      <c r="AC26" s="471"/>
      <c r="AD26" s="471"/>
      <c r="AE26" s="471"/>
      <c r="AF26" s="471"/>
      <c r="AG26" s="471"/>
    </row>
    <row r="27" spans="1:33" s="445" customFormat="1" ht="15" customHeight="1">
      <c r="A27" s="1314"/>
      <c r="B27" s="1314"/>
      <c r="C27" s="1314"/>
      <c r="D27" s="1314"/>
      <c r="E27" s="1314"/>
      <c r="F27" s="851"/>
      <c r="G27" s="851"/>
      <c r="H27" s="849"/>
      <c r="I27" s="1314"/>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14"/>
      <c r="B28" s="1314"/>
      <c r="C28" s="1314"/>
      <c r="D28" s="1314"/>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14"/>
      <c r="B29" s="1314"/>
      <c r="C29" s="1314"/>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14"/>
      <c r="B30" s="1314"/>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14"/>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7" t="s">
        <v>722</v>
      </c>
      <c r="N34" s="1277"/>
      <c r="O34" s="1277"/>
      <c r="P34" s="1277"/>
      <c r="Q34" s="1277"/>
      <c r="R34" s="1277"/>
      <c r="S34" s="1277"/>
      <c r="T34" s="1277"/>
      <c r="U34" s="1277"/>
      <c r="V34" s="1277"/>
      <c r="W34" s="1277"/>
    </row>
  </sheetData>
  <sheetProtection password="FA9C" sheet="1" objects="1" scenarios="1" formatColumns="0" formatRows="0"/>
  <dataConsolidate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8" t="s">
        <v>470</v>
      </c>
      <c r="G2" s="1279"/>
      <c r="H2" s="1280"/>
      <c r="I2" s="609"/>
    </row>
    <row r="3" spans="1:20" ht="3" customHeight="1"/>
    <row r="4" spans="1:20" s="539" customFormat="1" ht="11.25">
      <c r="A4" s="559"/>
      <c r="B4" s="559"/>
      <c r="C4" s="559"/>
      <c r="D4" s="559"/>
      <c r="F4" s="1239" t="s">
        <v>445</v>
      </c>
      <c r="G4" s="1239"/>
      <c r="H4" s="1239"/>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28.04.2020</v>
      </c>
      <c r="I7" s="550" t="s">
        <v>472</v>
      </c>
      <c r="J7" s="584"/>
      <c r="K7" s="559"/>
      <c r="L7" s="559"/>
      <c r="M7" s="559"/>
      <c r="N7" s="559"/>
      <c r="O7" s="559"/>
      <c r="P7" s="559"/>
      <c r="Q7" s="559"/>
      <c r="R7" s="559"/>
      <c r="S7" s="559"/>
      <c r="T7" s="559"/>
    </row>
    <row r="8" spans="1:20" s="539" customFormat="1" ht="45">
      <c r="A8" s="1282">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 &amp;"."&amp;mergeValue(B11)</f>
        <v>4.1.1</v>
      </c>
      <c r="G11" s="580" t="s">
        <v>570</v>
      </c>
      <c r="H11" s="573" t="str">
        <f>IF(region_name="","",region_name)</f>
        <v>Нижегородская область</v>
      </c>
      <c r="I11" s="550" t="s">
        <v>478</v>
      </c>
      <c r="J11" s="584"/>
      <c r="K11" s="559"/>
      <c r="L11" s="559"/>
      <c r="M11" s="559"/>
      <c r="N11" s="559"/>
      <c r="O11" s="559"/>
      <c r="P11" s="559"/>
      <c r="Q11" s="559"/>
      <c r="R11" s="559"/>
      <c r="S11" s="559"/>
      <c r="T11" s="559"/>
    </row>
    <row r="12" spans="1:20" s="539" customFormat="1" ht="22.5">
      <c r="A12" s="1282"/>
      <c r="B12" s="1282"/>
      <c r="C12" s="1282">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 &amp;"."&amp;mergeValue(B13)&amp;"."&amp;mergeValue(C13)&amp;"."&amp;mergeValue(D13)</f>
        <v>4.1.1.1.1</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6" t="str">
        <f>"Код отчёта: " &amp; GetCode()</f>
        <v>Код отчёта: FAS.JKH.OPEN.INFO.REQUEST.WARM</v>
      </c>
      <c r="C2" s="1206"/>
      <c r="D2" s="1206"/>
      <c r="E2" s="1206"/>
      <c r="F2" s="1206"/>
      <c r="G2" s="1206"/>
      <c r="Q2" s="223"/>
      <c r="R2" s="223"/>
      <c r="S2" s="223"/>
      <c r="T2" s="223"/>
      <c r="U2" s="223"/>
      <c r="V2" s="223"/>
      <c r="W2" s="223"/>
    </row>
    <row r="3" spans="1:27" ht="18" customHeight="1">
      <c r="B3" s="1207" t="str">
        <f>"Версия " &amp; GetVersion()</f>
        <v>Версия 1.0.2</v>
      </c>
      <c r="C3" s="1207"/>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1" t="s">
        <v>676</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8" t="s">
        <v>567</v>
      </c>
      <c r="F7" s="1208"/>
      <c r="G7" s="1208"/>
      <c r="H7" s="1208"/>
      <c r="I7" s="1208"/>
      <c r="J7" s="1208"/>
      <c r="K7" s="1208"/>
      <c r="L7" s="1208"/>
      <c r="M7" s="1208"/>
      <c r="N7" s="1208"/>
      <c r="O7" s="1208"/>
      <c r="P7" s="1208"/>
      <c r="Q7" s="1208"/>
      <c r="R7" s="1208"/>
      <c r="S7" s="1208"/>
      <c r="T7" s="1208"/>
      <c r="U7" s="1208"/>
      <c r="V7" s="1208"/>
      <c r="W7" s="1208"/>
      <c r="X7" s="1208"/>
      <c r="Y7" s="56"/>
    </row>
    <row r="8" spans="1:27" ht="15" customHeight="1">
      <c r="A8" s="40"/>
      <c r="B8" s="75"/>
      <c r="C8" s="74"/>
      <c r="D8" s="57"/>
      <c r="E8" s="1208"/>
      <c r="F8" s="1208"/>
      <c r="G8" s="1208"/>
      <c r="H8" s="1208"/>
      <c r="I8" s="1208"/>
      <c r="J8" s="1208"/>
      <c r="K8" s="1208"/>
      <c r="L8" s="1208"/>
      <c r="M8" s="1208"/>
      <c r="N8" s="1208"/>
      <c r="O8" s="1208"/>
      <c r="P8" s="1208"/>
      <c r="Q8" s="1208"/>
      <c r="R8" s="1208"/>
      <c r="S8" s="1208"/>
      <c r="T8" s="1208"/>
      <c r="U8" s="1208"/>
      <c r="V8" s="1208"/>
      <c r="W8" s="1208"/>
      <c r="X8" s="1208"/>
      <c r="Y8" s="56"/>
    </row>
    <row r="9" spans="1:27" ht="15" customHeight="1">
      <c r="A9" s="40"/>
      <c r="B9" s="75"/>
      <c r="C9" s="74"/>
      <c r="D9" s="57"/>
      <c r="E9" s="1208"/>
      <c r="F9" s="1208"/>
      <c r="G9" s="1208"/>
      <c r="H9" s="1208"/>
      <c r="I9" s="1208"/>
      <c r="J9" s="1208"/>
      <c r="K9" s="1208"/>
      <c r="L9" s="1208"/>
      <c r="M9" s="1208"/>
      <c r="N9" s="1208"/>
      <c r="O9" s="1208"/>
      <c r="P9" s="1208"/>
      <c r="Q9" s="1208"/>
      <c r="R9" s="1208"/>
      <c r="S9" s="1208"/>
      <c r="T9" s="1208"/>
      <c r="U9" s="1208"/>
      <c r="V9" s="1208"/>
      <c r="W9" s="1208"/>
      <c r="X9" s="1208"/>
      <c r="Y9" s="56"/>
    </row>
    <row r="10" spans="1:27" ht="10.5" customHeight="1">
      <c r="A10" s="40"/>
      <c r="B10" s="75"/>
      <c r="C10" s="74"/>
      <c r="D10" s="57"/>
      <c r="E10" s="1208"/>
      <c r="F10" s="1208"/>
      <c r="G10" s="1208"/>
      <c r="H10" s="1208"/>
      <c r="I10" s="1208"/>
      <c r="J10" s="1208"/>
      <c r="K10" s="1208"/>
      <c r="L10" s="1208"/>
      <c r="M10" s="1208"/>
      <c r="N10" s="1208"/>
      <c r="O10" s="1208"/>
      <c r="P10" s="1208"/>
      <c r="Q10" s="1208"/>
      <c r="R10" s="1208"/>
      <c r="S10" s="1208"/>
      <c r="T10" s="1208"/>
      <c r="U10" s="1208"/>
      <c r="V10" s="1208"/>
      <c r="W10" s="1208"/>
      <c r="X10" s="1208"/>
      <c r="Y10" s="56"/>
    </row>
    <row r="11" spans="1:27" ht="27" customHeight="1">
      <c r="A11" s="40"/>
      <c r="B11" s="75"/>
      <c r="C11" s="74"/>
      <c r="D11" s="57"/>
      <c r="E11" s="1208"/>
      <c r="F11" s="1208"/>
      <c r="G11" s="1208"/>
      <c r="H11" s="1208"/>
      <c r="I11" s="1208"/>
      <c r="J11" s="1208"/>
      <c r="K11" s="1208"/>
      <c r="L11" s="1208"/>
      <c r="M11" s="1208"/>
      <c r="N11" s="1208"/>
      <c r="O11" s="1208"/>
      <c r="P11" s="1208"/>
      <c r="Q11" s="1208"/>
      <c r="R11" s="1208"/>
      <c r="S11" s="1208"/>
      <c r="T11" s="1208"/>
      <c r="U11" s="1208"/>
      <c r="V11" s="1208"/>
      <c r="W11" s="1208"/>
      <c r="X11" s="1208"/>
      <c r="Y11" s="56"/>
    </row>
    <row r="12" spans="1:27" ht="12" customHeight="1">
      <c r="A12" s="40"/>
      <c r="B12" s="75"/>
      <c r="C12" s="74"/>
      <c r="D12" s="57"/>
      <c r="E12" s="1208"/>
      <c r="F12" s="1208"/>
      <c r="G12" s="1208"/>
      <c r="H12" s="1208"/>
      <c r="I12" s="1208"/>
      <c r="J12" s="1208"/>
      <c r="K12" s="1208"/>
      <c r="L12" s="1208"/>
      <c r="M12" s="1208"/>
      <c r="N12" s="1208"/>
      <c r="O12" s="1208"/>
      <c r="P12" s="1208"/>
      <c r="Q12" s="1208"/>
      <c r="R12" s="1208"/>
      <c r="S12" s="1208"/>
      <c r="T12" s="1208"/>
      <c r="U12" s="1208"/>
      <c r="V12" s="1208"/>
      <c r="W12" s="1208"/>
      <c r="X12" s="1208"/>
      <c r="Y12" s="56"/>
    </row>
    <row r="13" spans="1:27" ht="38.25" customHeight="1">
      <c r="A13" s="40"/>
      <c r="B13" s="75"/>
      <c r="C13" s="74"/>
      <c r="D13" s="57"/>
      <c r="E13" s="1208"/>
      <c r="F13" s="1208"/>
      <c r="G13" s="1208"/>
      <c r="H13" s="1208"/>
      <c r="I13" s="1208"/>
      <c r="J13" s="1208"/>
      <c r="K13" s="1208"/>
      <c r="L13" s="1208"/>
      <c r="M13" s="1208"/>
      <c r="N13" s="1208"/>
      <c r="O13" s="1208"/>
      <c r="P13" s="1208"/>
      <c r="Q13" s="1208"/>
      <c r="R13" s="1208"/>
      <c r="S13" s="1208"/>
      <c r="T13" s="1208"/>
      <c r="U13" s="1208"/>
      <c r="V13" s="1208"/>
      <c r="W13" s="1208"/>
      <c r="X13" s="1208"/>
      <c r="Y13" s="70"/>
    </row>
    <row r="14" spans="1:27" ht="15" customHeight="1">
      <c r="A14" s="40"/>
      <c r="B14" s="75"/>
      <c r="C14" s="74"/>
      <c r="D14" s="57"/>
      <c r="E14" s="1208"/>
      <c r="F14" s="1208"/>
      <c r="G14" s="1208"/>
      <c r="H14" s="1208"/>
      <c r="I14" s="1208"/>
      <c r="J14" s="1208"/>
      <c r="K14" s="1208"/>
      <c r="L14" s="1208"/>
      <c r="M14" s="1208"/>
      <c r="N14" s="1208"/>
      <c r="O14" s="1208"/>
      <c r="P14" s="1208"/>
      <c r="Q14" s="1208"/>
      <c r="R14" s="1208"/>
      <c r="S14" s="1208"/>
      <c r="T14" s="1208"/>
      <c r="U14" s="1208"/>
      <c r="V14" s="1208"/>
      <c r="W14" s="1208"/>
      <c r="X14" s="1208"/>
      <c r="Y14" s="56"/>
    </row>
    <row r="15" spans="1:27" ht="15">
      <c r="A15" s="40"/>
      <c r="B15" s="75"/>
      <c r="C15" s="74"/>
      <c r="D15" s="57"/>
      <c r="E15" s="1208"/>
      <c r="F15" s="1208"/>
      <c r="G15" s="1208"/>
      <c r="H15" s="1208"/>
      <c r="I15" s="1208"/>
      <c r="J15" s="1208"/>
      <c r="K15" s="1208"/>
      <c r="L15" s="1208"/>
      <c r="M15" s="1208"/>
      <c r="N15" s="1208"/>
      <c r="O15" s="1208"/>
      <c r="P15" s="1208"/>
      <c r="Q15" s="1208"/>
      <c r="R15" s="1208"/>
      <c r="S15" s="1208"/>
      <c r="T15" s="1208"/>
      <c r="U15" s="1208"/>
      <c r="V15" s="1208"/>
      <c r="W15" s="1208"/>
      <c r="X15" s="1208"/>
      <c r="Y15" s="56"/>
    </row>
    <row r="16" spans="1:27" ht="15">
      <c r="A16" s="40"/>
      <c r="B16" s="75"/>
      <c r="C16" s="74"/>
      <c r="D16" s="57"/>
      <c r="E16" s="1208"/>
      <c r="F16" s="1208"/>
      <c r="G16" s="1208"/>
      <c r="H16" s="1208"/>
      <c r="I16" s="1208"/>
      <c r="J16" s="1208"/>
      <c r="K16" s="1208"/>
      <c r="L16" s="1208"/>
      <c r="M16" s="1208"/>
      <c r="N16" s="1208"/>
      <c r="O16" s="1208"/>
      <c r="P16" s="1208"/>
      <c r="Q16" s="1208"/>
      <c r="R16" s="1208"/>
      <c r="S16" s="1208"/>
      <c r="T16" s="1208"/>
      <c r="U16" s="1208"/>
      <c r="V16" s="1208"/>
      <c r="W16" s="1208"/>
      <c r="X16" s="1208"/>
      <c r="Y16" s="56"/>
    </row>
    <row r="17" spans="1:25" ht="15" customHeight="1">
      <c r="A17" s="40"/>
      <c r="B17" s="75"/>
      <c r="C17" s="74"/>
      <c r="D17" s="57"/>
      <c r="E17" s="1208"/>
      <c r="F17" s="1208"/>
      <c r="G17" s="1208"/>
      <c r="H17" s="1208"/>
      <c r="I17" s="1208"/>
      <c r="J17" s="1208"/>
      <c r="K17" s="1208"/>
      <c r="L17" s="1208"/>
      <c r="M17" s="1208"/>
      <c r="N17" s="1208"/>
      <c r="O17" s="1208"/>
      <c r="P17" s="1208"/>
      <c r="Q17" s="1208"/>
      <c r="R17" s="1208"/>
      <c r="S17" s="1208"/>
      <c r="T17" s="1208"/>
      <c r="U17" s="1208"/>
      <c r="V17" s="1208"/>
      <c r="W17" s="1208"/>
      <c r="X17" s="1208"/>
      <c r="Y17" s="56"/>
    </row>
    <row r="18" spans="1:25" ht="15">
      <c r="A18" s="40"/>
      <c r="B18" s="75"/>
      <c r="C18" s="74"/>
      <c r="D18" s="57"/>
      <c r="E18" s="1208"/>
      <c r="F18" s="1208"/>
      <c r="G18" s="1208"/>
      <c r="H18" s="1208"/>
      <c r="I18" s="1208"/>
      <c r="J18" s="1208"/>
      <c r="K18" s="1208"/>
      <c r="L18" s="1208"/>
      <c r="M18" s="1208"/>
      <c r="N18" s="1208"/>
      <c r="O18" s="1208"/>
      <c r="P18" s="1208"/>
      <c r="Q18" s="1208"/>
      <c r="R18" s="1208"/>
      <c r="S18" s="1208"/>
      <c r="T18" s="1208"/>
      <c r="U18" s="1208"/>
      <c r="V18" s="1208"/>
      <c r="W18" s="1208"/>
      <c r="X18" s="1208"/>
      <c r="Y18" s="56"/>
    </row>
    <row r="19" spans="1:25" ht="59.25" customHeight="1">
      <c r="A19" s="40"/>
      <c r="B19" s="75"/>
      <c r="C19" s="74"/>
      <c r="D19" s="63"/>
      <c r="E19" s="1208"/>
      <c r="F19" s="1208"/>
      <c r="G19" s="1208"/>
      <c r="H19" s="1208"/>
      <c r="I19" s="1208"/>
      <c r="J19" s="1208"/>
      <c r="K19" s="1208"/>
      <c r="L19" s="1208"/>
      <c r="M19" s="1208"/>
      <c r="N19" s="1208"/>
      <c r="O19" s="1208"/>
      <c r="P19" s="1208"/>
      <c r="Q19" s="1208"/>
      <c r="R19" s="1208"/>
      <c r="S19" s="1208"/>
      <c r="T19" s="1208"/>
      <c r="U19" s="1208"/>
      <c r="V19" s="1208"/>
      <c r="W19" s="1208"/>
      <c r="X19" s="1208"/>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4" t="s">
        <v>253</v>
      </c>
      <c r="G21" s="1215"/>
      <c r="H21" s="1215"/>
      <c r="I21" s="1215"/>
      <c r="J21" s="1215"/>
      <c r="K21" s="1215"/>
      <c r="L21" s="1215"/>
      <c r="M21" s="1215"/>
      <c r="N21" s="57"/>
      <c r="O21" s="68" t="s">
        <v>236</v>
      </c>
      <c r="P21" s="1216" t="s">
        <v>237</v>
      </c>
      <c r="Q21" s="1217"/>
      <c r="R21" s="1217"/>
      <c r="S21" s="1217"/>
      <c r="T21" s="1217"/>
      <c r="U21" s="1217"/>
      <c r="V21" s="1217"/>
      <c r="W21" s="1217"/>
      <c r="X21" s="1217"/>
      <c r="Y21" s="56"/>
    </row>
    <row r="22" spans="1:25" ht="14.25" hidden="1" customHeight="1">
      <c r="A22" s="40"/>
      <c r="B22" s="75"/>
      <c r="C22" s="74"/>
      <c r="D22" s="58"/>
      <c r="E22" s="89" t="s">
        <v>236</v>
      </c>
      <c r="F22" s="1214" t="s">
        <v>239</v>
      </c>
      <c r="G22" s="1215"/>
      <c r="H22" s="1215"/>
      <c r="I22" s="1215"/>
      <c r="J22" s="1215"/>
      <c r="K22" s="1215"/>
      <c r="L22" s="1215"/>
      <c r="M22" s="1215"/>
      <c r="N22" s="57"/>
      <c r="O22" s="71" t="s">
        <v>236</v>
      </c>
      <c r="P22" s="1216" t="s">
        <v>565</v>
      </c>
      <c r="Q22" s="1217"/>
      <c r="R22" s="1217"/>
      <c r="S22" s="1217"/>
      <c r="T22" s="1217"/>
      <c r="U22" s="1217"/>
      <c r="V22" s="1217"/>
      <c r="W22" s="1217"/>
      <c r="X22" s="1217"/>
      <c r="Y22" s="56"/>
    </row>
    <row r="23" spans="1:25" ht="27" hidden="1" customHeight="1">
      <c r="A23" s="40"/>
      <c r="B23" s="75"/>
      <c r="C23" s="74"/>
      <c r="D23" s="58"/>
      <c r="E23" s="57"/>
      <c r="F23" s="57"/>
      <c r="G23" s="57"/>
      <c r="H23" s="57"/>
      <c r="I23" s="57"/>
      <c r="J23" s="57"/>
      <c r="K23" s="57"/>
      <c r="L23" s="57"/>
      <c r="M23" s="57"/>
      <c r="N23" s="57"/>
      <c r="O23" s="57"/>
      <c r="P23" s="1209"/>
      <c r="Q23" s="1209"/>
      <c r="R23" s="1209"/>
      <c r="S23" s="1209"/>
      <c r="T23" s="1209"/>
      <c r="U23" s="1209"/>
      <c r="V23" s="1209"/>
      <c r="W23" s="1209"/>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3" t="s">
        <v>392</v>
      </c>
      <c r="F35" s="1213"/>
      <c r="G35" s="1213"/>
      <c r="H35" s="1213"/>
      <c r="I35" s="1213"/>
      <c r="J35" s="1213"/>
      <c r="K35" s="1213"/>
      <c r="L35" s="1213"/>
      <c r="M35" s="1213"/>
      <c r="N35" s="1213"/>
      <c r="O35" s="1213"/>
      <c r="P35" s="1213"/>
      <c r="Q35" s="1213"/>
      <c r="R35" s="1213"/>
      <c r="S35" s="1213"/>
      <c r="T35" s="1213"/>
      <c r="U35" s="1213"/>
      <c r="V35" s="1213"/>
      <c r="W35" s="1213"/>
      <c r="X35" s="1213"/>
      <c r="Y35" s="56"/>
    </row>
    <row r="36" spans="1:25" ht="38.25" hidden="1" customHeight="1">
      <c r="A36" s="40"/>
      <c r="B36" s="75"/>
      <c r="C36" s="74"/>
      <c r="D36" s="58"/>
      <c r="E36" s="1213"/>
      <c r="F36" s="1213"/>
      <c r="G36" s="1213"/>
      <c r="H36" s="1213"/>
      <c r="I36" s="1213"/>
      <c r="J36" s="1213"/>
      <c r="K36" s="1213"/>
      <c r="L36" s="1213"/>
      <c r="M36" s="1213"/>
      <c r="N36" s="1213"/>
      <c r="O36" s="1213"/>
      <c r="P36" s="1213"/>
      <c r="Q36" s="1213"/>
      <c r="R36" s="1213"/>
      <c r="S36" s="1213"/>
      <c r="T36" s="1213"/>
      <c r="U36" s="1213"/>
      <c r="V36" s="1213"/>
      <c r="W36" s="1213"/>
      <c r="X36" s="1213"/>
      <c r="Y36" s="56"/>
    </row>
    <row r="37" spans="1:25" ht="9.75" hidden="1" customHeight="1">
      <c r="A37" s="40"/>
      <c r="B37" s="75"/>
      <c r="C37" s="74"/>
      <c r="D37" s="58"/>
      <c r="E37" s="1213"/>
      <c r="F37" s="1213"/>
      <c r="G37" s="1213"/>
      <c r="H37" s="1213"/>
      <c r="I37" s="1213"/>
      <c r="J37" s="1213"/>
      <c r="K37" s="1213"/>
      <c r="L37" s="1213"/>
      <c r="M37" s="1213"/>
      <c r="N37" s="1213"/>
      <c r="O37" s="1213"/>
      <c r="P37" s="1213"/>
      <c r="Q37" s="1213"/>
      <c r="R37" s="1213"/>
      <c r="S37" s="1213"/>
      <c r="T37" s="1213"/>
      <c r="U37" s="1213"/>
      <c r="V37" s="1213"/>
      <c r="W37" s="1213"/>
      <c r="X37" s="1213"/>
      <c r="Y37" s="56"/>
    </row>
    <row r="38" spans="1:25" ht="51" hidden="1" customHeight="1">
      <c r="A38" s="40"/>
      <c r="B38" s="75"/>
      <c r="C38" s="74"/>
      <c r="D38" s="58"/>
      <c r="E38" s="1213"/>
      <c r="F38" s="1213"/>
      <c r="G38" s="1213"/>
      <c r="H38" s="1213"/>
      <c r="I38" s="1213"/>
      <c r="J38" s="1213"/>
      <c r="K38" s="1213"/>
      <c r="L38" s="1213"/>
      <c r="M38" s="1213"/>
      <c r="N38" s="1213"/>
      <c r="O38" s="1213"/>
      <c r="P38" s="1213"/>
      <c r="Q38" s="1213"/>
      <c r="R38" s="1213"/>
      <c r="S38" s="1213"/>
      <c r="T38" s="1213"/>
      <c r="U38" s="1213"/>
      <c r="V38" s="1213"/>
      <c r="W38" s="1213"/>
      <c r="X38" s="1213"/>
      <c r="Y38" s="56"/>
    </row>
    <row r="39" spans="1:25" ht="15" hidden="1" customHeight="1">
      <c r="A39" s="40"/>
      <c r="B39" s="75"/>
      <c r="C39" s="74"/>
      <c r="D39" s="58"/>
      <c r="E39" s="1213"/>
      <c r="F39" s="1213"/>
      <c r="G39" s="1213"/>
      <c r="H39" s="1213"/>
      <c r="I39" s="1213"/>
      <c r="J39" s="1213"/>
      <c r="K39" s="1213"/>
      <c r="L39" s="1213"/>
      <c r="M39" s="1213"/>
      <c r="N39" s="1213"/>
      <c r="O39" s="1213"/>
      <c r="P39" s="1213"/>
      <c r="Q39" s="1213"/>
      <c r="R39" s="1213"/>
      <c r="S39" s="1213"/>
      <c r="T39" s="1213"/>
      <c r="U39" s="1213"/>
      <c r="V39" s="1213"/>
      <c r="W39" s="1213"/>
      <c r="X39" s="1213"/>
      <c r="Y39" s="56"/>
    </row>
    <row r="40" spans="1:25" ht="12" hidden="1" customHeight="1">
      <c r="A40" s="40"/>
      <c r="B40" s="75"/>
      <c r="C40" s="74"/>
      <c r="D40" s="58"/>
      <c r="E40" s="1218"/>
      <c r="F40" s="1219"/>
      <c r="G40" s="1219"/>
      <c r="H40" s="1219"/>
      <c r="I40" s="1219"/>
      <c r="J40" s="1219"/>
      <c r="K40" s="1219"/>
      <c r="L40" s="1219"/>
      <c r="M40" s="1219"/>
      <c r="N40" s="1219"/>
      <c r="O40" s="1219"/>
      <c r="P40" s="1219"/>
      <c r="Q40" s="1219"/>
      <c r="R40" s="1219"/>
      <c r="S40" s="1219"/>
      <c r="T40" s="1219"/>
      <c r="U40" s="1219"/>
      <c r="V40" s="1219"/>
      <c r="W40" s="1219"/>
      <c r="X40" s="1219"/>
      <c r="Y40" s="56"/>
    </row>
    <row r="41" spans="1:25" ht="38.25" hidden="1" customHeight="1">
      <c r="A41" s="40"/>
      <c r="B41" s="75"/>
      <c r="C41" s="74"/>
      <c r="D41" s="58"/>
      <c r="E41" s="1213"/>
      <c r="F41" s="1213"/>
      <c r="G41" s="1213"/>
      <c r="H41" s="1213"/>
      <c r="I41" s="1213"/>
      <c r="J41" s="1213"/>
      <c r="K41" s="1213"/>
      <c r="L41" s="1213"/>
      <c r="M41" s="1213"/>
      <c r="N41" s="1213"/>
      <c r="O41" s="1213"/>
      <c r="P41" s="1213"/>
      <c r="Q41" s="1213"/>
      <c r="R41" s="1213"/>
      <c r="S41" s="1213"/>
      <c r="T41" s="1213"/>
      <c r="U41" s="1213"/>
      <c r="V41" s="1213"/>
      <c r="W41" s="1213"/>
      <c r="X41" s="1213"/>
      <c r="Y41" s="56"/>
    </row>
    <row r="42" spans="1:25" ht="15" hidden="1">
      <c r="A42" s="40"/>
      <c r="B42" s="75"/>
      <c r="C42" s="74"/>
      <c r="D42" s="58"/>
      <c r="E42" s="1213"/>
      <c r="F42" s="1213"/>
      <c r="G42" s="1213"/>
      <c r="H42" s="1213"/>
      <c r="I42" s="1213"/>
      <c r="J42" s="1213"/>
      <c r="K42" s="1213"/>
      <c r="L42" s="1213"/>
      <c r="M42" s="1213"/>
      <c r="N42" s="1213"/>
      <c r="O42" s="1213"/>
      <c r="P42" s="1213"/>
      <c r="Q42" s="1213"/>
      <c r="R42" s="1213"/>
      <c r="S42" s="1213"/>
      <c r="T42" s="1213"/>
      <c r="U42" s="1213"/>
      <c r="V42" s="1213"/>
      <c r="W42" s="1213"/>
      <c r="X42" s="1213"/>
      <c r="Y42" s="56"/>
    </row>
    <row r="43" spans="1:25" ht="15" hidden="1">
      <c r="A43" s="40"/>
      <c r="B43" s="75"/>
      <c r="C43" s="74"/>
      <c r="D43" s="58"/>
      <c r="E43" s="1213"/>
      <c r="F43" s="1213"/>
      <c r="G43" s="1213"/>
      <c r="H43" s="1213"/>
      <c r="I43" s="1213"/>
      <c r="J43" s="1213"/>
      <c r="K43" s="1213"/>
      <c r="L43" s="1213"/>
      <c r="M43" s="1213"/>
      <c r="N43" s="1213"/>
      <c r="O43" s="1213"/>
      <c r="P43" s="1213"/>
      <c r="Q43" s="1213"/>
      <c r="R43" s="1213"/>
      <c r="S43" s="1213"/>
      <c r="T43" s="1213"/>
      <c r="U43" s="1213"/>
      <c r="V43" s="1213"/>
      <c r="W43" s="1213"/>
      <c r="X43" s="1213"/>
      <c r="Y43" s="56"/>
    </row>
    <row r="44" spans="1:25" ht="33.75" hidden="1" customHeight="1">
      <c r="A44" s="40"/>
      <c r="B44" s="75"/>
      <c r="C44" s="74"/>
      <c r="D44" s="63"/>
      <c r="E44" s="1213"/>
      <c r="F44" s="1213"/>
      <c r="G44" s="1213"/>
      <c r="H44" s="1213"/>
      <c r="I44" s="1213"/>
      <c r="J44" s="1213"/>
      <c r="K44" s="1213"/>
      <c r="L44" s="1213"/>
      <c r="M44" s="1213"/>
      <c r="N44" s="1213"/>
      <c r="O44" s="1213"/>
      <c r="P44" s="1213"/>
      <c r="Q44" s="1213"/>
      <c r="R44" s="1213"/>
      <c r="S44" s="1213"/>
      <c r="T44" s="1213"/>
      <c r="U44" s="1213"/>
      <c r="V44" s="1213"/>
      <c r="W44" s="1213"/>
      <c r="X44" s="1213"/>
      <c r="Y44" s="56"/>
    </row>
    <row r="45" spans="1:25" ht="15" hidden="1">
      <c r="A45" s="40"/>
      <c r="B45" s="75"/>
      <c r="C45" s="74"/>
      <c r="D45" s="63"/>
      <c r="E45" s="1213"/>
      <c r="F45" s="1213"/>
      <c r="G45" s="1213"/>
      <c r="H45" s="1213"/>
      <c r="I45" s="1213"/>
      <c r="J45" s="1213"/>
      <c r="K45" s="1213"/>
      <c r="L45" s="1213"/>
      <c r="M45" s="1213"/>
      <c r="N45" s="1213"/>
      <c r="O45" s="1213"/>
      <c r="P45" s="1213"/>
      <c r="Q45" s="1213"/>
      <c r="R45" s="1213"/>
      <c r="S45" s="1213"/>
      <c r="T45" s="1213"/>
      <c r="U45" s="1213"/>
      <c r="V45" s="1213"/>
      <c r="W45" s="1213"/>
      <c r="X45" s="1213"/>
      <c r="Y45" s="56"/>
    </row>
    <row r="46" spans="1:25" ht="24" hidden="1" customHeight="1">
      <c r="A46" s="40"/>
      <c r="B46" s="75"/>
      <c r="C46" s="74"/>
      <c r="D46" s="58"/>
      <c r="E46" s="1224" t="s">
        <v>235</v>
      </c>
      <c r="F46" s="1224"/>
      <c r="G46" s="1224"/>
      <c r="H46" s="1224"/>
      <c r="I46" s="1224"/>
      <c r="J46" s="1224"/>
      <c r="K46" s="1224"/>
      <c r="L46" s="1224"/>
      <c r="M46" s="1224"/>
      <c r="N46" s="1224"/>
      <c r="O46" s="1224"/>
      <c r="P46" s="1224"/>
      <c r="Q46" s="1224"/>
      <c r="R46" s="1224"/>
      <c r="S46" s="1224"/>
      <c r="T46" s="1224"/>
      <c r="U46" s="1224"/>
      <c r="V46" s="1224"/>
      <c r="W46" s="1224"/>
      <c r="X46" s="1224"/>
      <c r="Y46" s="56"/>
    </row>
    <row r="47" spans="1:25" ht="37.5" hidden="1" customHeight="1">
      <c r="A47" s="40"/>
      <c r="B47" s="75"/>
      <c r="C47" s="74"/>
      <c r="D47" s="58"/>
      <c r="E47" s="1224"/>
      <c r="F47" s="1224"/>
      <c r="G47" s="1224"/>
      <c r="H47" s="1224"/>
      <c r="I47" s="1224"/>
      <c r="J47" s="1224"/>
      <c r="K47" s="1224"/>
      <c r="L47" s="1224"/>
      <c r="M47" s="1224"/>
      <c r="N47" s="1224"/>
      <c r="O47" s="1224"/>
      <c r="P47" s="1224"/>
      <c r="Q47" s="1224"/>
      <c r="R47" s="1224"/>
      <c r="S47" s="1224"/>
      <c r="T47" s="1224"/>
      <c r="U47" s="1224"/>
      <c r="V47" s="1224"/>
      <c r="W47" s="1224"/>
      <c r="X47" s="1224"/>
      <c r="Y47" s="56"/>
    </row>
    <row r="48" spans="1:25" ht="24" hidden="1" customHeight="1">
      <c r="A48" s="40"/>
      <c r="B48" s="75"/>
      <c r="C48" s="74"/>
      <c r="D48" s="58"/>
      <c r="E48" s="1224"/>
      <c r="F48" s="1224"/>
      <c r="G48" s="1224"/>
      <c r="H48" s="1224"/>
      <c r="I48" s="1224"/>
      <c r="J48" s="1224"/>
      <c r="K48" s="1224"/>
      <c r="L48" s="1224"/>
      <c r="M48" s="1224"/>
      <c r="N48" s="1224"/>
      <c r="O48" s="1224"/>
      <c r="P48" s="1224"/>
      <c r="Q48" s="1224"/>
      <c r="R48" s="1224"/>
      <c r="S48" s="1224"/>
      <c r="T48" s="1224"/>
      <c r="U48" s="1224"/>
      <c r="V48" s="1224"/>
      <c r="W48" s="1224"/>
      <c r="X48" s="1224"/>
      <c r="Y48" s="56"/>
    </row>
    <row r="49" spans="1:25" ht="51" hidden="1" customHeight="1">
      <c r="A49" s="40"/>
      <c r="B49" s="75"/>
      <c r="C49" s="74"/>
      <c r="D49" s="58"/>
      <c r="E49" s="1224"/>
      <c r="F49" s="1224"/>
      <c r="G49" s="1224"/>
      <c r="H49" s="1224"/>
      <c r="I49" s="1224"/>
      <c r="J49" s="1224"/>
      <c r="K49" s="1224"/>
      <c r="L49" s="1224"/>
      <c r="M49" s="1224"/>
      <c r="N49" s="1224"/>
      <c r="O49" s="1224"/>
      <c r="P49" s="1224"/>
      <c r="Q49" s="1224"/>
      <c r="R49" s="1224"/>
      <c r="S49" s="1224"/>
      <c r="T49" s="1224"/>
      <c r="U49" s="1224"/>
      <c r="V49" s="1224"/>
      <c r="W49" s="1224"/>
      <c r="X49" s="1224"/>
      <c r="Y49" s="56"/>
    </row>
    <row r="50" spans="1:25" ht="15" hidden="1">
      <c r="A50" s="40"/>
      <c r="B50" s="75"/>
      <c r="C50" s="74"/>
      <c r="D50" s="58"/>
      <c r="E50" s="1224"/>
      <c r="F50" s="1224"/>
      <c r="G50" s="1224"/>
      <c r="H50" s="1224"/>
      <c r="I50" s="1224"/>
      <c r="J50" s="1224"/>
      <c r="K50" s="1224"/>
      <c r="L50" s="1224"/>
      <c r="M50" s="1224"/>
      <c r="N50" s="1224"/>
      <c r="O50" s="1224"/>
      <c r="P50" s="1224"/>
      <c r="Q50" s="1224"/>
      <c r="R50" s="1224"/>
      <c r="S50" s="1224"/>
      <c r="T50" s="1224"/>
      <c r="U50" s="1224"/>
      <c r="V50" s="1224"/>
      <c r="W50" s="1224"/>
      <c r="X50" s="1224"/>
      <c r="Y50" s="56"/>
    </row>
    <row r="51" spans="1:25" ht="15" hidden="1">
      <c r="A51" s="40"/>
      <c r="B51" s="75"/>
      <c r="C51" s="74"/>
      <c r="D51" s="58"/>
      <c r="E51" s="1224"/>
      <c r="F51" s="1224"/>
      <c r="G51" s="1224"/>
      <c r="H51" s="1224"/>
      <c r="I51" s="1224"/>
      <c r="J51" s="1224"/>
      <c r="K51" s="1224"/>
      <c r="L51" s="1224"/>
      <c r="M51" s="1224"/>
      <c r="N51" s="1224"/>
      <c r="O51" s="1224"/>
      <c r="P51" s="1224"/>
      <c r="Q51" s="1224"/>
      <c r="R51" s="1224"/>
      <c r="S51" s="1224"/>
      <c r="T51" s="1224"/>
      <c r="U51" s="1224"/>
      <c r="V51" s="1224"/>
      <c r="W51" s="1224"/>
      <c r="X51" s="1224"/>
      <c r="Y51" s="56"/>
    </row>
    <row r="52" spans="1:25" ht="15" hidden="1">
      <c r="A52" s="40"/>
      <c r="B52" s="75"/>
      <c r="C52" s="74"/>
      <c r="D52" s="58"/>
      <c r="E52" s="1224"/>
      <c r="F52" s="1224"/>
      <c r="G52" s="1224"/>
      <c r="H52" s="1224"/>
      <c r="I52" s="1224"/>
      <c r="J52" s="1224"/>
      <c r="K52" s="1224"/>
      <c r="L52" s="1224"/>
      <c r="M52" s="1224"/>
      <c r="N52" s="1224"/>
      <c r="O52" s="1224"/>
      <c r="P52" s="1224"/>
      <c r="Q52" s="1224"/>
      <c r="R52" s="1224"/>
      <c r="S52" s="1224"/>
      <c r="T52" s="1224"/>
      <c r="U52" s="1224"/>
      <c r="V52" s="1224"/>
      <c r="W52" s="1224"/>
      <c r="X52" s="1224"/>
      <c r="Y52" s="56"/>
    </row>
    <row r="53" spans="1:25" ht="15" hidden="1">
      <c r="A53" s="40"/>
      <c r="B53" s="75"/>
      <c r="C53" s="74"/>
      <c r="D53" s="58"/>
      <c r="E53" s="1224"/>
      <c r="F53" s="1224"/>
      <c r="G53" s="1224"/>
      <c r="H53" s="1224"/>
      <c r="I53" s="1224"/>
      <c r="J53" s="1224"/>
      <c r="K53" s="1224"/>
      <c r="L53" s="1224"/>
      <c r="M53" s="1224"/>
      <c r="N53" s="1224"/>
      <c r="O53" s="1224"/>
      <c r="P53" s="1224"/>
      <c r="Q53" s="1224"/>
      <c r="R53" s="1224"/>
      <c r="S53" s="1224"/>
      <c r="T53" s="1224"/>
      <c r="U53" s="1224"/>
      <c r="V53" s="1224"/>
      <c r="W53" s="1224"/>
      <c r="X53" s="1224"/>
      <c r="Y53" s="56"/>
    </row>
    <row r="54" spans="1:25" ht="15" hidden="1">
      <c r="A54" s="40"/>
      <c r="B54" s="75"/>
      <c r="C54" s="74"/>
      <c r="D54" s="58"/>
      <c r="E54" s="1224"/>
      <c r="F54" s="1224"/>
      <c r="G54" s="1224"/>
      <c r="H54" s="1224"/>
      <c r="I54" s="1224"/>
      <c r="J54" s="1224"/>
      <c r="K54" s="1224"/>
      <c r="L54" s="1224"/>
      <c r="M54" s="1224"/>
      <c r="N54" s="1224"/>
      <c r="O54" s="1224"/>
      <c r="P54" s="1224"/>
      <c r="Q54" s="1224"/>
      <c r="R54" s="1224"/>
      <c r="S54" s="1224"/>
      <c r="T54" s="1224"/>
      <c r="U54" s="1224"/>
      <c r="V54" s="1224"/>
      <c r="W54" s="1224"/>
      <c r="X54" s="1224"/>
      <c r="Y54" s="56"/>
    </row>
    <row r="55" spans="1:25" ht="15" hidden="1">
      <c r="A55" s="40"/>
      <c r="B55" s="75"/>
      <c r="C55" s="74"/>
      <c r="D55" s="58"/>
      <c r="E55" s="1224"/>
      <c r="F55" s="1224"/>
      <c r="G55" s="1224"/>
      <c r="H55" s="1224"/>
      <c r="I55" s="1224"/>
      <c r="J55" s="1224"/>
      <c r="K55" s="1224"/>
      <c r="L55" s="1224"/>
      <c r="M55" s="1224"/>
      <c r="N55" s="1224"/>
      <c r="O55" s="1224"/>
      <c r="P55" s="1224"/>
      <c r="Q55" s="1224"/>
      <c r="R55" s="1224"/>
      <c r="S55" s="1224"/>
      <c r="T55" s="1224"/>
      <c r="U55" s="1224"/>
      <c r="V55" s="1224"/>
      <c r="W55" s="1224"/>
      <c r="X55" s="1224"/>
      <c r="Y55" s="56"/>
    </row>
    <row r="56" spans="1:25" ht="25.5" hidden="1" customHeight="1">
      <c r="A56" s="40"/>
      <c r="B56" s="75"/>
      <c r="C56" s="74"/>
      <c r="D56" s="63"/>
      <c r="E56" s="1224"/>
      <c r="F56" s="1224"/>
      <c r="G56" s="1224"/>
      <c r="H56" s="1224"/>
      <c r="I56" s="1224"/>
      <c r="J56" s="1224"/>
      <c r="K56" s="1224"/>
      <c r="L56" s="1224"/>
      <c r="M56" s="1224"/>
      <c r="N56" s="1224"/>
      <c r="O56" s="1224"/>
      <c r="P56" s="1224"/>
      <c r="Q56" s="1224"/>
      <c r="R56" s="1224"/>
      <c r="S56" s="1224"/>
      <c r="T56" s="1224"/>
      <c r="U56" s="1224"/>
      <c r="V56" s="1224"/>
      <c r="W56" s="1224"/>
      <c r="X56" s="1224"/>
      <c r="Y56" s="56"/>
    </row>
    <row r="57" spans="1:25" ht="15" hidden="1">
      <c r="A57" s="40"/>
      <c r="B57" s="75"/>
      <c r="C57" s="74"/>
      <c r="D57" s="63"/>
      <c r="E57" s="1224"/>
      <c r="F57" s="1224"/>
      <c r="G57" s="1224"/>
      <c r="H57" s="1224"/>
      <c r="I57" s="1224"/>
      <c r="J57" s="1224"/>
      <c r="K57" s="1224"/>
      <c r="L57" s="1224"/>
      <c r="M57" s="1224"/>
      <c r="N57" s="1224"/>
      <c r="O57" s="1224"/>
      <c r="P57" s="1224"/>
      <c r="Q57" s="1224"/>
      <c r="R57" s="1224"/>
      <c r="S57" s="1224"/>
      <c r="T57" s="1224"/>
      <c r="U57" s="1224"/>
      <c r="V57" s="1224"/>
      <c r="W57" s="1224"/>
      <c r="X57" s="1224"/>
      <c r="Y57" s="56"/>
    </row>
    <row r="58" spans="1:25" ht="15" hidden="1" customHeight="1">
      <c r="A58" s="40"/>
      <c r="B58" s="75"/>
      <c r="C58" s="74"/>
      <c r="D58" s="58"/>
      <c r="E58" s="1210" t="s">
        <v>393</v>
      </c>
      <c r="F58" s="1210"/>
      <c r="G58" s="1210"/>
      <c r="H58" s="1210"/>
      <c r="I58" s="1210"/>
      <c r="J58" s="1210"/>
      <c r="K58" s="1210"/>
      <c r="L58" s="1210"/>
      <c r="M58" s="1210"/>
      <c r="N58" s="1210"/>
      <c r="O58" s="1210"/>
      <c r="P58" s="1210"/>
      <c r="Q58" s="1210"/>
      <c r="R58" s="1210"/>
      <c r="S58" s="1210"/>
      <c r="T58" s="1210"/>
      <c r="U58" s="1210"/>
      <c r="V58" s="223"/>
      <c r="W58" s="223"/>
      <c r="X58" s="223"/>
      <c r="Y58" s="56"/>
    </row>
    <row r="59" spans="1:25" ht="15" hidden="1" customHeight="1">
      <c r="A59" s="40"/>
      <c r="B59" s="75"/>
      <c r="C59" s="74"/>
      <c r="D59" s="58"/>
      <c r="E59" s="1225"/>
      <c r="F59" s="1225"/>
      <c r="G59" s="1225"/>
      <c r="H59" s="1218"/>
      <c r="I59" s="1219"/>
      <c r="J59" s="1219"/>
      <c r="K59" s="1219"/>
      <c r="L59" s="1219"/>
      <c r="M59" s="1219"/>
      <c r="N59" s="1219"/>
      <c r="O59" s="1219"/>
      <c r="P59" s="1219"/>
      <c r="Q59" s="1219"/>
      <c r="R59" s="1219"/>
      <c r="S59" s="1219"/>
      <c r="T59" s="1219"/>
      <c r="U59" s="1219"/>
      <c r="V59" s="1219"/>
      <c r="W59" s="1219"/>
      <c r="X59" s="1219"/>
      <c r="Y59" s="56"/>
    </row>
    <row r="60" spans="1:25" ht="15" hidden="1" customHeight="1">
      <c r="A60" s="40"/>
      <c r="B60" s="75"/>
      <c r="C60" s="74"/>
      <c r="D60" s="58"/>
      <c r="E60" s="1221"/>
      <c r="F60" s="1221"/>
      <c r="G60" s="1221"/>
      <c r="H60" s="1223"/>
      <c r="I60" s="1223"/>
      <c r="J60" s="1223"/>
      <c r="K60" s="1223"/>
      <c r="L60" s="1223"/>
      <c r="M60" s="1223"/>
      <c r="N60" s="1223"/>
      <c r="O60" s="1223"/>
      <c r="P60" s="1223"/>
      <c r="Q60" s="1223"/>
      <c r="R60" s="1223"/>
      <c r="S60" s="1223"/>
      <c r="T60" s="1223"/>
      <c r="U60" s="1223"/>
      <c r="V60" s="1223"/>
      <c r="W60" s="1223"/>
      <c r="X60" s="1223"/>
      <c r="Y60" s="56"/>
    </row>
    <row r="61" spans="1:25" ht="15" hidden="1">
      <c r="A61" s="40"/>
      <c r="B61" s="75"/>
      <c r="C61" s="74"/>
      <c r="D61" s="58"/>
      <c r="E61" s="67"/>
      <c r="F61" s="65"/>
      <c r="G61" s="66"/>
      <c r="H61" s="1223"/>
      <c r="I61" s="1223"/>
      <c r="J61" s="1223"/>
      <c r="K61" s="1223"/>
      <c r="L61" s="1223"/>
      <c r="M61" s="1223"/>
      <c r="N61" s="1223"/>
      <c r="O61" s="1223"/>
      <c r="P61" s="1223"/>
      <c r="Q61" s="1223"/>
      <c r="R61" s="1223"/>
      <c r="S61" s="1223"/>
      <c r="T61" s="1223"/>
      <c r="U61" s="1223"/>
      <c r="V61" s="1223"/>
      <c r="W61" s="1223"/>
      <c r="X61" s="1223"/>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10" t="s">
        <v>394</v>
      </c>
      <c r="F70" s="1210"/>
      <c r="G70" s="1210"/>
      <c r="H70" s="1210"/>
      <c r="I70" s="1210"/>
      <c r="J70" s="1210"/>
      <c r="K70" s="1210"/>
      <c r="L70" s="1210"/>
      <c r="M70" s="1210"/>
      <c r="N70" s="1210"/>
      <c r="O70" s="1210"/>
      <c r="P70" s="1210"/>
      <c r="Q70" s="1210"/>
      <c r="R70" s="1210"/>
      <c r="S70" s="1210"/>
      <c r="T70" s="1210"/>
      <c r="U70" s="418"/>
      <c r="V70" s="418"/>
      <c r="W70" s="418"/>
      <c r="X70" s="418"/>
      <c r="Y70" s="56"/>
    </row>
    <row r="71" spans="1:25" ht="15" hidden="1">
      <c r="A71" s="40"/>
      <c r="B71" s="75"/>
      <c r="C71" s="74"/>
      <c r="D71" s="58"/>
      <c r="E71" s="1210" t="s">
        <v>564</v>
      </c>
      <c r="F71" s="1210"/>
      <c r="G71" s="1210"/>
      <c r="H71" s="1210"/>
      <c r="I71" s="1210"/>
      <c r="J71" s="1210"/>
      <c r="K71" s="1210"/>
      <c r="L71" s="1210"/>
      <c r="M71" s="1210"/>
      <c r="N71" s="1210"/>
      <c r="O71" s="1210"/>
      <c r="P71" s="1210"/>
      <c r="Q71" s="1210"/>
      <c r="R71" s="1210"/>
      <c r="S71" s="1210"/>
      <c r="T71" s="1210"/>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10" t="s">
        <v>393</v>
      </c>
      <c r="F81" s="1210"/>
      <c r="G81" s="1210"/>
      <c r="H81" s="1210"/>
      <c r="I81" s="1210"/>
      <c r="J81" s="1210"/>
      <c r="K81" s="1210"/>
      <c r="L81" s="1210"/>
      <c r="M81" s="1210"/>
      <c r="N81" s="1210"/>
      <c r="O81" s="1210"/>
      <c r="P81" s="1210"/>
      <c r="Q81" s="1210"/>
      <c r="R81" s="1210"/>
      <c r="S81" s="1210"/>
      <c r="T81" s="1210"/>
      <c r="U81" s="1210"/>
      <c r="V81" s="223"/>
      <c r="W81" s="223"/>
      <c r="X81" s="223"/>
      <c r="Y81" s="56"/>
    </row>
    <row r="82" spans="1:25" ht="15" hidden="1" customHeight="1">
      <c r="A82" s="40"/>
      <c r="B82" s="75"/>
      <c r="C82" s="74"/>
      <c r="D82" s="58"/>
      <c r="E82" s="1221"/>
      <c r="F82" s="1221"/>
      <c r="G82" s="1221"/>
      <c r="H82" s="1218"/>
      <c r="I82" s="1219"/>
      <c r="J82" s="1219"/>
      <c r="K82" s="1219"/>
      <c r="L82" s="1219"/>
      <c r="M82" s="1219"/>
      <c r="N82" s="1219"/>
      <c r="O82" s="1219"/>
      <c r="P82" s="1219"/>
      <c r="Q82" s="1219"/>
      <c r="R82" s="1219"/>
      <c r="S82" s="1219"/>
      <c r="T82" s="1219"/>
      <c r="U82" s="1219"/>
      <c r="V82" s="1219"/>
      <c r="W82" s="1219"/>
      <c r="X82" s="1219"/>
      <c r="Y82" s="56"/>
    </row>
    <row r="83" spans="1:25" ht="15" hidden="1" customHeight="1">
      <c r="A83" s="40"/>
      <c r="B83" s="75"/>
      <c r="C83" s="74"/>
      <c r="D83" s="58"/>
      <c r="Y83" s="56"/>
    </row>
    <row r="84" spans="1:25" ht="15" hidden="1" customHeight="1">
      <c r="A84" s="40"/>
      <c r="B84" s="75"/>
      <c r="C84" s="74"/>
      <c r="D84" s="58"/>
      <c r="E84" s="67"/>
      <c r="F84" s="65"/>
      <c r="G84" s="66"/>
      <c r="H84" s="1223"/>
      <c r="I84" s="1223"/>
      <c r="J84" s="1223"/>
      <c r="K84" s="1223"/>
      <c r="L84" s="1223"/>
      <c r="M84" s="1223"/>
      <c r="N84" s="1223"/>
      <c r="O84" s="1223"/>
      <c r="P84" s="1223"/>
      <c r="Q84" s="1223"/>
      <c r="R84" s="1223"/>
      <c r="S84" s="1223"/>
      <c r="T84" s="1223"/>
      <c r="U84" s="1223"/>
      <c r="V84" s="1223"/>
      <c r="W84" s="1223"/>
      <c r="X84" s="1223"/>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22" t="s">
        <v>234</v>
      </c>
      <c r="F98" s="1222"/>
      <c r="G98" s="1222"/>
      <c r="H98" s="1222"/>
      <c r="I98" s="1222"/>
      <c r="J98" s="1222"/>
      <c r="K98" s="1222"/>
      <c r="L98" s="1222"/>
      <c r="M98" s="1222"/>
      <c r="N98" s="1222"/>
      <c r="O98" s="1222"/>
      <c r="P98" s="1222"/>
      <c r="Q98" s="1222"/>
      <c r="R98" s="1222"/>
      <c r="S98" s="1222"/>
      <c r="T98" s="1222"/>
      <c r="U98" s="1222"/>
      <c r="V98" s="1222"/>
      <c r="W98" s="1222"/>
      <c r="X98" s="1222"/>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20" t="s">
        <v>233</v>
      </c>
      <c r="G100" s="1220"/>
      <c r="H100" s="1220"/>
      <c r="I100" s="1220"/>
      <c r="J100" s="1220"/>
      <c r="K100" s="1220"/>
      <c r="L100" s="1220"/>
      <c r="M100" s="1220"/>
      <c r="N100" s="1220"/>
      <c r="O100" s="1220"/>
      <c r="P100" s="1220"/>
      <c r="Q100" s="1220"/>
      <c r="R100" s="1220"/>
      <c r="S100" s="1220"/>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20" t="s">
        <v>232</v>
      </c>
      <c r="G102" s="1220"/>
      <c r="H102" s="1220"/>
      <c r="I102" s="1220"/>
      <c r="J102" s="1220"/>
      <c r="K102" s="1220"/>
      <c r="L102" s="1220"/>
      <c r="M102" s="1220"/>
      <c r="N102" s="1220"/>
      <c r="O102" s="1220"/>
      <c r="P102" s="1220"/>
      <c r="Q102" s="1220"/>
      <c r="R102" s="1220"/>
      <c r="S102" s="1220"/>
      <c r="T102" s="1220"/>
      <c r="U102" s="1220"/>
      <c r="V102" s="1220"/>
      <c r="W102" s="1220"/>
      <c r="X102" s="1220"/>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fN/Gxgb7y59h4dZU7/yozuAXJmLESahCyIH4bmTIdkjYRzlS76hd97Ih8QEpnjF9rOfsTxC/4zktRxIVNtvUQQ==" saltValue="ijiteI/BkkDPEJqidHfzMQ==" spinCount="100000"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0"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11" t="s">
        <v>732</v>
      </c>
      <c r="M5" s="1311"/>
      <c r="N5" s="1311"/>
      <c r="O5" s="1311"/>
      <c r="P5" s="1311"/>
      <c r="Q5" s="1311"/>
      <c r="R5" s="1311"/>
      <c r="S5" s="1311"/>
      <c r="T5" s="1311"/>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28.04.2020</v>
      </c>
      <c r="P8" s="1288"/>
      <c r="Q8" s="1288"/>
      <c r="R8" s="1288"/>
      <c r="S8" s="1288"/>
      <c r="T8" s="1288"/>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29</v>
      </c>
      <c r="P9" s="1288"/>
      <c r="Q9" s="1288"/>
      <c r="R9" s="1288"/>
      <c r="S9" s="1288"/>
      <c r="T9" s="1288"/>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287"/>
      <c r="P10" s="1287"/>
      <c r="Q10" s="1287"/>
      <c r="R10" s="1287"/>
      <c r="S10" s="1287"/>
      <c r="T10" s="1287"/>
      <c r="U10" s="780"/>
      <c r="V10" s="780"/>
      <c r="X10" s="1121"/>
      <c r="Y10" s="1121"/>
      <c r="Z10" s="1121"/>
      <c r="AA10" s="1121"/>
      <c r="AB10" s="1121"/>
    </row>
    <row r="11" spans="1:35" s="539" customFormat="1" ht="11.25" hidden="1" customHeight="1">
      <c r="A11" s="559"/>
      <c r="B11" s="559"/>
      <c r="C11" s="559"/>
      <c r="D11" s="559"/>
      <c r="E11" s="559"/>
      <c r="F11" s="559"/>
      <c r="G11" s="559"/>
      <c r="H11" s="559"/>
      <c r="L11" s="1312"/>
      <c r="M11" s="1312"/>
      <c r="N11" s="536"/>
      <c r="O11" s="1329"/>
      <c r="P11" s="1329"/>
      <c r="Q11" s="1329"/>
      <c r="R11" s="1329"/>
      <c r="S11" s="1329"/>
      <c r="T11" s="1329"/>
      <c r="U11" s="557" t="s">
        <v>371</v>
      </c>
      <c r="X11" s="559"/>
      <c r="Y11" s="559"/>
      <c r="Z11" s="559"/>
      <c r="AA11" s="559"/>
      <c r="AB11" s="559"/>
      <c r="AC11" s="559"/>
      <c r="AD11" s="559"/>
      <c r="AE11" s="559"/>
      <c r="AF11" s="559"/>
      <c r="AG11" s="559"/>
      <c r="AH11" s="559"/>
      <c r="AI11" s="559"/>
    </row>
    <row r="12" spans="1:35">
      <c r="J12" s="499"/>
      <c r="K12" s="499"/>
      <c r="L12" s="494"/>
      <c r="M12" s="494"/>
      <c r="N12" s="494"/>
      <c r="O12" s="1330"/>
      <c r="P12" s="1330"/>
      <c r="Q12" s="1330"/>
      <c r="R12" s="1330"/>
      <c r="S12" s="1330"/>
      <c r="T12" s="1330"/>
      <c r="U12" s="1330"/>
    </row>
    <row r="13" spans="1:35" ht="14.25" customHeight="1">
      <c r="J13" s="499"/>
      <c r="K13" s="499"/>
      <c r="L13" s="1239" t="s">
        <v>445</v>
      </c>
      <c r="M13" s="1239"/>
      <c r="N13" s="1239"/>
      <c r="O13" s="1239"/>
      <c r="P13" s="1239"/>
      <c r="Q13" s="1239"/>
      <c r="R13" s="1239"/>
      <c r="S13" s="1239"/>
      <c r="T13" s="1239"/>
      <c r="U13" s="1239"/>
      <c r="V13" s="1239"/>
      <c r="W13" s="1239" t="s">
        <v>446</v>
      </c>
    </row>
    <row r="14" spans="1:35" ht="14.25" customHeight="1">
      <c r="J14" s="499"/>
      <c r="K14" s="499"/>
      <c r="L14" s="1295" t="s">
        <v>91</v>
      </c>
      <c r="M14" s="1295" t="s">
        <v>602</v>
      </c>
      <c r="N14" s="491"/>
      <c r="O14" s="1296" t="s">
        <v>604</v>
      </c>
      <c r="P14" s="1297"/>
      <c r="Q14" s="1297"/>
      <c r="R14" s="1297"/>
      <c r="S14" s="1297"/>
      <c r="T14" s="1298"/>
      <c r="U14" s="1306" t="s">
        <v>339</v>
      </c>
      <c r="V14" s="1292" t="s">
        <v>274</v>
      </c>
      <c r="W14" s="1239"/>
    </row>
    <row r="15" spans="1:35" ht="14.25" customHeight="1">
      <c r="J15" s="499"/>
      <c r="K15" s="499"/>
      <c r="L15" s="1295"/>
      <c r="M15" s="1295"/>
      <c r="N15" s="491"/>
      <c r="O15" s="1301" t="s">
        <v>590</v>
      </c>
      <c r="P15" s="1299"/>
      <c r="Q15" s="1300"/>
      <c r="R15" s="1304" t="s">
        <v>615</v>
      </c>
      <c r="S15" s="1304"/>
      <c r="T15" s="1305"/>
      <c r="U15" s="1307"/>
      <c r="V15" s="1293"/>
      <c r="W15" s="1239"/>
    </row>
    <row r="16" spans="1:35" ht="30" customHeight="1">
      <c r="J16" s="499"/>
      <c r="K16" s="499"/>
      <c r="L16" s="1295"/>
      <c r="M16" s="1295"/>
      <c r="N16" s="490"/>
      <c r="O16" s="1302"/>
      <c r="P16" s="505"/>
      <c r="Q16" s="505"/>
      <c r="R16" s="506" t="s">
        <v>273</v>
      </c>
      <c r="S16" s="1290" t="s">
        <v>272</v>
      </c>
      <c r="T16" s="1291"/>
      <c r="U16" s="1308"/>
      <c r="V16" s="1294"/>
      <c r="W16" s="1239"/>
    </row>
    <row r="17" spans="1:36">
      <c r="J17" s="499"/>
      <c r="K17" s="538">
        <v>1</v>
      </c>
      <c r="L17" s="616" t="s">
        <v>92</v>
      </c>
      <c r="M17" s="616" t="s">
        <v>48</v>
      </c>
      <c r="N17" s="636" t="s">
        <v>48</v>
      </c>
      <c r="O17" s="617">
        <f ca="1">OFFSET(O17,0,-1)+1</f>
        <v>3</v>
      </c>
      <c r="P17" s="618">
        <f ca="1">OFFSET(P17,0,-1)</f>
        <v>3</v>
      </c>
      <c r="Q17" s="618">
        <f ca="1">OFFSET(Q17,0,-1)</f>
        <v>3</v>
      </c>
      <c r="R17" s="617">
        <f ca="1">OFFSET(R17,0,-1)+1</f>
        <v>4</v>
      </c>
      <c r="S17" s="1313">
        <f ca="1">OFFSET(S17,0,-1)+1</f>
        <v>5</v>
      </c>
      <c r="T17" s="1313"/>
      <c r="U17" s="617">
        <f ca="1">OFFSET(U17,0,-2)+1</f>
        <v>6</v>
      </c>
      <c r="V17" s="618">
        <f ca="1">OFFSET(V17,0,-1)</f>
        <v>6</v>
      </c>
      <c r="W17" s="617">
        <f ca="1">OFFSET(W17,0,-1)+1</f>
        <v>7</v>
      </c>
    </row>
    <row r="18" spans="1:36" ht="22.5">
      <c r="A18" s="1314">
        <v>1</v>
      </c>
      <c r="B18" s="867"/>
      <c r="C18" s="867"/>
      <c r="D18" s="867"/>
      <c r="E18" s="868"/>
      <c r="F18" s="869"/>
      <c r="G18" s="867"/>
      <c r="H18" s="867"/>
      <c r="I18" s="870"/>
      <c r="J18" s="865"/>
      <c r="K18" s="874">
        <v>1</v>
      </c>
      <c r="L18" s="562">
        <f>mergeValue(A18)</f>
        <v>1</v>
      </c>
      <c r="M18" s="610" t="s">
        <v>19</v>
      </c>
      <c r="N18" s="549"/>
      <c r="O18" s="1326"/>
      <c r="P18" s="1326"/>
      <c r="Q18" s="1326"/>
      <c r="R18" s="1326"/>
      <c r="S18" s="1326"/>
      <c r="T18" s="1326"/>
      <c r="U18" s="1326"/>
      <c r="V18" s="1326"/>
      <c r="W18" s="599" t="s">
        <v>718</v>
      </c>
    </row>
    <row r="19" spans="1:36" ht="22.5">
      <c r="A19" s="1314"/>
      <c r="B19" s="1314">
        <v>1</v>
      </c>
      <c r="C19" s="867"/>
      <c r="D19" s="867"/>
      <c r="E19" s="869"/>
      <c r="F19" s="869"/>
      <c r="G19" s="867"/>
      <c r="H19" s="867"/>
      <c r="I19" s="864"/>
      <c r="J19" s="863"/>
      <c r="K19" s="874">
        <v>1</v>
      </c>
      <c r="L19" s="562" t="str">
        <f>mergeValue(A19) &amp;"."&amp; mergeValue(B19)</f>
        <v>1.1</v>
      </c>
      <c r="M19" s="516" t="s">
        <v>15</v>
      </c>
      <c r="N19" s="549"/>
      <c r="O19" s="1326"/>
      <c r="P19" s="1326"/>
      <c r="Q19" s="1326"/>
      <c r="R19" s="1326"/>
      <c r="S19" s="1326"/>
      <c r="T19" s="1326"/>
      <c r="U19" s="1326"/>
      <c r="V19" s="1326"/>
      <c r="W19" s="599" t="s">
        <v>459</v>
      </c>
    </row>
    <row r="20" spans="1:36" ht="22.5">
      <c r="A20" s="1314"/>
      <c r="B20" s="1314"/>
      <c r="C20" s="1314">
        <v>1</v>
      </c>
      <c r="D20" s="867"/>
      <c r="E20" s="869"/>
      <c r="F20" s="869"/>
      <c r="G20" s="867"/>
      <c r="H20" s="867"/>
      <c r="I20" s="871"/>
      <c r="J20" s="863"/>
      <c r="K20" s="874">
        <v>1</v>
      </c>
      <c r="L20" s="562" t="str">
        <f>mergeValue(A20) &amp;"."&amp; mergeValue(B20)&amp;"."&amp; mergeValue(C20)</f>
        <v>1.1.1</v>
      </c>
      <c r="M20" s="517" t="s">
        <v>7</v>
      </c>
      <c r="N20" s="549"/>
      <c r="O20" s="1326"/>
      <c r="P20" s="1326"/>
      <c r="Q20" s="1326"/>
      <c r="R20" s="1326"/>
      <c r="S20" s="1326"/>
      <c r="T20" s="1326"/>
      <c r="U20" s="1326"/>
      <c r="V20" s="1326"/>
      <c r="W20" s="599" t="s">
        <v>600</v>
      </c>
    </row>
    <row r="21" spans="1:36" ht="22.5">
      <c r="A21" s="1314"/>
      <c r="B21" s="1314"/>
      <c r="C21" s="1314"/>
      <c r="D21" s="1314">
        <v>1</v>
      </c>
      <c r="E21" s="869"/>
      <c r="F21" s="869"/>
      <c r="G21" s="867"/>
      <c r="H21" s="867"/>
      <c r="I21" s="1314">
        <v>1</v>
      </c>
      <c r="J21" s="863"/>
      <c r="K21" s="874">
        <v>1</v>
      </c>
      <c r="L21" s="562" t="str">
        <f>mergeValue(A21) &amp;"."&amp; mergeValue(B21)&amp;"."&amp; mergeValue(C21)&amp;"."&amp; mergeValue(D21)</f>
        <v>1.1.1.1</v>
      </c>
      <c r="M21" s="518" t="s">
        <v>21</v>
      </c>
      <c r="N21" s="549"/>
      <c r="O21" s="1326"/>
      <c r="P21" s="1326"/>
      <c r="Q21" s="1326"/>
      <c r="R21" s="1326"/>
      <c r="S21" s="1326"/>
      <c r="T21" s="1326"/>
      <c r="U21" s="1326"/>
      <c r="V21" s="1326"/>
      <c r="W21" s="599" t="s">
        <v>601</v>
      </c>
    </row>
    <row r="22" spans="1:36" ht="11.25" hidden="1" customHeight="1">
      <c r="A22" s="1314"/>
      <c r="B22" s="1314"/>
      <c r="C22" s="1314"/>
      <c r="D22" s="1314"/>
      <c r="E22" s="1314">
        <v>1</v>
      </c>
      <c r="F22" s="869"/>
      <c r="G22" s="867"/>
      <c r="H22" s="867"/>
      <c r="I22" s="1314"/>
      <c r="J22" s="869"/>
      <c r="K22" s="874">
        <v>1</v>
      </c>
      <c r="L22" s="562"/>
      <c r="M22" s="524"/>
      <c r="N22" s="550"/>
      <c r="O22" s="600"/>
      <c r="P22" s="600"/>
      <c r="Q22" s="600"/>
      <c r="R22" s="600"/>
      <c r="S22" s="600"/>
      <c r="T22" s="600"/>
      <c r="U22" s="562"/>
      <c r="V22" s="477"/>
      <c r="W22" s="529"/>
    </row>
    <row r="23" spans="1:36" ht="33.75">
      <c r="A23" s="1314"/>
      <c r="B23" s="1314"/>
      <c r="C23" s="1314"/>
      <c r="D23" s="1314"/>
      <c r="E23" s="1314"/>
      <c r="F23" s="1314">
        <v>1</v>
      </c>
      <c r="G23" s="867"/>
      <c r="H23" s="867"/>
      <c r="I23" s="1314"/>
      <c r="J23" s="1331"/>
      <c r="K23" s="874">
        <v>1</v>
      </c>
      <c r="L23" s="562" t="str">
        <f>mergeValue(A23) &amp;"."&amp; mergeValue(B23)&amp;"."&amp; mergeValue(C23)&amp;"."&amp; mergeValue(D23)&amp;"."&amp;  mergeValue(F23)</f>
        <v>1.1.1.1.1</v>
      </c>
      <c r="M23" s="524" t="s">
        <v>9</v>
      </c>
      <c r="N23" s="550"/>
      <c r="O23" s="1316"/>
      <c r="P23" s="1316"/>
      <c r="Q23" s="1316"/>
      <c r="R23" s="1316"/>
      <c r="S23" s="1316"/>
      <c r="T23" s="1316"/>
      <c r="U23" s="1316"/>
      <c r="V23" s="1316"/>
      <c r="W23" s="599" t="s">
        <v>720</v>
      </c>
      <c r="Y23" s="558" t="str">
        <f>strCheckUnique(Z23:Z26)</f>
        <v/>
      </c>
      <c r="AA23" s="558"/>
    </row>
    <row r="24" spans="1:36" ht="99" customHeight="1">
      <c r="A24" s="1314"/>
      <c r="B24" s="1314"/>
      <c r="C24" s="1314"/>
      <c r="D24" s="1314"/>
      <c r="E24" s="1314"/>
      <c r="F24" s="1314"/>
      <c r="G24" s="867">
        <v>1</v>
      </c>
      <c r="H24" s="867"/>
      <c r="I24" s="1314"/>
      <c r="J24" s="1331"/>
      <c r="K24" s="866"/>
      <c r="L24" s="562" t="str">
        <f>mergeValue(A24) &amp;"."&amp; mergeValue(B24)&amp;"."&amp; mergeValue(C24)&amp;"."&amp; mergeValue(D24)&amp;"."&amp;  mergeValue(F24)&amp;"."&amp;  mergeValue(G24)</f>
        <v>1.1.1.1.1.1</v>
      </c>
      <c r="M24" s="1088"/>
      <c r="N24" s="555"/>
      <c r="O24" s="532"/>
      <c r="P24" s="532"/>
      <c r="Q24" s="532"/>
      <c r="R24" s="1320"/>
      <c r="S24" s="1310" t="s">
        <v>83</v>
      </c>
      <c r="T24" s="1320"/>
      <c r="U24" s="1310" t="s">
        <v>84</v>
      </c>
      <c r="V24" s="507"/>
      <c r="W24" s="1284" t="s">
        <v>733</v>
      </c>
      <c r="X24" s="554" t="str">
        <f>strCheckDate(O25:V25)</f>
        <v/>
      </c>
      <c r="Y24" s="558"/>
      <c r="Z24" s="558" t="str">
        <f>IF(M24="","",M24 )</f>
        <v/>
      </c>
      <c r="AA24" s="558"/>
      <c r="AB24" s="558"/>
      <c r="AC24" s="558"/>
    </row>
    <row r="25" spans="1:36" ht="11.25" hidden="1">
      <c r="A25" s="1314"/>
      <c r="B25" s="1314"/>
      <c r="C25" s="1314"/>
      <c r="D25" s="1314"/>
      <c r="E25" s="1314"/>
      <c r="F25" s="1314"/>
      <c r="G25" s="867"/>
      <c r="H25" s="867"/>
      <c r="I25" s="1314"/>
      <c r="J25" s="1331"/>
      <c r="K25" s="874">
        <v>1</v>
      </c>
      <c r="L25" s="569"/>
      <c r="M25" s="615"/>
      <c r="N25" s="555"/>
      <c r="O25" s="532"/>
      <c r="P25" s="532"/>
      <c r="Q25" s="553" t="str">
        <f>R24 &amp; "-" &amp; T24</f>
        <v>-</v>
      </c>
      <c r="R25" s="1320"/>
      <c r="S25" s="1310"/>
      <c r="T25" s="1320"/>
      <c r="U25" s="1310"/>
      <c r="V25" s="507"/>
      <c r="W25" s="1285"/>
      <c r="Y25" s="558"/>
      <c r="Z25" s="558"/>
      <c r="AA25" s="558"/>
      <c r="AB25" s="558"/>
      <c r="AC25" s="558"/>
    </row>
    <row r="26" spans="1:36" s="492" customFormat="1" ht="15" customHeight="1">
      <c r="A26" s="1314"/>
      <c r="B26" s="1314"/>
      <c r="C26" s="1314"/>
      <c r="D26" s="1314"/>
      <c r="E26" s="1314"/>
      <c r="F26" s="1314"/>
      <c r="G26" s="867"/>
      <c r="H26" s="867"/>
      <c r="I26" s="1314"/>
      <c r="J26" s="1331"/>
      <c r="K26" s="874">
        <v>1</v>
      </c>
      <c r="L26" s="508"/>
      <c r="M26" s="526" t="s">
        <v>24</v>
      </c>
      <c r="N26" s="521"/>
      <c r="O26" s="515"/>
      <c r="P26" s="515"/>
      <c r="Q26" s="515"/>
      <c r="R26" s="542"/>
      <c r="S26" s="534"/>
      <c r="T26" s="533"/>
      <c r="U26" s="521"/>
      <c r="V26" s="530"/>
      <c r="W26" s="1286"/>
      <c r="X26" s="556"/>
      <c r="Y26" s="556"/>
      <c r="Z26" s="556"/>
      <c r="AA26" s="556"/>
      <c r="AB26" s="556"/>
      <c r="AC26" s="556"/>
      <c r="AD26" s="556"/>
      <c r="AE26" s="556"/>
      <c r="AF26" s="556"/>
      <c r="AG26" s="556"/>
      <c r="AH26" s="556"/>
      <c r="AI26" s="556"/>
    </row>
    <row r="27" spans="1:36" s="492" customFormat="1" ht="15" customHeight="1">
      <c r="A27" s="1314"/>
      <c r="B27" s="1314"/>
      <c r="C27" s="1314"/>
      <c r="D27" s="1314"/>
      <c r="E27" s="1314"/>
      <c r="F27" s="869"/>
      <c r="G27" s="869"/>
      <c r="H27" s="867"/>
      <c r="I27" s="1314"/>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14"/>
      <c r="B28" s="1314"/>
      <c r="C28" s="1314"/>
      <c r="D28" s="1314"/>
      <c r="E28" s="869"/>
      <c r="F28" s="869"/>
      <c r="G28" s="869"/>
      <c r="H28" s="867"/>
      <c r="I28" s="1314"/>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14"/>
      <c r="B29" s="1314"/>
      <c r="C29" s="1314"/>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14"/>
      <c r="B30" s="1314"/>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14"/>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7" t="s">
        <v>734</v>
      </c>
      <c r="N34" s="1277"/>
      <c r="O34" s="1277"/>
      <c r="P34" s="1277"/>
      <c r="Q34" s="1277"/>
      <c r="R34" s="1277"/>
      <c r="S34" s="1277"/>
      <c r="T34" s="1277"/>
      <c r="U34" s="1277"/>
      <c r="V34" s="1277"/>
      <c r="W34" s="1277"/>
    </row>
  </sheetData>
  <sheetProtection password="FA9C" sheet="1" objects="1" scenarios="1" formatColumns="0" formatRows="0"/>
  <dataConsolidate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8" t="s">
        <v>470</v>
      </c>
      <c r="G2" s="1279"/>
      <c r="H2" s="1280"/>
      <c r="I2" s="609"/>
    </row>
    <row r="3" spans="1:20" ht="3" customHeight="1"/>
    <row r="4" spans="1:20" s="539" customFormat="1" ht="11.25">
      <c r="A4" s="559"/>
      <c r="B4" s="559"/>
      <c r="C4" s="559"/>
      <c r="D4" s="559"/>
      <c r="F4" s="1239" t="s">
        <v>445</v>
      </c>
      <c r="G4" s="1239"/>
      <c r="H4" s="1239"/>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28.04.2020</v>
      </c>
      <c r="I7" s="550" t="s">
        <v>472</v>
      </c>
      <c r="J7" s="584"/>
      <c r="K7" s="559"/>
      <c r="L7" s="559"/>
      <c r="M7" s="559"/>
      <c r="N7" s="559"/>
      <c r="O7" s="559"/>
      <c r="P7" s="559"/>
      <c r="Q7" s="559"/>
      <c r="R7" s="559"/>
      <c r="S7" s="559"/>
      <c r="T7" s="559"/>
    </row>
    <row r="8" spans="1:20" s="539" customFormat="1" ht="45">
      <c r="A8" s="1282">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 &amp;"."&amp;mergeValue(B11)</f>
        <v>4.1.1</v>
      </c>
      <c r="G11" s="580" t="s">
        <v>570</v>
      </c>
      <c r="H11" s="573" t="str">
        <f>IF(region_name="","",region_name)</f>
        <v>Нижегородская область</v>
      </c>
      <c r="I11" s="550" t="s">
        <v>478</v>
      </c>
      <c r="J11" s="584"/>
      <c r="K11" s="559"/>
      <c r="L11" s="559"/>
      <c r="M11" s="559"/>
      <c r="N11" s="559"/>
      <c r="O11" s="559"/>
      <c r="P11" s="559"/>
      <c r="Q11" s="559"/>
      <c r="R11" s="559"/>
      <c r="S11" s="559"/>
      <c r="T11" s="559"/>
    </row>
    <row r="12" spans="1:20" s="539" customFormat="1" ht="22.5">
      <c r="A12" s="1282"/>
      <c r="B12" s="1282"/>
      <c r="C12" s="1282">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 &amp;"."&amp;mergeValue(B13)&amp;"."&amp;mergeValue(C13)&amp;"."&amp;mergeValue(D13)</f>
        <v>4.1.1.1.1</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1" t="s">
        <v>616</v>
      </c>
      <c r="M5" s="1311"/>
      <c r="N5" s="1311"/>
      <c r="O5" s="1311"/>
      <c r="P5" s="1311"/>
      <c r="Q5" s="1311"/>
      <c r="R5" s="1311"/>
      <c r="S5" s="1311"/>
      <c r="T5" s="1311"/>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28.04.2020</v>
      </c>
      <c r="P8" s="1288"/>
      <c r="Q8" s="1288"/>
      <c r="R8" s="1288"/>
      <c r="S8" s="1288"/>
      <c r="T8" s="1288"/>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29</v>
      </c>
      <c r="P9" s="1288"/>
      <c r="Q9" s="1288"/>
      <c r="R9" s="1288"/>
      <c r="S9" s="1288"/>
      <c r="T9" s="1288"/>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7"/>
      <c r="P10" s="1287"/>
      <c r="Q10" s="1287"/>
      <c r="R10" s="1287"/>
      <c r="S10" s="1287"/>
      <c r="T10" s="1287"/>
      <c r="U10" s="780"/>
      <c r="V10" s="780"/>
      <c r="X10" s="1121"/>
      <c r="Y10" s="1121"/>
      <c r="Z10" s="1121"/>
      <c r="AA10" s="1121"/>
      <c r="AB10" s="1121"/>
    </row>
    <row r="11" spans="1:34" s="461" customFormat="1" ht="11.25" hidden="1">
      <c r="G11" s="460"/>
      <c r="H11" s="460"/>
      <c r="L11" s="1312"/>
      <c r="M11" s="1312"/>
      <c r="N11" s="458"/>
      <c r="O11" s="1332"/>
      <c r="P11" s="1332"/>
      <c r="Q11" s="1332"/>
      <c r="R11" s="1332"/>
      <c r="S11" s="1332"/>
      <c r="T11" s="1332"/>
      <c r="U11" s="473" t="s">
        <v>371</v>
      </c>
      <c r="X11" s="475"/>
      <c r="Y11" s="475"/>
      <c r="Z11" s="475"/>
      <c r="AA11" s="475"/>
      <c r="AB11" s="475"/>
      <c r="AC11" s="475"/>
      <c r="AD11" s="475"/>
      <c r="AE11" s="475"/>
      <c r="AF11" s="475"/>
      <c r="AG11" s="475"/>
      <c r="AH11" s="475"/>
    </row>
    <row r="12" spans="1:34">
      <c r="J12" s="451"/>
      <c r="K12" s="451"/>
      <c r="L12" s="447"/>
      <c r="M12" s="447"/>
      <c r="N12" s="447"/>
      <c r="O12" s="1330"/>
      <c r="P12" s="1330"/>
      <c r="Q12" s="1330"/>
      <c r="R12" s="1330"/>
      <c r="S12" s="1330"/>
      <c r="T12" s="1330"/>
      <c r="U12" s="1330"/>
    </row>
    <row r="13" spans="1:34">
      <c r="J13" s="451"/>
      <c r="K13" s="451"/>
      <c r="L13" s="1239" t="s">
        <v>445</v>
      </c>
      <c r="M13" s="1239"/>
      <c r="N13" s="1239"/>
      <c r="O13" s="1239"/>
      <c r="P13" s="1239"/>
      <c r="Q13" s="1239"/>
      <c r="R13" s="1239"/>
      <c r="S13" s="1239"/>
      <c r="T13" s="1239"/>
      <c r="U13" s="1239"/>
      <c r="V13" s="1239"/>
      <c r="W13" s="1239" t="s">
        <v>446</v>
      </c>
    </row>
    <row r="14" spans="1:34" ht="14.25" customHeight="1">
      <c r="J14" s="451"/>
      <c r="K14" s="451"/>
      <c r="L14" s="1295" t="s">
        <v>91</v>
      </c>
      <c r="M14" s="1295" t="s">
        <v>602</v>
      </c>
      <c r="N14" s="491"/>
      <c r="O14" s="1296" t="s">
        <v>604</v>
      </c>
      <c r="P14" s="1297"/>
      <c r="Q14" s="1297"/>
      <c r="R14" s="1297"/>
      <c r="S14" s="1297"/>
      <c r="T14" s="1298"/>
      <c r="U14" s="1306" t="s">
        <v>339</v>
      </c>
      <c r="V14" s="1292" t="s">
        <v>274</v>
      </c>
      <c r="W14" s="1239"/>
    </row>
    <row r="15" spans="1:34" s="493" customFormat="1" ht="14.25" customHeight="1">
      <c r="G15" s="501"/>
      <c r="H15" s="501"/>
      <c r="I15" s="501"/>
      <c r="J15" s="499"/>
      <c r="K15" s="499"/>
      <c r="L15" s="1295"/>
      <c r="M15" s="1295"/>
      <c r="N15" s="491"/>
      <c r="O15" s="1301" t="s">
        <v>578</v>
      </c>
      <c r="P15" s="1299" t="s">
        <v>270</v>
      </c>
      <c r="Q15" s="1300"/>
      <c r="R15" s="1304" t="s">
        <v>615</v>
      </c>
      <c r="S15" s="1304"/>
      <c r="T15" s="1305"/>
      <c r="U15" s="1307"/>
      <c r="V15" s="1293"/>
      <c r="W15" s="1239"/>
      <c r="X15" s="554"/>
      <c r="Y15" s="554"/>
      <c r="Z15" s="554"/>
      <c r="AA15" s="554"/>
      <c r="AB15" s="554"/>
      <c r="AC15" s="554"/>
      <c r="AD15" s="554"/>
      <c r="AE15" s="554"/>
      <c r="AF15" s="554"/>
      <c r="AG15" s="554"/>
      <c r="AH15" s="554"/>
    </row>
    <row r="16" spans="1:34" ht="33.75">
      <c r="J16" s="451"/>
      <c r="K16" s="451"/>
      <c r="L16" s="1295"/>
      <c r="M16" s="1295"/>
      <c r="N16" s="490"/>
      <c r="O16" s="1302"/>
      <c r="P16" s="505" t="s">
        <v>670</v>
      </c>
      <c r="Q16" s="505" t="s">
        <v>671</v>
      </c>
      <c r="R16" s="506" t="s">
        <v>273</v>
      </c>
      <c r="S16" s="1290" t="s">
        <v>272</v>
      </c>
      <c r="T16" s="1291"/>
      <c r="U16" s="1308"/>
      <c r="V16" s="1294"/>
      <c r="W16" s="1239"/>
    </row>
    <row r="17" spans="1:34">
      <c r="J17" s="451"/>
      <c r="K17" s="459">
        <v>1</v>
      </c>
      <c r="L17" s="448" t="s">
        <v>92</v>
      </c>
      <c r="M17" s="448" t="s">
        <v>48</v>
      </c>
      <c r="N17" s="466" t="s">
        <v>48</v>
      </c>
      <c r="O17" s="457">
        <f ca="1">OFFSET(O17,0,-1)+1</f>
        <v>3</v>
      </c>
      <c r="P17" s="457">
        <f ca="1">OFFSET(P17,0,-1)+1</f>
        <v>4</v>
      </c>
      <c r="Q17" s="457">
        <f ca="1">OFFSET(Q17,0,-1)+1</f>
        <v>5</v>
      </c>
      <c r="R17" s="457">
        <f ca="1">OFFSET(R17,0,-1)+1</f>
        <v>6</v>
      </c>
      <c r="S17" s="1313">
        <f ca="1">OFFSET(S17,0,-1)+1</f>
        <v>7</v>
      </c>
      <c r="T17" s="1313"/>
      <c r="U17" s="457">
        <f ca="1">OFFSET(U17,0,-2)+1</f>
        <v>8</v>
      </c>
      <c r="V17" s="465">
        <f ca="1">OFFSET(V17,0,-1)</f>
        <v>8</v>
      </c>
      <c r="W17" s="457">
        <f ca="1">OFFSET(W17,0,-1)+1</f>
        <v>9</v>
      </c>
    </row>
    <row r="18" spans="1:34" ht="22.5">
      <c r="A18" s="1314">
        <v>1</v>
      </c>
      <c r="B18" s="888"/>
      <c r="C18" s="888"/>
      <c r="D18" s="888"/>
      <c r="E18" s="889"/>
      <c r="F18" s="890"/>
      <c r="G18" s="890"/>
      <c r="H18" s="890"/>
      <c r="I18" s="891"/>
      <c r="J18" s="886"/>
      <c r="K18" s="893"/>
      <c r="L18" s="562">
        <f>mergeValue(A18)</f>
        <v>1</v>
      </c>
      <c r="M18" s="610" t="s">
        <v>19</v>
      </c>
      <c r="N18" s="549"/>
      <c r="O18" s="1326"/>
      <c r="P18" s="1326"/>
      <c r="Q18" s="1326"/>
      <c r="R18" s="1326"/>
      <c r="S18" s="1326"/>
      <c r="T18" s="1326"/>
      <c r="U18" s="1326"/>
      <c r="V18" s="1326"/>
      <c r="W18" s="1129" t="s">
        <v>718</v>
      </c>
    </row>
    <row r="19" spans="1:34" ht="22.5">
      <c r="A19" s="1314"/>
      <c r="B19" s="1314">
        <v>1</v>
      </c>
      <c r="C19" s="888"/>
      <c r="D19" s="888"/>
      <c r="E19" s="890"/>
      <c r="F19" s="890"/>
      <c r="G19" s="890"/>
      <c r="H19" s="890"/>
      <c r="I19" s="885"/>
      <c r="J19" s="884"/>
      <c r="K19" s="887"/>
      <c r="L19" s="562" t="str">
        <f>mergeValue(A19) &amp;"."&amp; mergeValue(B19)</f>
        <v>1.1</v>
      </c>
      <c r="M19" s="516" t="s">
        <v>15</v>
      </c>
      <c r="N19" s="549"/>
      <c r="O19" s="1326"/>
      <c r="P19" s="1326"/>
      <c r="Q19" s="1326"/>
      <c r="R19" s="1326"/>
      <c r="S19" s="1326"/>
      <c r="T19" s="1326"/>
      <c r="U19" s="1326"/>
      <c r="V19" s="1326"/>
      <c r="W19" s="1129" t="s">
        <v>459</v>
      </c>
    </row>
    <row r="20" spans="1:34" ht="22.5">
      <c r="A20" s="1314"/>
      <c r="B20" s="1314"/>
      <c r="C20" s="1314">
        <v>1</v>
      </c>
      <c r="D20" s="888"/>
      <c r="E20" s="890"/>
      <c r="F20" s="890"/>
      <c r="G20" s="890"/>
      <c r="H20" s="890"/>
      <c r="I20" s="892"/>
      <c r="J20" s="884"/>
      <c r="K20" s="887"/>
      <c r="L20" s="562" t="str">
        <f>mergeValue(A20) &amp;"."&amp; mergeValue(B20)&amp;"."&amp; mergeValue(C20)</f>
        <v>1.1.1</v>
      </c>
      <c r="M20" s="517" t="s">
        <v>7</v>
      </c>
      <c r="N20" s="549"/>
      <c r="O20" s="1326"/>
      <c r="P20" s="1326"/>
      <c r="Q20" s="1326"/>
      <c r="R20" s="1326"/>
      <c r="S20" s="1326"/>
      <c r="T20" s="1326"/>
      <c r="U20" s="1326"/>
      <c r="V20" s="1326"/>
      <c r="W20" s="1129" t="s">
        <v>600</v>
      </c>
    </row>
    <row r="21" spans="1:34" ht="22.5">
      <c r="A21" s="1314"/>
      <c r="B21" s="1314"/>
      <c r="C21" s="1314"/>
      <c r="D21" s="1314">
        <v>1</v>
      </c>
      <c r="E21" s="890"/>
      <c r="F21" s="890"/>
      <c r="G21" s="890"/>
      <c r="H21" s="890"/>
      <c r="I21" s="892"/>
      <c r="J21" s="884"/>
      <c r="K21" s="887"/>
      <c r="L21" s="562" t="str">
        <f>mergeValue(A21) &amp;"."&amp; mergeValue(B21)&amp;"."&amp; mergeValue(C21)&amp;"."&amp; mergeValue(D21)</f>
        <v>1.1.1.1</v>
      </c>
      <c r="M21" s="518" t="s">
        <v>21</v>
      </c>
      <c r="N21" s="549"/>
      <c r="O21" s="1326"/>
      <c r="P21" s="1326"/>
      <c r="Q21" s="1326"/>
      <c r="R21" s="1326"/>
      <c r="S21" s="1326"/>
      <c r="T21" s="1326"/>
      <c r="U21" s="1326"/>
      <c r="V21" s="1326"/>
      <c r="W21" s="1129" t="s">
        <v>601</v>
      </c>
    </row>
    <row r="22" spans="1:34" ht="11.25" hidden="1" customHeight="1">
      <c r="A22" s="1314"/>
      <c r="B22" s="1314"/>
      <c r="C22" s="1314"/>
      <c r="D22" s="1314"/>
      <c r="E22" s="1314">
        <v>1</v>
      </c>
      <c r="F22" s="890"/>
      <c r="G22" s="890"/>
      <c r="H22" s="888">
        <v>1</v>
      </c>
      <c r="I22" s="1314">
        <v>1</v>
      </c>
      <c r="J22" s="890"/>
      <c r="K22" s="895"/>
      <c r="L22" s="562"/>
      <c r="M22" s="524"/>
      <c r="N22" s="550"/>
      <c r="O22" s="600"/>
      <c r="P22" s="600"/>
      <c r="Q22" s="600"/>
      <c r="R22" s="600"/>
      <c r="S22" s="600"/>
      <c r="T22" s="600"/>
      <c r="U22" s="600"/>
      <c r="V22" s="478"/>
      <c r="W22" s="1090"/>
    </row>
    <row r="23" spans="1:34" ht="33.75">
      <c r="A23" s="1314"/>
      <c r="B23" s="1314"/>
      <c r="C23" s="1314"/>
      <c r="D23" s="1314"/>
      <c r="E23" s="1314"/>
      <c r="F23" s="1314">
        <v>1</v>
      </c>
      <c r="G23" s="888"/>
      <c r="H23" s="888"/>
      <c r="I23" s="1314"/>
      <c r="J23" s="1314">
        <v>1</v>
      </c>
      <c r="K23" s="896"/>
      <c r="L23" s="562" t="str">
        <f>mergeValue(A23) &amp;"."&amp; mergeValue(B23)&amp;"."&amp; mergeValue(C23)&amp;"."&amp; mergeValue(D23)&amp;"."&amp;  mergeValue(F23)</f>
        <v>1.1.1.1.1</v>
      </c>
      <c r="M23" s="525" t="s">
        <v>9</v>
      </c>
      <c r="N23" s="550"/>
      <c r="O23" s="1316"/>
      <c r="P23" s="1316"/>
      <c r="Q23" s="1316"/>
      <c r="R23" s="1316"/>
      <c r="S23" s="1316"/>
      <c r="T23" s="1316"/>
      <c r="U23" s="1316"/>
      <c r="V23" s="1316"/>
      <c r="W23" s="1129" t="s">
        <v>720</v>
      </c>
      <c r="Y23" s="474" t="str">
        <f>strCheckUnique(Z23:Z26)</f>
        <v/>
      </c>
      <c r="AA23" s="474"/>
    </row>
    <row r="24" spans="1:34" ht="99" customHeight="1">
      <c r="A24" s="1314"/>
      <c r="B24" s="1314"/>
      <c r="C24" s="1314"/>
      <c r="D24" s="1314"/>
      <c r="E24" s="1314"/>
      <c r="F24" s="1314"/>
      <c r="G24" s="888">
        <v>1</v>
      </c>
      <c r="H24" s="888"/>
      <c r="I24" s="1314"/>
      <c r="J24" s="1314"/>
      <c r="K24" s="896">
        <v>1</v>
      </c>
      <c r="L24" s="562" t="str">
        <f>mergeValue(A24) &amp;"."&amp; mergeValue(B24)&amp;"."&amp; mergeValue(C24)&amp;"."&amp; mergeValue(D24)&amp;"."&amp; mergeValue(F24)&amp;"."&amp; mergeValue(G24)</f>
        <v>1.1.1.1.1.1</v>
      </c>
      <c r="M24" s="1088"/>
      <c r="N24" s="555"/>
      <c r="O24" s="532"/>
      <c r="P24" s="532"/>
      <c r="Q24" s="1040"/>
      <c r="R24" s="1320"/>
      <c r="S24" s="1310" t="s">
        <v>83</v>
      </c>
      <c r="T24" s="1320"/>
      <c r="U24" s="1310" t="s">
        <v>84</v>
      </c>
      <c r="V24" s="547"/>
      <c r="W24" s="1284" t="s">
        <v>733</v>
      </c>
      <c r="X24" s="470" t="str">
        <f>strCheckDate(O25:V25)</f>
        <v/>
      </c>
      <c r="Y24" s="474"/>
      <c r="Z24" s="474" t="str">
        <f>IF(M24="","",M24 )</f>
        <v/>
      </c>
      <c r="AA24" s="474"/>
      <c r="AB24" s="474"/>
      <c r="AC24" s="474"/>
    </row>
    <row r="25" spans="1:34" ht="11.25" hidden="1">
      <c r="A25" s="1314"/>
      <c r="B25" s="1314"/>
      <c r="C25" s="1314"/>
      <c r="D25" s="1314"/>
      <c r="E25" s="1314"/>
      <c r="F25" s="1314"/>
      <c r="G25" s="888"/>
      <c r="H25" s="888"/>
      <c r="I25" s="1314"/>
      <c r="J25" s="1314"/>
      <c r="K25" s="896"/>
      <c r="L25" s="569"/>
      <c r="M25" s="615"/>
      <c r="N25" s="555"/>
      <c r="O25" s="532"/>
      <c r="P25" s="532"/>
      <c r="Q25" s="553" t="str">
        <f>R24 &amp; "-" &amp; T24</f>
        <v>-</v>
      </c>
      <c r="R25" s="1309"/>
      <c r="S25" s="1310"/>
      <c r="T25" s="1309"/>
      <c r="U25" s="1310"/>
      <c r="V25" s="547"/>
      <c r="W25" s="1285"/>
    </row>
    <row r="26" spans="1:34" s="445" customFormat="1" ht="15" customHeight="1">
      <c r="A26" s="1314"/>
      <c r="B26" s="1314"/>
      <c r="C26" s="1314"/>
      <c r="D26" s="1314"/>
      <c r="E26" s="1314"/>
      <c r="F26" s="1314"/>
      <c r="G26" s="890"/>
      <c r="H26" s="888"/>
      <c r="I26" s="1314"/>
      <c r="J26" s="1314"/>
      <c r="K26" s="895"/>
      <c r="L26" s="508"/>
      <c r="M26" s="526" t="s">
        <v>24</v>
      </c>
      <c r="N26" s="521"/>
      <c r="O26" s="515"/>
      <c r="P26" s="515"/>
      <c r="Q26" s="515"/>
      <c r="R26" s="542"/>
      <c r="S26" s="534"/>
      <c r="T26" s="533"/>
      <c r="U26" s="521"/>
      <c r="V26" s="530"/>
      <c r="W26" s="1286"/>
      <c r="X26" s="471"/>
      <c r="Y26" s="471"/>
      <c r="Z26" s="471"/>
      <c r="AA26" s="471"/>
      <c r="AB26" s="471"/>
      <c r="AC26" s="471"/>
      <c r="AD26" s="471"/>
      <c r="AE26" s="471"/>
      <c r="AF26" s="471"/>
      <c r="AG26" s="471"/>
      <c r="AH26" s="471"/>
    </row>
    <row r="27" spans="1:34" s="445" customFormat="1" ht="15" customHeight="1">
      <c r="A27" s="1314"/>
      <c r="B27" s="1314"/>
      <c r="C27" s="1314"/>
      <c r="D27" s="1314"/>
      <c r="E27" s="1314"/>
      <c r="F27" s="890"/>
      <c r="G27" s="890"/>
      <c r="H27" s="888"/>
      <c r="I27" s="1314"/>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14"/>
      <c r="B28" s="1314"/>
      <c r="C28" s="1314"/>
      <c r="D28" s="1314"/>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14"/>
      <c r="B29" s="1314"/>
      <c r="C29" s="1314"/>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14"/>
      <c r="B30" s="1314"/>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14"/>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7" t="s">
        <v>734</v>
      </c>
      <c r="N34" s="1277"/>
      <c r="O34" s="1277"/>
      <c r="P34" s="1277"/>
      <c r="Q34" s="1277"/>
      <c r="R34" s="1277"/>
      <c r="S34" s="1277"/>
      <c r="T34" s="1277"/>
      <c r="U34" s="1277"/>
      <c r="V34" s="1277"/>
      <c r="W34" s="1277"/>
    </row>
  </sheetData>
  <sheetProtection password="FA9C" sheet="1" objects="1" scenarios="1" formatColumns="0" formatRows="0"/>
  <dataConsolidate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8" t="s">
        <v>470</v>
      </c>
      <c r="G2" s="1279"/>
      <c r="H2" s="1280"/>
      <c r="I2" s="609"/>
    </row>
    <row r="3" spans="1:20" ht="3" customHeight="1"/>
    <row r="4" spans="1:20" s="539" customFormat="1" ht="11.25">
      <c r="A4" s="559"/>
      <c r="B4" s="559"/>
      <c r="C4" s="559"/>
      <c r="D4" s="559"/>
      <c r="F4" s="1239" t="s">
        <v>445</v>
      </c>
      <c r="G4" s="1239"/>
      <c r="H4" s="1239"/>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28.04.2020</v>
      </c>
      <c r="I7" s="550" t="s">
        <v>472</v>
      </c>
      <c r="J7" s="584"/>
      <c r="K7" s="559"/>
      <c r="L7" s="559"/>
      <c r="M7" s="559"/>
      <c r="N7" s="559"/>
      <c r="O7" s="559"/>
      <c r="P7" s="559"/>
      <c r="Q7" s="559"/>
      <c r="R7" s="559"/>
      <c r="S7" s="559"/>
      <c r="T7" s="559"/>
    </row>
    <row r="8" spans="1:20" s="539" customFormat="1" ht="45">
      <c r="A8" s="1282">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 &amp;"."&amp;mergeValue(B11)</f>
        <v>4.1.1</v>
      </c>
      <c r="G11" s="580" t="s">
        <v>570</v>
      </c>
      <c r="H11" s="573" t="str">
        <f>IF(region_name="","",region_name)</f>
        <v>Нижегородская область</v>
      </c>
      <c r="I11" s="550" t="s">
        <v>478</v>
      </c>
      <c r="J11" s="584"/>
      <c r="K11" s="559"/>
      <c r="L11" s="559"/>
      <c r="M11" s="559"/>
      <c r="N11" s="559"/>
      <c r="O11" s="559"/>
      <c r="P11" s="559"/>
      <c r="Q11" s="559"/>
      <c r="R11" s="559"/>
      <c r="S11" s="559"/>
      <c r="T11" s="559"/>
    </row>
    <row r="12" spans="1:20" s="539" customFormat="1" ht="22.5">
      <c r="A12" s="1282"/>
      <c r="B12" s="1282"/>
      <c r="C12" s="1282">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 &amp;"."&amp;mergeValue(B13)&amp;"."&amp;mergeValue(C13)&amp;"."&amp;mergeValue(D13)</f>
        <v>4.1.1.1.1</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1" t="s">
        <v>616</v>
      </c>
      <c r="M5" s="1311"/>
      <c r="N5" s="1311"/>
      <c r="O5" s="1311"/>
      <c r="P5" s="1311"/>
      <c r="Q5" s="1311"/>
      <c r="R5" s="1311"/>
      <c r="S5" s="1311"/>
      <c r="T5" s="1311"/>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28.04.2020</v>
      </c>
      <c r="P8" s="1288"/>
      <c r="Q8" s="1288"/>
      <c r="R8" s="1288"/>
      <c r="S8" s="1288"/>
      <c r="T8" s="1288"/>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29</v>
      </c>
      <c r="P9" s="1288"/>
      <c r="Q9" s="1288"/>
      <c r="R9" s="1288"/>
      <c r="S9" s="1288"/>
      <c r="T9" s="1288"/>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7"/>
      <c r="P10" s="1287"/>
      <c r="Q10" s="1287"/>
      <c r="R10" s="1287"/>
      <c r="S10" s="1287"/>
      <c r="T10" s="1287"/>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30"/>
      <c r="P12" s="1330"/>
      <c r="Q12" s="1330"/>
      <c r="R12" s="1330"/>
      <c r="S12" s="1330"/>
      <c r="T12" s="1330"/>
      <c r="U12" s="1330"/>
    </row>
    <row r="13" spans="1:34">
      <c r="J13" s="451"/>
      <c r="K13" s="451"/>
      <c r="L13" s="1239" t="s">
        <v>445</v>
      </c>
      <c r="M13" s="1239"/>
      <c r="N13" s="1239"/>
      <c r="O13" s="1239"/>
      <c r="P13" s="1239"/>
      <c r="Q13" s="1239"/>
      <c r="R13" s="1239"/>
      <c r="S13" s="1239"/>
      <c r="T13" s="1239"/>
      <c r="U13" s="1239"/>
      <c r="V13" s="1239"/>
      <c r="W13" s="1239" t="s">
        <v>446</v>
      </c>
    </row>
    <row r="14" spans="1:34" ht="14.25" customHeight="1">
      <c r="J14" s="451"/>
      <c r="K14" s="451"/>
      <c r="L14" s="1295" t="s">
        <v>91</v>
      </c>
      <c r="M14" s="1295" t="s">
        <v>602</v>
      </c>
      <c r="N14" s="491"/>
      <c r="O14" s="1296" t="s">
        <v>604</v>
      </c>
      <c r="P14" s="1297"/>
      <c r="Q14" s="1297"/>
      <c r="R14" s="1297"/>
      <c r="S14" s="1297"/>
      <c r="T14" s="1298"/>
      <c r="U14" s="1306" t="s">
        <v>339</v>
      </c>
      <c r="V14" s="1292" t="s">
        <v>274</v>
      </c>
      <c r="W14" s="1239"/>
    </row>
    <row r="15" spans="1:34" s="493" customFormat="1" ht="14.25" customHeight="1">
      <c r="A15" s="554"/>
      <c r="B15" s="554"/>
      <c r="C15" s="554"/>
      <c r="D15" s="554"/>
      <c r="E15" s="554"/>
      <c r="F15" s="554"/>
      <c r="G15" s="560"/>
      <c r="H15" s="560"/>
      <c r="I15" s="501"/>
      <c r="J15" s="499"/>
      <c r="K15" s="499"/>
      <c r="L15" s="1295"/>
      <c r="M15" s="1295"/>
      <c r="N15" s="491"/>
      <c r="O15" s="1301" t="s">
        <v>675</v>
      </c>
      <c r="P15" s="1299" t="s">
        <v>270</v>
      </c>
      <c r="Q15" s="1300"/>
      <c r="R15" s="1304" t="s">
        <v>615</v>
      </c>
      <c r="S15" s="1304"/>
      <c r="T15" s="1305"/>
      <c r="U15" s="1307"/>
      <c r="V15" s="1293"/>
      <c r="W15" s="1239"/>
      <c r="X15" s="554"/>
      <c r="Y15" s="554"/>
      <c r="Z15" s="554"/>
      <c r="AA15" s="554"/>
      <c r="AB15" s="554"/>
      <c r="AC15" s="554"/>
      <c r="AD15" s="554"/>
      <c r="AE15" s="554"/>
      <c r="AF15" s="554"/>
      <c r="AG15" s="554"/>
      <c r="AH15" s="554"/>
    </row>
    <row r="16" spans="1:34" ht="33.75">
      <c r="J16" s="451"/>
      <c r="K16" s="451"/>
      <c r="L16" s="1295"/>
      <c r="M16" s="1295"/>
      <c r="N16" s="490"/>
      <c r="O16" s="1302"/>
      <c r="P16" s="505" t="s">
        <v>670</v>
      </c>
      <c r="Q16" s="505" t="s">
        <v>671</v>
      </c>
      <c r="R16" s="506" t="s">
        <v>273</v>
      </c>
      <c r="S16" s="1290" t="s">
        <v>272</v>
      </c>
      <c r="T16" s="1291"/>
      <c r="U16" s="1308"/>
      <c r="V16" s="1294"/>
      <c r="W16" s="1239"/>
    </row>
    <row r="17" spans="1:35">
      <c r="J17" s="451"/>
      <c r="K17" s="459">
        <v>1</v>
      </c>
      <c r="L17" s="495" t="s">
        <v>92</v>
      </c>
      <c r="M17" s="495" t="s">
        <v>48</v>
      </c>
      <c r="N17" s="466" t="s">
        <v>48</v>
      </c>
      <c r="O17" s="457">
        <f ca="1">OFFSET(O17,0,-1)+1</f>
        <v>3</v>
      </c>
      <c r="P17" s="457">
        <f ca="1">OFFSET(P17,0,-1)+1</f>
        <v>4</v>
      </c>
      <c r="Q17" s="457">
        <f ca="1">OFFSET(Q17,0,-1)+1</f>
        <v>5</v>
      </c>
      <c r="R17" s="457">
        <f ca="1">OFFSET(R17,0,-1)+1</f>
        <v>6</v>
      </c>
      <c r="S17" s="1313">
        <f ca="1">OFFSET(S17,0,-1)+1</f>
        <v>7</v>
      </c>
      <c r="T17" s="1313"/>
      <c r="U17" s="457">
        <f ca="1">OFFSET(U17,0,-2)+1</f>
        <v>8</v>
      </c>
      <c r="V17" s="620">
        <f ca="1">OFFSET(V17,0,-1)</f>
        <v>8</v>
      </c>
      <c r="W17" s="457">
        <f ca="1">OFFSET(W17,0,-1)+1</f>
        <v>9</v>
      </c>
    </row>
    <row r="18" spans="1:35" ht="22.5">
      <c r="A18" s="1314">
        <v>1</v>
      </c>
      <c r="B18" s="906"/>
      <c r="C18" s="906"/>
      <c r="D18" s="906"/>
      <c r="E18" s="907"/>
      <c r="F18" s="908"/>
      <c r="G18" s="908"/>
      <c r="H18" s="908"/>
      <c r="I18" s="909"/>
      <c r="J18" s="904"/>
      <c r="K18" s="911"/>
      <c r="L18" s="562">
        <f>mergeValue(A18)</f>
        <v>1</v>
      </c>
      <c r="M18" s="610" t="s">
        <v>19</v>
      </c>
      <c r="N18" s="549"/>
      <c r="O18" s="1326"/>
      <c r="P18" s="1326"/>
      <c r="Q18" s="1326"/>
      <c r="R18" s="1326"/>
      <c r="S18" s="1326"/>
      <c r="T18" s="1326"/>
      <c r="U18" s="1326"/>
      <c r="V18" s="1326"/>
      <c r="W18" s="1129" t="s">
        <v>718</v>
      </c>
    </row>
    <row r="19" spans="1:35" ht="22.5">
      <c r="A19" s="1314"/>
      <c r="B19" s="1314">
        <v>1</v>
      </c>
      <c r="C19" s="906"/>
      <c r="D19" s="906"/>
      <c r="E19" s="908"/>
      <c r="F19" s="908"/>
      <c r="G19" s="908"/>
      <c r="H19" s="908"/>
      <c r="I19" s="903"/>
      <c r="J19" s="902"/>
      <c r="K19" s="905"/>
      <c r="L19" s="562" t="str">
        <f>mergeValue(A19) &amp;"."&amp; mergeValue(B19)</f>
        <v>1.1</v>
      </c>
      <c r="M19" s="516" t="s">
        <v>15</v>
      </c>
      <c r="N19" s="549"/>
      <c r="O19" s="1326"/>
      <c r="P19" s="1326"/>
      <c r="Q19" s="1326"/>
      <c r="R19" s="1326"/>
      <c r="S19" s="1326"/>
      <c r="T19" s="1326"/>
      <c r="U19" s="1326"/>
      <c r="V19" s="1326"/>
      <c r="W19" s="1129" t="s">
        <v>459</v>
      </c>
    </row>
    <row r="20" spans="1:35" ht="22.5">
      <c r="A20" s="1314"/>
      <c r="B20" s="1314"/>
      <c r="C20" s="1314">
        <v>1</v>
      </c>
      <c r="D20" s="906"/>
      <c r="E20" s="908"/>
      <c r="F20" s="908"/>
      <c r="G20" s="908"/>
      <c r="H20" s="908"/>
      <c r="I20" s="910"/>
      <c r="J20" s="902"/>
      <c r="K20" s="905"/>
      <c r="L20" s="562" t="str">
        <f>mergeValue(A20) &amp;"."&amp; mergeValue(B20)&amp;"."&amp; mergeValue(C20)</f>
        <v>1.1.1</v>
      </c>
      <c r="M20" s="517" t="s">
        <v>7</v>
      </c>
      <c r="N20" s="549"/>
      <c r="O20" s="1326"/>
      <c r="P20" s="1326"/>
      <c r="Q20" s="1326"/>
      <c r="R20" s="1326"/>
      <c r="S20" s="1326"/>
      <c r="T20" s="1326"/>
      <c r="U20" s="1326"/>
      <c r="V20" s="1326"/>
      <c r="W20" s="1129" t="s">
        <v>600</v>
      </c>
    </row>
    <row r="21" spans="1:35" ht="22.5">
      <c r="A21" s="1314"/>
      <c r="B21" s="1314"/>
      <c r="C21" s="1314"/>
      <c r="D21" s="1314">
        <v>1</v>
      </c>
      <c r="E21" s="908"/>
      <c r="F21" s="908"/>
      <c r="G21" s="908"/>
      <c r="H21" s="908"/>
      <c r="I21" s="910"/>
      <c r="J21" s="902"/>
      <c r="K21" s="905"/>
      <c r="L21" s="562" t="str">
        <f>mergeValue(A21) &amp;"."&amp; mergeValue(B21)&amp;"."&amp; mergeValue(C21)&amp;"."&amp; mergeValue(D21)</f>
        <v>1.1.1.1</v>
      </c>
      <c r="M21" s="518" t="s">
        <v>21</v>
      </c>
      <c r="N21" s="549"/>
      <c r="O21" s="1326"/>
      <c r="P21" s="1326"/>
      <c r="Q21" s="1326"/>
      <c r="R21" s="1326"/>
      <c r="S21" s="1326"/>
      <c r="T21" s="1326"/>
      <c r="U21" s="1326"/>
      <c r="V21" s="1326"/>
      <c r="W21" s="1129" t="s">
        <v>601</v>
      </c>
    </row>
    <row r="22" spans="1:35" ht="11.25" hidden="1" customHeight="1">
      <c r="A22" s="1314"/>
      <c r="B22" s="1314"/>
      <c r="C22" s="1314"/>
      <c r="D22" s="1314"/>
      <c r="E22" s="1314">
        <v>1</v>
      </c>
      <c r="F22" s="908"/>
      <c r="G22" s="908"/>
      <c r="H22" s="906">
        <v>1</v>
      </c>
      <c r="I22" s="1314">
        <v>1</v>
      </c>
      <c r="J22" s="908"/>
      <c r="K22" s="913"/>
      <c r="L22" s="562"/>
      <c r="M22" s="524"/>
      <c r="N22" s="550"/>
      <c r="O22" s="600"/>
      <c r="P22" s="600"/>
      <c r="Q22" s="600"/>
      <c r="R22" s="600"/>
      <c r="S22" s="600"/>
      <c r="T22" s="600"/>
      <c r="U22" s="600"/>
      <c r="V22" s="478"/>
      <c r="W22" s="1090"/>
    </row>
    <row r="23" spans="1:35" ht="33.75">
      <c r="A23" s="1314"/>
      <c r="B23" s="1314"/>
      <c r="C23" s="1314"/>
      <c r="D23" s="1314"/>
      <c r="E23" s="1314"/>
      <c r="F23" s="1314">
        <v>1</v>
      </c>
      <c r="G23" s="906"/>
      <c r="H23" s="906"/>
      <c r="I23" s="1314"/>
      <c r="J23" s="1314">
        <v>1</v>
      </c>
      <c r="K23" s="914"/>
      <c r="L23" s="562" t="str">
        <f>mergeValue(A23) &amp;"."&amp; mergeValue(B23)&amp;"."&amp; mergeValue(C23)&amp;"."&amp; mergeValue(D23)&amp;"."&amp;  mergeValue(F23)</f>
        <v>1.1.1.1.1</v>
      </c>
      <c r="M23" s="525" t="s">
        <v>9</v>
      </c>
      <c r="N23" s="550"/>
      <c r="O23" s="1316"/>
      <c r="P23" s="1316"/>
      <c r="Q23" s="1316"/>
      <c r="R23" s="1316"/>
      <c r="S23" s="1316"/>
      <c r="T23" s="1316"/>
      <c r="U23" s="1316"/>
      <c r="V23" s="1316"/>
      <c r="W23" s="1129" t="s">
        <v>720</v>
      </c>
      <c r="Y23" s="474" t="str">
        <f>strCheckUnique(Z23:Z26)</f>
        <v/>
      </c>
      <c r="AA23" s="474"/>
    </row>
    <row r="24" spans="1:35" ht="99" customHeight="1">
      <c r="A24" s="1314"/>
      <c r="B24" s="1314"/>
      <c r="C24" s="1314"/>
      <c r="D24" s="1314"/>
      <c r="E24" s="1314"/>
      <c r="F24" s="1314"/>
      <c r="G24" s="906">
        <v>1</v>
      </c>
      <c r="H24" s="906"/>
      <c r="I24" s="1314"/>
      <c r="J24" s="1314"/>
      <c r="K24" s="914">
        <v>1</v>
      </c>
      <c r="L24" s="562" t="str">
        <f>mergeValue(A24) &amp;"."&amp; mergeValue(B24)&amp;"."&amp; mergeValue(C24)&amp;"."&amp; mergeValue(D24)&amp;"."&amp; mergeValue(F24)&amp;"."&amp; mergeValue(G24)</f>
        <v>1.1.1.1.1.1</v>
      </c>
      <c r="M24" s="1088"/>
      <c r="N24" s="555"/>
      <c r="O24" s="532"/>
      <c r="P24" s="532"/>
      <c r="Q24" s="1040"/>
      <c r="R24" s="1320"/>
      <c r="S24" s="1310" t="s">
        <v>83</v>
      </c>
      <c r="T24" s="1320"/>
      <c r="U24" s="1310" t="s">
        <v>84</v>
      </c>
      <c r="V24" s="547"/>
      <c r="W24" s="1284" t="s">
        <v>733</v>
      </c>
      <c r="X24" s="470" t="str">
        <f>strCheckDate(O25:V25)</f>
        <v/>
      </c>
      <c r="Y24" s="474"/>
      <c r="Z24" s="474" t="str">
        <f>IF(M24="","",M24 )</f>
        <v/>
      </c>
      <c r="AA24" s="474"/>
      <c r="AB24" s="474"/>
      <c r="AC24" s="474"/>
    </row>
    <row r="25" spans="1:35" ht="11.25" hidden="1">
      <c r="A25" s="1314"/>
      <c r="B25" s="1314"/>
      <c r="C25" s="1314"/>
      <c r="D25" s="1314"/>
      <c r="E25" s="1314"/>
      <c r="F25" s="1314"/>
      <c r="G25" s="906"/>
      <c r="H25" s="906"/>
      <c r="I25" s="1314"/>
      <c r="J25" s="1314"/>
      <c r="K25" s="914"/>
      <c r="L25" s="569"/>
      <c r="M25" s="615"/>
      <c r="N25" s="555"/>
      <c r="O25" s="532"/>
      <c r="P25" s="532"/>
      <c r="Q25" s="553" t="str">
        <f>R24 &amp; "-" &amp; T24</f>
        <v>-</v>
      </c>
      <c r="R25" s="1309"/>
      <c r="S25" s="1310"/>
      <c r="T25" s="1309"/>
      <c r="U25" s="1310"/>
      <c r="V25" s="547"/>
      <c r="W25" s="1285"/>
    </row>
    <row r="26" spans="1:35" s="445" customFormat="1" ht="15" customHeight="1">
      <c r="A26" s="1314"/>
      <c r="B26" s="1314"/>
      <c r="C26" s="1314"/>
      <c r="D26" s="1314"/>
      <c r="E26" s="1314"/>
      <c r="F26" s="1314"/>
      <c r="G26" s="908"/>
      <c r="H26" s="906"/>
      <c r="I26" s="1314"/>
      <c r="J26" s="1314"/>
      <c r="K26" s="913"/>
      <c r="L26" s="508"/>
      <c r="M26" s="526" t="s">
        <v>24</v>
      </c>
      <c r="N26" s="521"/>
      <c r="O26" s="515"/>
      <c r="P26" s="515"/>
      <c r="Q26" s="515"/>
      <c r="R26" s="542"/>
      <c r="S26" s="534"/>
      <c r="T26" s="533"/>
      <c r="U26" s="521"/>
      <c r="V26" s="530"/>
      <c r="W26" s="1286"/>
      <c r="X26" s="471"/>
      <c r="Y26" s="471"/>
      <c r="Z26" s="471"/>
      <c r="AA26" s="471"/>
      <c r="AB26" s="471"/>
      <c r="AC26" s="471"/>
      <c r="AD26" s="471"/>
      <c r="AE26" s="471"/>
      <c r="AF26" s="471"/>
      <c r="AG26" s="471"/>
      <c r="AH26" s="471"/>
    </row>
    <row r="27" spans="1:35" s="445" customFormat="1" ht="15" customHeight="1">
      <c r="A27" s="1314"/>
      <c r="B27" s="1314"/>
      <c r="C27" s="1314"/>
      <c r="D27" s="1314"/>
      <c r="E27" s="1314"/>
      <c r="F27" s="908"/>
      <c r="G27" s="908"/>
      <c r="H27" s="906"/>
      <c r="I27" s="1314"/>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14"/>
      <c r="B28" s="1314"/>
      <c r="C28" s="1314"/>
      <c r="D28" s="1314"/>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14"/>
      <c r="B29" s="1314"/>
      <c r="C29" s="1314"/>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14"/>
      <c r="B30" s="1314"/>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14"/>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7" t="s">
        <v>734</v>
      </c>
      <c r="N34" s="1277"/>
      <c r="O34" s="1277"/>
      <c r="P34" s="1277"/>
      <c r="Q34" s="1277"/>
      <c r="R34" s="1277"/>
      <c r="S34" s="1277"/>
      <c r="T34" s="1277"/>
      <c r="U34" s="1277"/>
      <c r="V34" s="1277"/>
      <c r="W34" s="1277"/>
    </row>
  </sheetData>
  <sheetProtection password="FA9C" sheet="1" objects="1" scenarios="1" formatColumns="0" formatRows="0"/>
  <dataConsolidate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8" t="s">
        <v>470</v>
      </c>
      <c r="G2" s="1279"/>
      <c r="H2" s="1280"/>
      <c r="I2" s="407"/>
    </row>
    <row r="3" spans="1:20" ht="3" customHeight="1"/>
    <row r="4" spans="1:20" s="182" customFormat="1" ht="11.25">
      <c r="A4" s="206"/>
      <c r="B4" s="206"/>
      <c r="C4" s="206"/>
      <c r="D4" s="206"/>
      <c r="F4" s="1239" t="s">
        <v>445</v>
      </c>
      <c r="G4" s="1239"/>
      <c r="H4" s="1239"/>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28.04.2020</v>
      </c>
      <c r="I7" s="188" t="s">
        <v>472</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570</v>
      </c>
      <c r="H11" s="297" t="str">
        <f>IF(region_name="","",region_name)</f>
        <v>Нижегородская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401</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11" t="s">
        <v>735</v>
      </c>
      <c r="M5" s="1311"/>
      <c r="N5" s="1311"/>
      <c r="O5" s="1311"/>
      <c r="P5" s="1311"/>
      <c r="Q5" s="1311"/>
      <c r="R5" s="1311"/>
      <c r="S5" s="1311"/>
      <c r="T5" s="1311"/>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28.04.2020</v>
      </c>
      <c r="P8" s="1288"/>
      <c r="Q8" s="1288"/>
      <c r="R8" s="1288"/>
      <c r="S8" s="1288"/>
      <c r="T8" s="1288"/>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29</v>
      </c>
      <c r="P9" s="1288"/>
      <c r="Q9" s="1288"/>
      <c r="R9" s="1288"/>
      <c r="S9" s="1288"/>
      <c r="T9" s="1288"/>
      <c r="U9" s="635"/>
      <c r="V9" s="456"/>
      <c r="AC9" s="475"/>
      <c r="AD9" s="475"/>
      <c r="AE9" s="475"/>
      <c r="AF9" s="475"/>
      <c r="AG9" s="475"/>
    </row>
    <row r="10" spans="1:33" s="746" customFormat="1" ht="5.25" hidden="1">
      <c r="A10" s="1121"/>
      <c r="B10" s="1121"/>
      <c r="C10" s="1121"/>
      <c r="D10" s="1121"/>
      <c r="E10" s="1121"/>
      <c r="F10" s="1121"/>
      <c r="G10" s="1121"/>
      <c r="H10" s="1121"/>
      <c r="L10" s="1171"/>
      <c r="M10" s="1046"/>
      <c r="O10" s="1287"/>
      <c r="P10" s="1287"/>
      <c r="Q10" s="1287"/>
      <c r="R10" s="1287"/>
      <c r="S10" s="1287"/>
      <c r="T10" s="1287"/>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8"/>
      <c r="P12" s="1328"/>
      <c r="Q12" s="1328"/>
      <c r="R12" s="1328"/>
      <c r="S12" s="1328"/>
      <c r="T12" s="1328"/>
      <c r="U12" s="1328"/>
      <c r="V12" s="1328"/>
      <c r="W12" s="1328"/>
      <c r="X12" s="1328"/>
      <c r="Y12" s="1328"/>
      <c r="Z12" s="1328"/>
    </row>
    <row r="13" spans="1:33" ht="14.25" customHeight="1">
      <c r="J13" s="451"/>
      <c r="K13" s="451"/>
      <c r="L13" s="1295" t="s">
        <v>445</v>
      </c>
      <c r="M13" s="1295"/>
      <c r="N13" s="1295"/>
      <c r="O13" s="1295"/>
      <c r="P13" s="1295"/>
      <c r="Q13" s="1295"/>
      <c r="R13" s="1295"/>
      <c r="S13" s="1295"/>
      <c r="T13" s="1295"/>
      <c r="U13" s="1295"/>
      <c r="V13" s="1295"/>
      <c r="W13" s="1295"/>
      <c r="X13" s="1295"/>
      <c r="Y13" s="1295"/>
      <c r="Z13" s="1295"/>
      <c r="AA13" s="1295"/>
      <c r="AB13" s="1239" t="s">
        <v>446</v>
      </c>
    </row>
    <row r="14" spans="1:33" ht="14.25" customHeight="1">
      <c r="J14" s="451"/>
      <c r="K14" s="451"/>
      <c r="L14" s="1295" t="s">
        <v>91</v>
      </c>
      <c r="M14" s="1295" t="s">
        <v>602</v>
      </c>
      <c r="N14" s="547"/>
      <c r="O14" s="1239" t="s">
        <v>604</v>
      </c>
      <c r="P14" s="1239"/>
      <c r="Q14" s="1239"/>
      <c r="R14" s="1239"/>
      <c r="S14" s="1239"/>
      <c r="T14" s="1239"/>
      <c r="U14" s="1239"/>
      <c r="V14" s="1239"/>
      <c r="W14" s="1239"/>
      <c r="X14" s="1239"/>
      <c r="Y14" s="1239"/>
      <c r="Z14" s="1295" t="s">
        <v>339</v>
      </c>
      <c r="AA14" s="1327" t="s">
        <v>274</v>
      </c>
      <c r="AB14" s="1239"/>
    </row>
    <row r="15" spans="1:33" s="493" customFormat="1" ht="14.25" customHeight="1">
      <c r="A15" s="554"/>
      <c r="B15" s="554"/>
      <c r="C15" s="554"/>
      <c r="D15" s="554"/>
      <c r="E15" s="554"/>
      <c r="F15" s="554"/>
      <c r="G15" s="560"/>
      <c r="H15" s="560"/>
      <c r="I15" s="501"/>
      <c r="J15" s="499"/>
      <c r="K15" s="499"/>
      <c r="L15" s="1295"/>
      <c r="M15" s="1295"/>
      <c r="N15" s="547"/>
      <c r="O15" s="1336" t="s">
        <v>617</v>
      </c>
      <c r="P15" s="1336" t="s">
        <v>589</v>
      </c>
      <c r="Q15" s="1336" t="s">
        <v>590</v>
      </c>
      <c r="R15" s="1336" t="s">
        <v>270</v>
      </c>
      <c r="S15" s="1336"/>
      <c r="T15" s="1336" t="s">
        <v>270</v>
      </c>
      <c r="U15" s="1336"/>
      <c r="V15" s="621"/>
      <c r="W15" s="1335" t="s">
        <v>615</v>
      </c>
      <c r="X15" s="1335"/>
      <c r="Y15" s="1335"/>
      <c r="Z15" s="1295"/>
      <c r="AA15" s="1327"/>
      <c r="AB15" s="1239"/>
      <c r="AC15" s="554"/>
      <c r="AD15" s="554"/>
      <c r="AE15" s="554"/>
      <c r="AF15" s="554"/>
      <c r="AG15" s="554"/>
    </row>
    <row r="16" spans="1:33" ht="56.25" customHeight="1">
      <c r="J16" s="451"/>
      <c r="K16" s="451"/>
      <c r="L16" s="1295"/>
      <c r="M16" s="1295"/>
      <c r="N16" s="547"/>
      <c r="O16" s="1336"/>
      <c r="P16" s="1336"/>
      <c r="Q16" s="1336"/>
      <c r="R16" s="505" t="s">
        <v>591</v>
      </c>
      <c r="S16" s="505" t="s">
        <v>592</v>
      </c>
      <c r="T16" s="505" t="s">
        <v>593</v>
      </c>
      <c r="U16" s="505" t="s">
        <v>594</v>
      </c>
      <c r="V16" s="505"/>
      <c r="W16" s="506" t="s">
        <v>273</v>
      </c>
      <c r="X16" s="1337" t="s">
        <v>272</v>
      </c>
      <c r="Y16" s="1337"/>
      <c r="Z16" s="1295"/>
      <c r="AA16" s="1327"/>
      <c r="AB16" s="1239"/>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13">
        <f ca="1">OFFSET(X17,0,-1)+1</f>
        <v>11</v>
      </c>
      <c r="Y17" s="1313"/>
      <c r="Z17" s="457">
        <f ca="1">OFFSET(Z17,0,-2)+1</f>
        <v>12</v>
      </c>
      <c r="AB17" s="457">
        <f ca="1">OFFSET(AB17,0,-2)+1</f>
        <v>13</v>
      </c>
    </row>
    <row r="18" spans="1:33" ht="22.5">
      <c r="A18" s="1314">
        <v>1</v>
      </c>
      <c r="B18" s="1000"/>
      <c r="C18" s="1000"/>
      <c r="D18" s="1000"/>
      <c r="E18" s="1001"/>
      <c r="F18" s="1002"/>
      <c r="G18" s="1000"/>
      <c r="H18" s="1000"/>
      <c r="I18" s="988"/>
      <c r="J18" s="993"/>
      <c r="K18" s="993"/>
      <c r="L18" s="562">
        <f>mergeValue(A18)</f>
        <v>1</v>
      </c>
      <c r="M18" s="610" t="s">
        <v>19</v>
      </c>
      <c r="N18" s="549"/>
      <c r="O18" s="1326"/>
      <c r="P18" s="1326"/>
      <c r="Q18" s="1326"/>
      <c r="R18" s="1326"/>
      <c r="S18" s="1326"/>
      <c r="T18" s="1326"/>
      <c r="U18" s="1326"/>
      <c r="V18" s="1326"/>
      <c r="W18" s="1326"/>
      <c r="X18" s="1326"/>
      <c r="Y18" s="1326"/>
      <c r="Z18" s="1326"/>
      <c r="AA18" s="1326"/>
      <c r="AB18" s="599" t="s">
        <v>718</v>
      </c>
    </row>
    <row r="19" spans="1:33" ht="22.5">
      <c r="A19" s="1314"/>
      <c r="B19" s="1314">
        <v>1</v>
      </c>
      <c r="C19" s="1000"/>
      <c r="D19" s="1000"/>
      <c r="E19" s="1002"/>
      <c r="F19" s="1002"/>
      <c r="G19" s="1000"/>
      <c r="H19" s="1000"/>
      <c r="I19" s="995"/>
      <c r="J19" s="990"/>
      <c r="K19" s="989"/>
      <c r="L19" s="562" t="str">
        <f>mergeValue(A19) &amp;"."&amp; mergeValue(B19)</f>
        <v>1.1</v>
      </c>
      <c r="M19" s="516" t="s">
        <v>15</v>
      </c>
      <c r="N19" s="549"/>
      <c r="O19" s="1326"/>
      <c r="P19" s="1326"/>
      <c r="Q19" s="1326"/>
      <c r="R19" s="1326"/>
      <c r="S19" s="1326"/>
      <c r="T19" s="1326"/>
      <c r="U19" s="1326"/>
      <c r="V19" s="1326"/>
      <c r="W19" s="1326"/>
      <c r="X19" s="1326"/>
      <c r="Y19" s="1326"/>
      <c r="Z19" s="1326"/>
      <c r="AA19" s="1326"/>
      <c r="AB19" s="599" t="s">
        <v>459</v>
      </c>
    </row>
    <row r="20" spans="1:33" ht="22.5">
      <c r="A20" s="1314"/>
      <c r="B20" s="1314"/>
      <c r="C20" s="1314">
        <v>1</v>
      </c>
      <c r="D20" s="1000"/>
      <c r="E20" s="1002"/>
      <c r="F20" s="1002"/>
      <c r="G20" s="1000"/>
      <c r="H20" s="1000"/>
      <c r="I20" s="995"/>
      <c r="J20" s="990"/>
      <c r="K20" s="989"/>
      <c r="L20" s="562" t="str">
        <f>mergeValue(A20) &amp;"."&amp; mergeValue(B20)&amp;"."&amp; mergeValue(C20)</f>
        <v>1.1.1</v>
      </c>
      <c r="M20" s="517" t="s">
        <v>7</v>
      </c>
      <c r="N20" s="549"/>
      <c r="O20" s="1326"/>
      <c r="P20" s="1326"/>
      <c r="Q20" s="1326"/>
      <c r="R20" s="1326"/>
      <c r="S20" s="1326"/>
      <c r="T20" s="1326"/>
      <c r="U20" s="1326"/>
      <c r="V20" s="1326"/>
      <c r="W20" s="1326"/>
      <c r="X20" s="1326"/>
      <c r="Y20" s="1326"/>
      <c r="Z20" s="1326"/>
      <c r="AA20" s="1326"/>
      <c r="AB20" s="599" t="s">
        <v>600</v>
      </c>
    </row>
    <row r="21" spans="1:33" ht="22.5">
      <c r="A21" s="1314"/>
      <c r="B21" s="1314"/>
      <c r="C21" s="1314"/>
      <c r="D21" s="1314">
        <v>1</v>
      </c>
      <c r="E21" s="1002"/>
      <c r="F21" s="1002"/>
      <c r="G21" s="1000"/>
      <c r="H21" s="1000"/>
      <c r="I21" s="995"/>
      <c r="J21" s="990"/>
      <c r="K21" s="989"/>
      <c r="L21" s="562" t="str">
        <f>mergeValue(A21) &amp;"."&amp; mergeValue(B21)&amp;"."&amp; mergeValue(C21)&amp;"."&amp; mergeValue(D21)</f>
        <v>1.1.1.1</v>
      </c>
      <c r="M21" s="518" t="s">
        <v>21</v>
      </c>
      <c r="N21" s="549"/>
      <c r="O21" s="1326"/>
      <c r="P21" s="1326"/>
      <c r="Q21" s="1326"/>
      <c r="R21" s="1326"/>
      <c r="S21" s="1326"/>
      <c r="T21" s="1326"/>
      <c r="U21" s="1326"/>
      <c r="V21" s="1326"/>
      <c r="W21" s="1326"/>
      <c r="X21" s="1326"/>
      <c r="Y21" s="1326"/>
      <c r="Z21" s="1326"/>
      <c r="AA21" s="1326"/>
      <c r="AB21" s="599" t="s">
        <v>601</v>
      </c>
    </row>
    <row r="22" spans="1:33" hidden="1">
      <c r="A22" s="1314"/>
      <c r="B22" s="1314"/>
      <c r="C22" s="1314"/>
      <c r="D22" s="1314"/>
      <c r="E22" s="1314">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14"/>
      <c r="B23" s="1314"/>
      <c r="C23" s="1314"/>
      <c r="D23" s="1314"/>
      <c r="E23" s="1314"/>
      <c r="F23" s="1314">
        <v>1</v>
      </c>
      <c r="G23" s="1000"/>
      <c r="H23" s="1000"/>
      <c r="I23" s="1333"/>
      <c r="J23" s="990"/>
      <c r="K23" s="989"/>
      <c r="L23" s="562" t="str">
        <f>mergeValue(A23) &amp;"."&amp; mergeValue(B23)&amp;"."&amp; mergeValue(C23)&amp;"."&amp; mergeValue(D23)&amp;"."&amp; mergeValue(F23)</f>
        <v>1.1.1.1.1</v>
      </c>
      <c r="M23" s="525" t="s">
        <v>9</v>
      </c>
      <c r="N23" s="550"/>
      <c r="O23" s="1317"/>
      <c r="P23" s="1318"/>
      <c r="Q23" s="1318"/>
      <c r="R23" s="1318"/>
      <c r="S23" s="1318"/>
      <c r="T23" s="1318"/>
      <c r="U23" s="1318"/>
      <c r="V23" s="1318"/>
      <c r="W23" s="1318"/>
      <c r="X23" s="1318"/>
      <c r="Y23" s="1318"/>
      <c r="Z23" s="1318"/>
      <c r="AA23" s="1319"/>
      <c r="AB23" s="599" t="s">
        <v>720</v>
      </c>
      <c r="AD23" s="474" t="str">
        <f>strCheckUnique(AE23:AE28)</f>
        <v/>
      </c>
      <c r="AF23" s="474"/>
    </row>
    <row r="24" spans="1:33" ht="56.25">
      <c r="A24" s="1314"/>
      <c r="B24" s="1314"/>
      <c r="C24" s="1314"/>
      <c r="D24" s="1314"/>
      <c r="E24" s="1314"/>
      <c r="F24" s="1314"/>
      <c r="G24" s="1314">
        <v>1</v>
      </c>
      <c r="H24" s="1000"/>
      <c r="I24" s="1333"/>
      <c r="J24" s="1334"/>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320"/>
      <c r="X24" s="1310" t="s">
        <v>83</v>
      </c>
      <c r="Y24" s="1320"/>
      <c r="Z24" s="1310"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14"/>
      <c r="B25" s="1314"/>
      <c r="C25" s="1314"/>
      <c r="D25" s="1314"/>
      <c r="E25" s="1314"/>
      <c r="F25" s="1314"/>
      <c r="G25" s="1314"/>
      <c r="H25" s="1000">
        <v>1</v>
      </c>
      <c r="I25" s="1333"/>
      <c r="J25" s="1334"/>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20"/>
      <c r="X25" s="1310"/>
      <c r="Y25" s="1320"/>
      <c r="Z25" s="1310"/>
      <c r="AA25" s="637"/>
      <c r="AB25" s="1284" t="s">
        <v>739</v>
      </c>
      <c r="AC25" s="470" t="str">
        <f>strCheckDate(O25:AA25)</f>
        <v/>
      </c>
      <c r="AF25" s="474"/>
    </row>
    <row r="26" spans="1:33" hidden="1">
      <c r="A26" s="1314"/>
      <c r="B26" s="1314"/>
      <c r="C26" s="1314"/>
      <c r="D26" s="1314"/>
      <c r="E26" s="1314"/>
      <c r="F26" s="1314"/>
      <c r="G26" s="1314"/>
      <c r="H26" s="1000"/>
      <c r="I26" s="1333"/>
      <c r="J26" s="1334"/>
      <c r="K26" s="996"/>
      <c r="L26" s="569"/>
      <c r="M26" s="615"/>
      <c r="N26" s="615"/>
      <c r="O26" s="532"/>
      <c r="P26" s="463"/>
      <c r="Q26" s="463"/>
      <c r="R26" s="463"/>
      <c r="S26" s="463"/>
      <c r="T26" s="463"/>
      <c r="U26" s="529"/>
      <c r="V26" s="553"/>
      <c r="W26" s="1309"/>
      <c r="X26" s="1310"/>
      <c r="Y26" s="1309"/>
      <c r="Z26" s="1310"/>
      <c r="AA26" s="507"/>
      <c r="AB26" s="1285"/>
      <c r="AF26" s="474">
        <f ca="1">OFFSET(AF26,-1,0)</f>
        <v>0</v>
      </c>
    </row>
    <row r="27" spans="1:33" s="445" customFormat="1" ht="15" customHeight="1">
      <c r="A27" s="1314"/>
      <c r="B27" s="1314"/>
      <c r="C27" s="1314"/>
      <c r="D27" s="1314"/>
      <c r="E27" s="1314"/>
      <c r="F27" s="1314"/>
      <c r="G27" s="1314"/>
      <c r="H27" s="1000"/>
      <c r="I27" s="1333"/>
      <c r="J27" s="1334"/>
      <c r="K27" s="997"/>
      <c r="L27" s="508"/>
      <c r="M27" s="527" t="s">
        <v>40</v>
      </c>
      <c r="N27" s="521"/>
      <c r="O27" s="515"/>
      <c r="P27" s="515"/>
      <c r="Q27" s="515"/>
      <c r="R27" s="515"/>
      <c r="S27" s="515"/>
      <c r="T27" s="515"/>
      <c r="U27" s="515"/>
      <c r="V27" s="515"/>
      <c r="W27" s="533"/>
      <c r="X27" s="534"/>
      <c r="Y27" s="533"/>
      <c r="Z27" s="521"/>
      <c r="AA27" s="530"/>
      <c r="AB27" s="1286"/>
      <c r="AC27" s="471"/>
      <c r="AD27" s="471"/>
      <c r="AE27" s="471"/>
      <c r="AF27" s="471"/>
      <c r="AG27" s="471"/>
    </row>
    <row r="28" spans="1:33" s="445" customFormat="1" ht="15" customHeight="1">
      <c r="A28" s="1314"/>
      <c r="B28" s="1314"/>
      <c r="C28" s="1314"/>
      <c r="D28" s="1314"/>
      <c r="E28" s="1314"/>
      <c r="F28" s="1314"/>
      <c r="G28" s="1000"/>
      <c r="H28" s="1000"/>
      <c r="I28" s="1333"/>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14"/>
      <c r="B29" s="1314"/>
      <c r="C29" s="1314"/>
      <c r="D29" s="1314"/>
      <c r="E29" s="1314"/>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14"/>
      <c r="B30" s="1314"/>
      <c r="C30" s="1314"/>
      <c r="D30" s="1314"/>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14"/>
      <c r="B31" s="1314"/>
      <c r="C31" s="1314"/>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14"/>
      <c r="B32" s="1314"/>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14"/>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7" t="s">
        <v>740</v>
      </c>
      <c r="N36" s="1277"/>
      <c r="O36" s="1277"/>
      <c r="P36" s="1277"/>
      <c r="Q36" s="1277"/>
      <c r="R36" s="1277"/>
      <c r="S36" s="1277"/>
      <c r="T36" s="1277"/>
      <c r="U36" s="1277"/>
      <c r="V36" s="1277"/>
      <c r="W36" s="1277"/>
    </row>
  </sheetData>
  <sheetProtection password="FA9C" sheet="1" objects="1" scenarios="1" formatColumns="0" formatRows="0"/>
  <dataConsolidate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9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9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9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xr:uid="{00000000-0002-0000-1900-000005000000}"/>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xr:uid="{00000000-0002-0000-1900-000006000000}"/>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9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8" t="s">
        <v>470</v>
      </c>
      <c r="G2" s="1279"/>
      <c r="H2" s="1280"/>
      <c r="I2" s="407"/>
    </row>
    <row r="3" spans="1:20" ht="3" customHeight="1"/>
    <row r="4" spans="1:20" s="182" customFormat="1" ht="11.25">
      <c r="A4" s="206"/>
      <c r="B4" s="206"/>
      <c r="C4" s="206"/>
      <c r="D4" s="206"/>
      <c r="F4" s="1239" t="s">
        <v>445</v>
      </c>
      <c r="G4" s="1239"/>
      <c r="H4" s="1239"/>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28.04.2020</v>
      </c>
      <c r="I7" s="188" t="s">
        <v>472</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570</v>
      </c>
      <c r="H11" s="297" t="str">
        <f>IF(region_name="","",region_name)</f>
        <v>Нижегородская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15"/>
      <c r="G15" s="142" t="s">
        <v>401</v>
      </c>
      <c r="H15" s="316"/>
      <c r="I15" s="317"/>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11" t="s">
        <v>745</v>
      </c>
      <c r="M5" s="1311"/>
      <c r="N5" s="1311"/>
      <c r="O5" s="1311"/>
      <c r="P5" s="1311"/>
      <c r="Q5" s="1311"/>
      <c r="R5" s="1311"/>
      <c r="S5" s="1311"/>
      <c r="T5" s="1311"/>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88" t="str">
        <f>IF(datePr_ch="",IF(datePr="","",datePr),datePr_ch)</f>
        <v>28.04.2020</v>
      </c>
      <c r="O8" s="1288"/>
      <c r="P8" s="1288"/>
      <c r="Q8" s="1288"/>
      <c r="R8" s="1288"/>
      <c r="S8" s="1288"/>
      <c r="T8" s="1288"/>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88" t="str">
        <f>IF(numberPr_ch="",IF(numberPr="","",numberPr),numberPr_ch)</f>
        <v>29</v>
      </c>
      <c r="O9" s="1288"/>
      <c r="P9" s="1288"/>
      <c r="Q9" s="1288"/>
      <c r="R9" s="1288"/>
      <c r="S9" s="1288"/>
      <c r="T9" s="1288"/>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287"/>
      <c r="P10" s="1287"/>
      <c r="Q10" s="1287"/>
      <c r="R10" s="1287"/>
      <c r="S10" s="1287"/>
      <c r="T10" s="1287"/>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12"/>
      <c r="M12" s="1312"/>
      <c r="N12" s="536"/>
      <c r="O12" s="1332"/>
      <c r="P12" s="1332"/>
      <c r="Q12" s="1332"/>
      <c r="R12" s="1332"/>
      <c r="S12" s="1332"/>
      <c r="T12" s="1332"/>
      <c r="U12" s="456"/>
      <c r="AE12" s="473" t="s">
        <v>371</v>
      </c>
      <c r="AH12" s="475"/>
      <c r="AI12" s="475"/>
      <c r="AJ12" s="475"/>
      <c r="AK12" s="475"/>
    </row>
    <row r="13" spans="1:37">
      <c r="J13" s="451"/>
      <c r="K13" s="451"/>
      <c r="L13" s="447"/>
      <c r="M13" s="447"/>
      <c r="N13" s="447"/>
      <c r="O13" s="1328"/>
      <c r="P13" s="1328"/>
      <c r="Q13" s="1328"/>
      <c r="R13" s="1328"/>
      <c r="S13" s="1328"/>
      <c r="T13" s="1328"/>
      <c r="U13" s="568"/>
      <c r="Z13" s="1328"/>
      <c r="AA13" s="1328"/>
      <c r="AB13" s="1328"/>
      <c r="AC13" s="1328"/>
      <c r="AD13" s="1328"/>
      <c r="AE13" s="1328"/>
    </row>
    <row r="14" spans="1:37">
      <c r="J14" s="451"/>
      <c r="K14" s="451"/>
      <c r="L14" s="1239" t="s">
        <v>445</v>
      </c>
      <c r="M14" s="1239"/>
      <c r="N14" s="1239"/>
      <c r="O14" s="1239"/>
      <c r="P14" s="1239"/>
      <c r="Q14" s="1239"/>
      <c r="R14" s="1239"/>
      <c r="S14" s="1239"/>
      <c r="T14" s="1239"/>
      <c r="U14" s="1239"/>
      <c r="V14" s="1239"/>
      <c r="W14" s="1239"/>
      <c r="X14" s="1239"/>
      <c r="Y14" s="1239"/>
      <c r="Z14" s="1239"/>
      <c r="AA14" s="1239"/>
      <c r="AB14" s="1239"/>
      <c r="AC14" s="1239"/>
      <c r="AD14" s="1239"/>
      <c r="AE14" s="1239"/>
      <c r="AF14" s="1239"/>
      <c r="AG14" s="1239" t="s">
        <v>446</v>
      </c>
    </row>
    <row r="15" spans="1:37" ht="14.25" customHeight="1">
      <c r="J15" s="451"/>
      <c r="K15" s="451"/>
      <c r="L15" s="1295" t="s">
        <v>91</v>
      </c>
      <c r="M15" s="1295" t="s">
        <v>618</v>
      </c>
      <c r="N15" s="1346" t="s">
        <v>597</v>
      </c>
      <c r="O15" s="1346"/>
      <c r="P15" s="1346"/>
      <c r="Q15" s="1346"/>
      <c r="R15" s="1346" t="s">
        <v>598</v>
      </c>
      <c r="S15" s="1346"/>
      <c r="T15" s="1346"/>
      <c r="U15" s="1346"/>
      <c r="V15" s="1346" t="s">
        <v>599</v>
      </c>
      <c r="W15" s="1346"/>
      <c r="X15" s="1346"/>
      <c r="Y15" s="1346"/>
      <c r="Z15" s="1295" t="s">
        <v>604</v>
      </c>
      <c r="AA15" s="1295"/>
      <c r="AB15" s="1295"/>
      <c r="AC15" s="1295"/>
      <c r="AD15" s="1295"/>
      <c r="AE15" s="1295" t="s">
        <v>339</v>
      </c>
      <c r="AF15" s="1327" t="s">
        <v>274</v>
      </c>
      <c r="AG15" s="1239"/>
    </row>
    <row r="16" spans="1:37" s="493" customFormat="1" ht="27.75" customHeight="1">
      <c r="A16" s="554"/>
      <c r="B16" s="554"/>
      <c r="C16" s="554"/>
      <c r="D16" s="554"/>
      <c r="E16" s="554"/>
      <c r="F16" s="554"/>
      <c r="G16" s="560"/>
      <c r="H16" s="560"/>
      <c r="I16" s="501"/>
      <c r="J16" s="499"/>
      <c r="K16" s="499"/>
      <c r="L16" s="1295"/>
      <c r="M16" s="1295"/>
      <c r="N16" s="1346"/>
      <c r="O16" s="1346"/>
      <c r="P16" s="1346"/>
      <c r="Q16" s="1346"/>
      <c r="R16" s="1346"/>
      <c r="S16" s="1346"/>
      <c r="T16" s="1346"/>
      <c r="U16" s="1346"/>
      <c r="V16" s="1346"/>
      <c r="W16" s="1346"/>
      <c r="X16" s="1346"/>
      <c r="Y16" s="1346"/>
      <c r="Z16" s="1239" t="s">
        <v>621</v>
      </c>
      <c r="AA16" s="1239"/>
      <c r="AB16" s="1239" t="s">
        <v>615</v>
      </c>
      <c r="AC16" s="1239"/>
      <c r="AD16" s="1239"/>
      <c r="AE16" s="1295"/>
      <c r="AF16" s="1327"/>
      <c r="AG16" s="1239"/>
      <c r="AH16" s="554"/>
      <c r="AI16" s="554"/>
      <c r="AJ16" s="554"/>
      <c r="AK16" s="554"/>
    </row>
    <row r="17" spans="1:37" ht="14.25" customHeight="1">
      <c r="J17" s="451"/>
      <c r="K17" s="451"/>
      <c r="L17" s="1295"/>
      <c r="M17" s="1295"/>
      <c r="N17" s="1346"/>
      <c r="O17" s="1346"/>
      <c r="P17" s="1346"/>
      <c r="Q17" s="1346"/>
      <c r="R17" s="1346"/>
      <c r="S17" s="1346"/>
      <c r="T17" s="1346"/>
      <c r="U17" s="1346"/>
      <c r="V17" s="1346"/>
      <c r="W17" s="1346"/>
      <c r="X17" s="1346"/>
      <c r="Y17" s="1346"/>
      <c r="Z17" s="504" t="s">
        <v>619</v>
      </c>
      <c r="AA17" s="504" t="s">
        <v>620</v>
      </c>
      <c r="AB17" s="506" t="s">
        <v>273</v>
      </c>
      <c r="AC17" s="1337" t="s">
        <v>272</v>
      </c>
      <c r="AD17" s="1337"/>
      <c r="AE17" s="1295"/>
      <c r="AF17" s="1327"/>
      <c r="AG17" s="1239"/>
    </row>
    <row r="18" spans="1:37">
      <c r="J18" s="451"/>
      <c r="K18" s="459">
        <v>1</v>
      </c>
      <c r="L18" s="448" t="s">
        <v>92</v>
      </c>
      <c r="M18" s="448" t="s">
        <v>48</v>
      </c>
      <c r="N18" s="1347">
        <f ca="1">OFFSET(N18,0,-1)+1</f>
        <v>3</v>
      </c>
      <c r="O18" s="1347"/>
      <c r="P18" s="1347"/>
      <c r="Q18" s="1347"/>
      <c r="R18" s="1347">
        <f ca="1">OFFSET(N18,0,0)+1</f>
        <v>4</v>
      </c>
      <c r="S18" s="1347"/>
      <c r="T18" s="1347"/>
      <c r="U18" s="1347"/>
      <c r="V18" s="640"/>
      <c r="W18" s="640"/>
      <c r="X18" s="640"/>
      <c r="Y18" s="641">
        <f ca="1">OFFSET(R18,0,0)+1</f>
        <v>5</v>
      </c>
      <c r="Z18" s="457">
        <f ca="1">OFFSET(Z18,0,-1)+1</f>
        <v>6</v>
      </c>
      <c r="AA18" s="457">
        <f ca="1">OFFSET(AA18,0,-1)+1</f>
        <v>7</v>
      </c>
      <c r="AB18" s="457">
        <f ca="1">OFFSET(AB18,0,-1)+1</f>
        <v>8</v>
      </c>
      <c r="AC18" s="1347">
        <f ca="1">OFFSET(AC18,0,-1)+1</f>
        <v>9</v>
      </c>
      <c r="AD18" s="1347"/>
      <c r="AE18" s="457">
        <f ca="1">OFFSET(AE18,0,-2)+1</f>
        <v>10</v>
      </c>
      <c r="AF18" s="493"/>
      <c r="AG18" s="457">
        <f ca="1">OFFSET(AG18,0,-2)+1</f>
        <v>11</v>
      </c>
    </row>
    <row r="19" spans="1:37" ht="22.5">
      <c r="A19" s="1314">
        <v>1</v>
      </c>
      <c r="B19" s="963"/>
      <c r="C19" s="963"/>
      <c r="D19" s="963"/>
      <c r="E19" s="963"/>
      <c r="F19" s="956"/>
      <c r="G19" s="962"/>
      <c r="H19" s="962"/>
      <c r="I19" s="944"/>
      <c r="J19" s="943"/>
      <c r="K19" s="943"/>
      <c r="L19" s="562">
        <f>mergeValue(A19)</f>
        <v>1</v>
      </c>
      <c r="M19" s="610" t="s">
        <v>19</v>
      </c>
      <c r="N19" s="1348"/>
      <c r="O19" s="1348"/>
      <c r="P19" s="1348"/>
      <c r="Q19" s="1348"/>
      <c r="R19" s="1348"/>
      <c r="S19" s="1348"/>
      <c r="T19" s="1348"/>
      <c r="U19" s="1348"/>
      <c r="V19" s="1348"/>
      <c r="W19" s="1348"/>
      <c r="X19" s="1348"/>
      <c r="Y19" s="1348"/>
      <c r="Z19" s="1348"/>
      <c r="AA19" s="1348"/>
      <c r="AB19" s="1348"/>
      <c r="AC19" s="1348"/>
      <c r="AD19" s="1348"/>
      <c r="AE19" s="1348"/>
      <c r="AF19" s="1348"/>
      <c r="AG19" s="550" t="s">
        <v>718</v>
      </c>
    </row>
    <row r="20" spans="1:37" ht="22.5">
      <c r="A20" s="1314"/>
      <c r="B20" s="1314">
        <v>1</v>
      </c>
      <c r="C20" s="963"/>
      <c r="D20" s="963"/>
      <c r="E20" s="963"/>
      <c r="F20" s="956"/>
      <c r="G20" s="965"/>
      <c r="H20" s="966"/>
      <c r="I20" s="945"/>
      <c r="J20" s="940"/>
      <c r="K20" s="938"/>
      <c r="L20" s="562" t="str">
        <f>mergeValue(A20) &amp;"."&amp; mergeValue(B20)</f>
        <v>1.1</v>
      </c>
      <c r="M20" s="516" t="s">
        <v>15</v>
      </c>
      <c r="N20" s="1349"/>
      <c r="O20" s="1349"/>
      <c r="P20" s="1349"/>
      <c r="Q20" s="1349"/>
      <c r="R20" s="1349"/>
      <c r="S20" s="1349"/>
      <c r="T20" s="1349"/>
      <c r="U20" s="1349"/>
      <c r="V20" s="1349"/>
      <c r="W20" s="1349"/>
      <c r="X20" s="1349"/>
      <c r="Y20" s="1349"/>
      <c r="Z20" s="1349"/>
      <c r="AA20" s="1349"/>
      <c r="AB20" s="1349"/>
      <c r="AC20" s="1349"/>
      <c r="AD20" s="1349"/>
      <c r="AE20" s="1349"/>
      <c r="AF20" s="1349"/>
      <c r="AG20" s="550" t="s">
        <v>459</v>
      </c>
    </row>
    <row r="21" spans="1:37" ht="22.5">
      <c r="A21" s="1314"/>
      <c r="B21" s="1314"/>
      <c r="C21" s="1314">
        <v>1</v>
      </c>
      <c r="D21" s="963"/>
      <c r="E21" s="963"/>
      <c r="F21" s="956"/>
      <c r="G21" s="965"/>
      <c r="H21" s="966"/>
      <c r="I21" s="945"/>
      <c r="J21" s="940"/>
      <c r="K21" s="938"/>
      <c r="L21" s="562" t="str">
        <f>mergeValue(A21) &amp;"."&amp; mergeValue(B21)&amp;"."&amp; mergeValue(C21)</f>
        <v>1.1.1</v>
      </c>
      <c r="M21" s="517" t="s">
        <v>7</v>
      </c>
      <c r="N21" s="1349"/>
      <c r="O21" s="1349"/>
      <c r="P21" s="1349"/>
      <c r="Q21" s="1349"/>
      <c r="R21" s="1349"/>
      <c r="S21" s="1349"/>
      <c r="T21" s="1349"/>
      <c r="U21" s="1349"/>
      <c r="V21" s="1349"/>
      <c r="W21" s="1349"/>
      <c r="X21" s="1349"/>
      <c r="Y21" s="1349"/>
      <c r="Z21" s="1349"/>
      <c r="AA21" s="1349"/>
      <c r="AB21" s="1349"/>
      <c r="AC21" s="1349"/>
      <c r="AD21" s="1349"/>
      <c r="AE21" s="1349"/>
      <c r="AF21" s="1349"/>
      <c r="AG21" s="550" t="s">
        <v>600</v>
      </c>
    </row>
    <row r="22" spans="1:37" ht="15" customHeight="1">
      <c r="A22" s="1314"/>
      <c r="B22" s="1314"/>
      <c r="C22" s="1314"/>
      <c r="D22" s="1314">
        <v>1</v>
      </c>
      <c r="E22" s="963"/>
      <c r="F22" s="956"/>
      <c r="G22" s="965"/>
      <c r="H22" s="966"/>
      <c r="I22" s="945"/>
      <c r="J22" s="940"/>
      <c r="K22" s="938"/>
      <c r="L22" s="562" t="str">
        <f>mergeValue(A22) &amp;"."&amp; mergeValue(B22)&amp;"."&amp; mergeValue(C22)&amp;"."&amp; mergeValue(D22)</f>
        <v>1.1.1.1</v>
      </c>
      <c r="M22" s="518" t="s">
        <v>21</v>
      </c>
      <c r="N22" s="1349"/>
      <c r="O22" s="1349"/>
      <c r="P22" s="1349"/>
      <c r="Q22" s="1349"/>
      <c r="R22" s="1349"/>
      <c r="S22" s="1349"/>
      <c r="T22" s="1349"/>
      <c r="U22" s="1349"/>
      <c r="V22" s="1349"/>
      <c r="W22" s="1349"/>
      <c r="X22" s="1349"/>
      <c r="Y22" s="1349"/>
      <c r="Z22" s="1349"/>
      <c r="AA22" s="1349"/>
      <c r="AB22" s="1349"/>
      <c r="AC22" s="1349"/>
      <c r="AD22" s="1349"/>
      <c r="AE22" s="1349"/>
      <c r="AF22" s="1349"/>
      <c r="AG22" s="550" t="s">
        <v>623</v>
      </c>
    </row>
    <row r="23" spans="1:37" ht="20.100000000000001" customHeight="1">
      <c r="A23" s="1314"/>
      <c r="B23" s="1314"/>
      <c r="C23" s="1314"/>
      <c r="D23" s="1314"/>
      <c r="E23" s="1314">
        <v>1</v>
      </c>
      <c r="F23" s="956"/>
      <c r="G23" s="965"/>
      <c r="H23" s="966"/>
      <c r="I23" s="967"/>
      <c r="J23" s="957"/>
      <c r="K23" s="1244"/>
      <c r="L23" s="1350" t="str">
        <f>mergeValue(A23) &amp;"."&amp; mergeValue(B23)&amp;"."&amp; mergeValue(C23)&amp;"."&amp; mergeValue(D23)&amp;"."&amp; mergeValue(E23)</f>
        <v>1.1.1.1.1</v>
      </c>
      <c r="M23" s="1351"/>
      <c r="N23" s="1310" t="s">
        <v>84</v>
      </c>
      <c r="O23" s="1345"/>
      <c r="P23" s="1341">
        <v>1</v>
      </c>
      <c r="Q23" s="1342"/>
      <c r="R23" s="1310" t="s">
        <v>84</v>
      </c>
      <c r="S23" s="1345"/>
      <c r="T23" s="1341">
        <v>1</v>
      </c>
      <c r="U23" s="1342"/>
      <c r="V23" s="1310" t="s">
        <v>84</v>
      </c>
      <c r="W23" s="531"/>
      <c r="X23" s="509">
        <v>1</v>
      </c>
      <c r="Y23" s="1042"/>
      <c r="Z23" s="638"/>
      <c r="AA23" s="638"/>
      <c r="AB23" s="1320"/>
      <c r="AC23" s="1310" t="s">
        <v>83</v>
      </c>
      <c r="AD23" s="1320"/>
      <c r="AE23" s="1310" t="s">
        <v>84</v>
      </c>
      <c r="AF23" s="547"/>
      <c r="AG23" s="1338" t="s">
        <v>622</v>
      </c>
      <c r="AH23" s="470" t="str">
        <f>strCheckDate(Z24:AF24)</f>
        <v/>
      </c>
      <c r="AI23" s="474" t="str">
        <f>IF(AND(COUNTIF(AJ18:AJ27,AJ23)&gt;1,AJ23&lt;&gt;""),"ErrUnique:HasDoubleConn","")</f>
        <v/>
      </c>
      <c r="AJ23" s="474"/>
      <c r="AK23" s="474"/>
    </row>
    <row r="24" spans="1:37" ht="20.100000000000001" customHeight="1">
      <c r="A24" s="1314"/>
      <c r="B24" s="1314"/>
      <c r="C24" s="1314"/>
      <c r="D24" s="1314"/>
      <c r="E24" s="1314"/>
      <c r="F24" s="956"/>
      <c r="G24" s="965"/>
      <c r="H24" s="966"/>
      <c r="I24" s="967"/>
      <c r="J24" s="957"/>
      <c r="K24" s="1244"/>
      <c r="L24" s="1350"/>
      <c r="M24" s="1351"/>
      <c r="N24" s="1310"/>
      <c r="O24" s="1345"/>
      <c r="P24" s="1341"/>
      <c r="Q24" s="1343"/>
      <c r="R24" s="1310"/>
      <c r="S24" s="1345"/>
      <c r="T24" s="1341"/>
      <c r="U24" s="1344"/>
      <c r="V24" s="1310"/>
      <c r="W24" s="570"/>
      <c r="X24" s="535"/>
      <c r="Y24" s="535"/>
      <c r="Z24" s="541"/>
      <c r="AA24" s="572" t="str">
        <f>AB23 &amp; "-" &amp; AD23</f>
        <v>-</v>
      </c>
      <c r="AB24" s="1309"/>
      <c r="AC24" s="1310"/>
      <c r="AD24" s="1309"/>
      <c r="AE24" s="1310"/>
      <c r="AF24" s="639"/>
      <c r="AG24" s="1339"/>
      <c r="AI24" s="474"/>
      <c r="AJ24" s="474"/>
      <c r="AK24" s="474"/>
    </row>
    <row r="25" spans="1:37" ht="20.100000000000001" customHeight="1">
      <c r="A25" s="1314"/>
      <c r="B25" s="1314"/>
      <c r="C25" s="1314"/>
      <c r="D25" s="1314"/>
      <c r="E25" s="1314"/>
      <c r="F25" s="956"/>
      <c r="G25" s="965"/>
      <c r="H25" s="966"/>
      <c r="I25" s="967"/>
      <c r="J25" s="957"/>
      <c r="K25" s="1244"/>
      <c r="L25" s="1350"/>
      <c r="M25" s="1351"/>
      <c r="N25" s="1310"/>
      <c r="O25" s="1345"/>
      <c r="P25" s="1341"/>
      <c r="Q25" s="1344"/>
      <c r="R25" s="1310"/>
      <c r="S25" s="571"/>
      <c r="T25" s="528"/>
      <c r="U25" s="535"/>
      <c r="V25" s="540"/>
      <c r="W25" s="540"/>
      <c r="X25" s="540"/>
      <c r="Y25" s="540"/>
      <c r="Z25" s="541"/>
      <c r="AA25" s="541"/>
      <c r="AB25" s="542"/>
      <c r="AC25" s="534"/>
      <c r="AD25" s="534"/>
      <c r="AE25" s="542"/>
      <c r="AF25" s="534"/>
      <c r="AG25" s="1339"/>
      <c r="AI25" s="474"/>
      <c r="AJ25" s="474"/>
      <c r="AK25" s="474"/>
    </row>
    <row r="26" spans="1:37" ht="20.100000000000001" customHeight="1">
      <c r="A26" s="1314"/>
      <c r="B26" s="1314"/>
      <c r="C26" s="1314"/>
      <c r="D26" s="1314"/>
      <c r="E26" s="1314"/>
      <c r="F26" s="956"/>
      <c r="G26" s="965"/>
      <c r="H26" s="966"/>
      <c r="I26" s="967"/>
      <c r="J26" s="957"/>
      <c r="K26" s="1244"/>
      <c r="L26" s="1350"/>
      <c r="M26" s="1351"/>
      <c r="N26" s="1310"/>
      <c r="O26" s="543"/>
      <c r="P26" s="545"/>
      <c r="Q26" s="544"/>
      <c r="R26" s="540"/>
      <c r="S26" s="540"/>
      <c r="T26" s="540"/>
      <c r="U26" s="540"/>
      <c r="V26" s="540"/>
      <c r="W26" s="540"/>
      <c r="X26" s="540"/>
      <c r="Y26" s="540"/>
      <c r="Z26" s="541"/>
      <c r="AA26" s="541"/>
      <c r="AB26" s="542"/>
      <c r="AC26" s="534"/>
      <c r="AD26" s="534"/>
      <c r="AE26" s="542"/>
      <c r="AF26" s="534"/>
      <c r="AG26" s="1339"/>
      <c r="AI26" s="474"/>
      <c r="AJ26" s="474"/>
      <c r="AK26" s="474"/>
    </row>
    <row r="27" spans="1:37" s="445" customFormat="1" ht="15" customHeight="1">
      <c r="A27" s="1314"/>
      <c r="B27" s="1314"/>
      <c r="C27" s="1314"/>
      <c r="D27" s="1314"/>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0"/>
      <c r="AH27" s="471"/>
      <c r="AI27" s="471"/>
      <c r="AJ27" s="205"/>
      <c r="AK27" s="205"/>
    </row>
    <row r="28" spans="1:37" s="445" customFormat="1" ht="15" customHeight="1">
      <c r="A28" s="1314"/>
      <c r="B28" s="1314"/>
      <c r="C28" s="1314"/>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14"/>
      <c r="B29" s="1314"/>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14"/>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7" t="s">
        <v>747</v>
      </c>
      <c r="N33" s="1277"/>
      <c r="O33" s="1277"/>
      <c r="P33" s="1277"/>
      <c r="Q33" s="1277"/>
      <c r="R33" s="1277"/>
      <c r="S33" s="1277"/>
      <c r="T33" s="1277"/>
      <c r="U33" s="1277"/>
      <c r="V33" s="1277"/>
      <c r="W33" s="1277"/>
      <c r="X33" s="1277"/>
      <c r="Y33" s="1277"/>
      <c r="Z33" s="1277"/>
      <c r="AA33" s="1277"/>
      <c r="AB33" s="1277"/>
      <c r="AC33" s="1277"/>
      <c r="AD33" s="1277"/>
      <c r="AE33" s="1277"/>
      <c r="AF33" s="1277"/>
      <c r="AG33" s="1277"/>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8" t="s">
        <v>470</v>
      </c>
      <c r="G2" s="1279"/>
      <c r="H2" s="1280"/>
      <c r="I2" s="407"/>
    </row>
    <row r="3" spans="1:20" ht="3" customHeight="1"/>
    <row r="4" spans="1:20" s="182" customFormat="1" ht="11.25">
      <c r="A4" s="206"/>
      <c r="B4" s="206"/>
      <c r="C4" s="206"/>
      <c r="D4" s="206"/>
      <c r="F4" s="1239" t="s">
        <v>445</v>
      </c>
      <c r="G4" s="1239"/>
      <c r="H4" s="1239"/>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28.04.2020</v>
      </c>
      <c r="I7" s="188" t="s">
        <v>472</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570</v>
      </c>
      <c r="H11" s="297" t="str">
        <f>IF(region_name="","",region_name)</f>
        <v>Нижегородская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401</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2">
        <v>43949.505532407406</v>
      </c>
      <c r="B2" s="12" t="s">
        <v>760</v>
      </c>
      <c r="C2" s="12" t="s">
        <v>439</v>
      </c>
    </row>
    <row r="3" spans="1:4">
      <c r="A3" s="1192">
        <v>43949.505555555559</v>
      </c>
      <c r="B3" s="12" t="s">
        <v>761</v>
      </c>
      <c r="C3" s="12" t="s">
        <v>439</v>
      </c>
    </row>
    <row r="4" spans="1:4">
      <c r="A4" s="1192">
        <v>43949.505671296298</v>
      </c>
      <c r="B4" s="12" t="s">
        <v>760</v>
      </c>
      <c r="C4" s="12" t="s">
        <v>439</v>
      </c>
    </row>
    <row r="5" spans="1:4">
      <c r="A5" s="1192">
        <v>43949.505682870367</v>
      </c>
      <c r="B5" s="12" t="s">
        <v>761</v>
      </c>
      <c r="C5" s="12" t="s">
        <v>439</v>
      </c>
    </row>
    <row r="6" spans="1:4">
      <c r="A6" s="1192">
        <v>43949.50681712963</v>
      </c>
      <c r="B6" s="12" t="s">
        <v>760</v>
      </c>
      <c r="C6" s="12" t="s">
        <v>439</v>
      </c>
    </row>
    <row r="7" spans="1:4">
      <c r="A7" s="1192">
        <v>43949.506840277776</v>
      </c>
      <c r="B7" s="12" t="s">
        <v>761</v>
      </c>
      <c r="C7" s="12" t="s">
        <v>439</v>
      </c>
    </row>
    <row r="8" spans="1:4">
      <c r="A8" s="1192">
        <v>44312.446689814817</v>
      </c>
      <c r="B8" s="12" t="s">
        <v>760</v>
      </c>
      <c r="C8" s="12" t="s">
        <v>439</v>
      </c>
    </row>
    <row r="9" spans="1:4">
      <c r="A9" s="1192">
        <v>44312.446701388886</v>
      </c>
      <c r="B9" s="12" t="s">
        <v>761</v>
      </c>
      <c r="C9" s="12" t="s">
        <v>439</v>
      </c>
    </row>
  </sheetData>
  <sheetProtection algorithmName="SHA-512" hashValue="I/2/lKzsQuUV91xFC/4PU7c6p3D1HWhj0SnB5NrT/yFz/NbEUUEs8QHuLwp4IdD/EAV6JrOPlzZC1a9sHxKn2g==" saltValue="eQrny84pH48T7dcpEvPoMA==" spinCount="100000" sheet="1" objects="1" scenarios="1" formatColumns="0" formatRows="0" autoFilter="0"/>
  <phoneticPr fontId="7"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11" t="s">
        <v>744</v>
      </c>
      <c r="M5" s="1311"/>
      <c r="N5" s="1311"/>
      <c r="O5" s="1311"/>
      <c r="P5" s="1311"/>
      <c r="Q5" s="1311"/>
      <c r="R5" s="1311"/>
      <c r="S5" s="1311"/>
      <c r="T5" s="1311"/>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28.04.2020</v>
      </c>
      <c r="P8" s="1288"/>
      <c r="Q8" s="1288"/>
      <c r="R8" s="1288"/>
      <c r="S8" s="1288"/>
      <c r="T8" s="1288"/>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29</v>
      </c>
      <c r="P9" s="1288"/>
      <c r="Q9" s="1288"/>
      <c r="R9" s="1288"/>
      <c r="S9" s="1288"/>
      <c r="T9" s="1288"/>
      <c r="U9" s="635"/>
      <c r="Y9" s="961"/>
      <c r="Z9" s="475"/>
      <c r="AA9" s="475"/>
      <c r="AB9" s="475"/>
      <c r="AC9" s="475"/>
    </row>
    <row r="10" spans="1:29" s="746" customFormat="1" ht="5.25" hidden="1">
      <c r="A10" s="1121"/>
      <c r="B10" s="1121"/>
      <c r="C10" s="1121"/>
      <c r="D10" s="1121"/>
      <c r="E10" s="1121"/>
      <c r="F10" s="1121"/>
      <c r="G10" s="1121"/>
      <c r="H10" s="1121"/>
      <c r="L10" s="1171"/>
      <c r="M10" s="1046"/>
      <c r="O10" s="1287"/>
      <c r="P10" s="1287"/>
      <c r="Q10" s="1287"/>
      <c r="R10" s="1287"/>
      <c r="S10" s="1287"/>
      <c r="T10" s="1287"/>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12"/>
      <c r="M12" s="1312"/>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8"/>
      <c r="R13" s="1328"/>
      <c r="S13" s="1328"/>
      <c r="T13" s="1328"/>
      <c r="U13" s="1328"/>
      <c r="V13" s="1328"/>
    </row>
    <row r="14" spans="1:29">
      <c r="J14" s="451"/>
      <c r="K14" s="451"/>
      <c r="L14" s="1239" t="s">
        <v>445</v>
      </c>
      <c r="M14" s="1239"/>
      <c r="N14" s="1239"/>
      <c r="O14" s="1239"/>
      <c r="P14" s="1239"/>
      <c r="Q14" s="1239"/>
      <c r="R14" s="1239"/>
      <c r="S14" s="1239"/>
      <c r="T14" s="1239"/>
      <c r="U14" s="1239"/>
      <c r="V14" s="1239"/>
      <c r="W14" s="1239"/>
      <c r="X14" s="1239" t="s">
        <v>446</v>
      </c>
    </row>
    <row r="15" spans="1:29" ht="14.25" customHeight="1">
      <c r="J15" s="451"/>
      <c r="K15" s="451"/>
      <c r="L15" s="1295" t="s">
        <v>91</v>
      </c>
      <c r="M15" s="1295" t="s">
        <v>595</v>
      </c>
      <c r="N15" s="504"/>
      <c r="O15" s="1295" t="s">
        <v>596</v>
      </c>
      <c r="P15" s="1346" t="s">
        <v>597</v>
      </c>
      <c r="Q15" s="1346" t="s">
        <v>604</v>
      </c>
      <c r="R15" s="1346"/>
      <c r="S15" s="1346"/>
      <c r="T15" s="1346"/>
      <c r="U15" s="1346"/>
      <c r="V15" s="1295" t="s">
        <v>339</v>
      </c>
      <c r="W15" s="1327" t="s">
        <v>274</v>
      </c>
      <c r="X15" s="1239"/>
    </row>
    <row r="16" spans="1:29" s="493" customFormat="1" ht="25.5" customHeight="1">
      <c r="A16" s="554"/>
      <c r="B16" s="554"/>
      <c r="C16" s="554"/>
      <c r="D16" s="554"/>
      <c r="E16" s="554"/>
      <c r="F16" s="554"/>
      <c r="G16" s="560"/>
      <c r="H16" s="560"/>
      <c r="I16" s="501"/>
      <c r="J16" s="499"/>
      <c r="K16" s="499"/>
      <c r="L16" s="1295"/>
      <c r="M16" s="1295"/>
      <c r="N16" s="504"/>
      <c r="O16" s="1295"/>
      <c r="P16" s="1346"/>
      <c r="Q16" s="1346" t="s">
        <v>621</v>
      </c>
      <c r="R16" s="1346"/>
      <c r="S16" s="1335" t="s">
        <v>615</v>
      </c>
      <c r="T16" s="1335"/>
      <c r="U16" s="1335"/>
      <c r="V16" s="1295"/>
      <c r="W16" s="1327"/>
      <c r="X16" s="1239"/>
      <c r="Y16" s="956"/>
      <c r="Z16" s="554"/>
      <c r="AA16" s="554"/>
      <c r="AB16" s="554"/>
      <c r="AC16" s="554"/>
    </row>
    <row r="17" spans="1:29" ht="14.25" customHeight="1">
      <c r="J17" s="451"/>
      <c r="K17" s="451"/>
      <c r="L17" s="1295"/>
      <c r="M17" s="1295"/>
      <c r="N17" s="504"/>
      <c r="O17" s="1295"/>
      <c r="P17" s="1346"/>
      <c r="Q17" s="504" t="s">
        <v>619</v>
      </c>
      <c r="R17" s="504" t="s">
        <v>620</v>
      </c>
      <c r="S17" s="506" t="s">
        <v>273</v>
      </c>
      <c r="T17" s="1337" t="s">
        <v>272</v>
      </c>
      <c r="U17" s="1337"/>
      <c r="V17" s="1295"/>
      <c r="W17" s="1327"/>
      <c r="X17" s="1239"/>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7">
        <f t="shared" ca="1" si="0"/>
        <v>8</v>
      </c>
      <c r="U18" s="1347"/>
      <c r="V18" s="457">
        <f ca="1">OFFSET(V18,0,-2)+1</f>
        <v>9</v>
      </c>
      <c r="W18" s="493"/>
      <c r="X18" s="457">
        <f ca="1">OFFSET(X18,0,-2)+1</f>
        <v>10</v>
      </c>
    </row>
    <row r="19" spans="1:29" ht="22.5">
      <c r="A19" s="1314">
        <v>1</v>
      </c>
      <c r="B19" s="928"/>
      <c r="C19" s="928"/>
      <c r="D19" s="928"/>
      <c r="E19" s="928"/>
      <c r="F19" s="928"/>
      <c r="G19" s="929"/>
      <c r="H19" s="929"/>
      <c r="I19" s="931"/>
      <c r="J19" s="923"/>
      <c r="K19" s="923"/>
      <c r="L19" s="562">
        <f>mergeValue(A19)</f>
        <v>1</v>
      </c>
      <c r="M19" s="610" t="s">
        <v>19</v>
      </c>
      <c r="N19" s="549"/>
      <c r="O19" s="1326"/>
      <c r="P19" s="1326"/>
      <c r="Q19" s="1326"/>
      <c r="R19" s="1326"/>
      <c r="S19" s="1326"/>
      <c r="T19" s="1326"/>
      <c r="U19" s="1326"/>
      <c r="V19" s="1326"/>
      <c r="W19" s="1326"/>
      <c r="X19" s="550" t="s">
        <v>718</v>
      </c>
    </row>
    <row r="20" spans="1:29" ht="22.5">
      <c r="A20" s="1314"/>
      <c r="B20" s="1314">
        <v>1</v>
      </c>
      <c r="C20" s="928"/>
      <c r="D20" s="928"/>
      <c r="E20" s="928"/>
      <c r="F20" s="928"/>
      <c r="G20" s="933"/>
      <c r="H20" s="930"/>
      <c r="I20" s="935"/>
      <c r="J20" s="920"/>
      <c r="K20" s="919"/>
      <c r="L20" s="562" t="str">
        <f>mergeValue(A20) &amp;"."&amp; mergeValue(B20)</f>
        <v>1.1</v>
      </c>
      <c r="M20" s="516" t="s">
        <v>15</v>
      </c>
      <c r="N20" s="549"/>
      <c r="O20" s="1326"/>
      <c r="P20" s="1326"/>
      <c r="Q20" s="1326"/>
      <c r="R20" s="1326"/>
      <c r="S20" s="1326"/>
      <c r="T20" s="1326"/>
      <c r="U20" s="1326"/>
      <c r="V20" s="1326"/>
      <c r="W20" s="1326"/>
      <c r="X20" s="550" t="s">
        <v>459</v>
      </c>
    </row>
    <row r="21" spans="1:29" ht="22.5">
      <c r="A21" s="1314"/>
      <c r="B21" s="1314"/>
      <c r="C21" s="1314">
        <v>1</v>
      </c>
      <c r="D21" s="928"/>
      <c r="E21" s="928"/>
      <c r="F21" s="928"/>
      <c r="G21" s="933"/>
      <c r="H21" s="930"/>
      <c r="I21" s="936"/>
      <c r="J21" s="920"/>
      <c r="K21" s="919"/>
      <c r="L21" s="562" t="str">
        <f>mergeValue(A21) &amp;"."&amp; mergeValue(B21)&amp;"."&amp; mergeValue(C21)</f>
        <v>1.1.1</v>
      </c>
      <c r="M21" s="517" t="s">
        <v>7</v>
      </c>
      <c r="N21" s="549"/>
      <c r="O21" s="1326"/>
      <c r="P21" s="1326"/>
      <c r="Q21" s="1326"/>
      <c r="R21" s="1326"/>
      <c r="S21" s="1326"/>
      <c r="T21" s="1326"/>
      <c r="U21" s="1326"/>
      <c r="V21" s="1326"/>
      <c r="W21" s="1326"/>
      <c r="X21" s="550" t="s">
        <v>600</v>
      </c>
    </row>
    <row r="22" spans="1:29">
      <c r="A22" s="1314"/>
      <c r="B22" s="1314"/>
      <c r="C22" s="1314"/>
      <c r="D22" s="1314">
        <v>1</v>
      </c>
      <c r="E22" s="928"/>
      <c r="F22" s="928"/>
      <c r="G22" s="933"/>
      <c r="H22" s="930"/>
      <c r="I22" s="936"/>
      <c r="J22" s="934"/>
      <c r="K22" s="919"/>
      <c r="L22" s="562" t="str">
        <f>mergeValue(A22) &amp;"."&amp; mergeValue(B22)&amp;"."&amp; mergeValue(C22)&amp;"."&amp; mergeValue(D22)</f>
        <v>1.1.1.1</v>
      </c>
      <c r="M22" s="518" t="s">
        <v>21</v>
      </c>
      <c r="N22" s="549"/>
      <c r="O22" s="1326"/>
      <c r="P22" s="1326"/>
      <c r="Q22" s="1326"/>
      <c r="R22" s="1326"/>
      <c r="S22" s="1326"/>
      <c r="T22" s="1326"/>
      <c r="U22" s="1326"/>
      <c r="V22" s="1326"/>
      <c r="W22" s="1326"/>
      <c r="X22" s="968" t="s">
        <v>623</v>
      </c>
    </row>
    <row r="23" spans="1:29" ht="42.95" customHeight="1">
      <c r="A23" s="1314"/>
      <c r="B23" s="1314"/>
      <c r="C23" s="1314"/>
      <c r="D23" s="1314"/>
      <c r="E23" s="928">
        <v>1</v>
      </c>
      <c r="F23" s="928"/>
      <c r="G23" s="933"/>
      <c r="H23" s="930"/>
      <c r="I23" s="936"/>
      <c r="J23" s="934"/>
      <c r="K23" s="924"/>
      <c r="L23" s="562" t="str">
        <f>mergeValue(A23) &amp;"."&amp; mergeValue(B23)&amp;"."&amp; mergeValue(C23)&amp;"."&amp; mergeValue(D23)&amp;"."&amp; mergeValue(E23)</f>
        <v>1.1.1.1.1</v>
      </c>
      <c r="M23" s="1019"/>
      <c r="N23" s="512"/>
      <c r="O23" s="1021"/>
      <c r="P23" s="1022"/>
      <c r="Q23" s="1176"/>
      <c r="R23" s="1176"/>
      <c r="S23" s="1177"/>
      <c r="T23" s="619" t="s">
        <v>83</v>
      </c>
      <c r="U23" s="1177"/>
      <c r="V23" s="737" t="s">
        <v>84</v>
      </c>
      <c r="W23" s="787"/>
      <c r="X23" s="1284" t="s">
        <v>748</v>
      </c>
      <c r="Y23" s="956" t="str">
        <f>strCheckDateTwo(N23:W23)</f>
        <v/>
      </c>
    </row>
    <row r="24" spans="1:29" hidden="1">
      <c r="A24" s="1314"/>
      <c r="B24" s="1314"/>
      <c r="C24" s="1314"/>
      <c r="D24" s="1314"/>
      <c r="E24" s="928"/>
      <c r="F24" s="928"/>
      <c r="G24" s="933"/>
      <c r="H24" s="930"/>
      <c r="I24" s="936"/>
      <c r="J24" s="934"/>
      <c r="K24" s="924"/>
      <c r="L24" s="600"/>
      <c r="M24" s="531"/>
      <c r="N24" s="615"/>
      <c r="O24" s="615"/>
      <c r="P24" s="615"/>
      <c r="Q24" s="615"/>
      <c r="R24" s="553" t="str">
        <f>S23 &amp; "-" &amp; U23</f>
        <v>-</v>
      </c>
      <c r="S24" s="482"/>
      <c r="T24" s="555"/>
      <c r="U24" s="482"/>
      <c r="V24" s="615"/>
      <c r="W24" s="786"/>
      <c r="X24" s="1285"/>
    </row>
    <row r="25" spans="1:29" ht="15" customHeight="1">
      <c r="A25" s="1314"/>
      <c r="B25" s="1314"/>
      <c r="C25" s="1314"/>
      <c r="D25" s="1314"/>
      <c r="E25" s="928"/>
      <c r="F25" s="928"/>
      <c r="G25" s="933"/>
      <c r="H25" s="930"/>
      <c r="I25" s="936"/>
      <c r="J25" s="934"/>
      <c r="K25" s="924"/>
      <c r="L25" s="508"/>
      <c r="M25" s="521" t="s">
        <v>5</v>
      </c>
      <c r="N25" s="519"/>
      <c r="O25" s="515"/>
      <c r="P25" s="515"/>
      <c r="Q25" s="515"/>
      <c r="R25" s="515"/>
      <c r="S25" s="542"/>
      <c r="T25" s="534"/>
      <c r="U25" s="533"/>
      <c r="V25" s="519"/>
      <c r="W25" s="519"/>
      <c r="X25" s="1286"/>
    </row>
    <row r="26" spans="1:29" s="445" customFormat="1" ht="15" customHeight="1">
      <c r="A26" s="1314"/>
      <c r="B26" s="1314"/>
      <c r="C26" s="1314"/>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14"/>
      <c r="B27" s="1314"/>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14"/>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7" t="s">
        <v>749</v>
      </c>
      <c r="N31" s="1277"/>
      <c r="O31" s="1277"/>
      <c r="P31" s="1277"/>
      <c r="Q31" s="1277"/>
      <c r="R31" s="1277"/>
      <c r="S31" s="1277"/>
      <c r="T31" s="1277"/>
      <c r="U31" s="1277"/>
      <c r="V31" s="1277"/>
      <c r="W31" s="1277"/>
      <c r="X31" s="1277"/>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4"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8" t="s">
        <v>470</v>
      </c>
      <c r="G2" s="1279"/>
      <c r="H2" s="1280"/>
      <c r="I2" s="1136"/>
    </row>
    <row r="3" spans="1:20" ht="3" customHeight="1"/>
    <row r="4" spans="1:20" s="1096" customFormat="1" ht="11.25">
      <c r="A4" s="1101"/>
      <c r="B4" s="1101"/>
      <c r="C4" s="1101"/>
      <c r="D4" s="1101"/>
      <c r="F4" s="1239" t="s">
        <v>445</v>
      </c>
      <c r="G4" s="1239"/>
      <c r="H4" s="1239"/>
      <c r="I4" s="1281"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81"/>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28.04.2020</v>
      </c>
      <c r="I7" s="1097" t="s">
        <v>472</v>
      </c>
      <c r="J7" s="1122"/>
      <c r="K7" s="1101"/>
      <c r="L7" s="1101"/>
      <c r="M7" s="1101"/>
      <c r="N7" s="1101"/>
      <c r="O7" s="1101"/>
      <c r="P7" s="1101"/>
      <c r="Q7" s="1101"/>
      <c r="R7" s="1101"/>
      <c r="S7" s="1101"/>
      <c r="T7" s="1101"/>
    </row>
    <row r="8" spans="1:20" s="1096" customFormat="1" ht="45">
      <c r="A8" s="1282">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2"/>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7" t="s">
        <v>566</v>
      </c>
      <c r="J9" s="1122"/>
      <c r="K9" s="1101"/>
      <c r="L9" s="1101"/>
      <c r="M9" s="1101"/>
      <c r="N9" s="1101"/>
      <c r="O9" s="1101"/>
      <c r="P9" s="1101"/>
      <c r="Q9" s="1101"/>
      <c r="R9" s="1101"/>
      <c r="S9" s="1101"/>
      <c r="T9" s="1101"/>
    </row>
    <row r="10" spans="1:20" s="1096" customFormat="1" ht="22.5">
      <c r="A10" s="1282"/>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82"/>
      <c r="B11" s="1282">
        <v>1</v>
      </c>
      <c r="C11" s="1128"/>
      <c r="D11" s="1128"/>
      <c r="F11" s="1123" t="str">
        <f>"4."&amp;mergeValue(A11) &amp;"."&amp;mergeValue(B11)</f>
        <v>4.1.1</v>
      </c>
      <c r="G11" s="1118" t="s">
        <v>570</v>
      </c>
      <c r="H11" s="1111" t="str">
        <f>IF(region_name="","",region_name)</f>
        <v>Нижегородская область</v>
      </c>
      <c r="I11" s="1097" t="s">
        <v>478</v>
      </c>
      <c r="J11" s="1122"/>
      <c r="K11" s="1101"/>
      <c r="L11" s="1101"/>
      <c r="M11" s="1101"/>
      <c r="N11" s="1101"/>
      <c r="O11" s="1101"/>
      <c r="P11" s="1101"/>
      <c r="Q11" s="1101"/>
      <c r="R11" s="1101"/>
      <c r="S11" s="1101"/>
      <c r="T11" s="1101"/>
    </row>
    <row r="12" spans="1:20" s="1096" customFormat="1" ht="22.5">
      <c r="A12" s="1282"/>
      <c r="B12" s="1282"/>
      <c r="C12" s="1282">
        <v>1</v>
      </c>
      <c r="D12" s="1128"/>
      <c r="F12" s="1123" t="str">
        <f>"4."&amp;mergeValue(A12) &amp;"."&amp;mergeValue(B12)&amp;"."&amp;mergeValue(C12)</f>
        <v>4.1.1.1</v>
      </c>
      <c r="G12" s="1127" t="s">
        <v>476</v>
      </c>
      <c r="H12" s="1111" t="str">
        <f>IF(Территории!H13="","","" &amp; Территории!H13 &amp; "")</f>
        <v>Кстовский муниципальный район</v>
      </c>
      <c r="I12" s="1097" t="s">
        <v>479</v>
      </c>
      <c r="J12" s="1122"/>
      <c r="K12" s="1101"/>
      <c r="L12" s="1101"/>
      <c r="M12" s="1101"/>
      <c r="N12" s="1101"/>
      <c r="O12" s="1101"/>
      <c r="P12" s="1101"/>
      <c r="Q12" s="1101"/>
      <c r="R12" s="1101"/>
      <c r="S12" s="1101"/>
      <c r="T12" s="1101"/>
    </row>
    <row r="13" spans="1:20" s="1096" customFormat="1" ht="56.25">
      <c r="A13" s="1282"/>
      <c r="B13" s="1282"/>
      <c r="C13" s="1282"/>
      <c r="D13" s="1128">
        <v>1</v>
      </c>
      <c r="F13" s="1123" t="str">
        <f>"4."&amp;mergeValue(A13) &amp;"."&amp;mergeValue(B13)&amp;"."&amp;mergeValue(C13)&amp;"."&amp;mergeValue(D13)</f>
        <v>4.1.1.1.1</v>
      </c>
      <c r="G13" s="1135" t="s">
        <v>477</v>
      </c>
      <c r="H13" s="1111" t="str">
        <f>IF(Территории!R14="","","" &amp; Территории!R14 &amp; "")</f>
        <v>Афонинский сельсовет (22637404)</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7" t="s">
        <v>571</v>
      </c>
      <c r="H15" s="1277"/>
      <c r="I15" s="1104"/>
      <c r="J15" s="1121"/>
      <c r="K15" s="1121"/>
      <c r="L15" s="1121"/>
      <c r="M15" s="1121"/>
      <c r="N15" s="1121"/>
      <c r="O15" s="1121"/>
      <c r="P15" s="1121"/>
      <c r="Q15" s="1121"/>
      <c r="R15" s="1121"/>
      <c r="S15" s="1121"/>
      <c r="T15" s="1121"/>
    </row>
  </sheetData>
  <sheetProtection algorithmName="SHA-512" hashValue="Z1qw7OQLJH8CoJmr+LP4Bv8IYCJ29HwG5bpItqMhHFjBkCQxWzFLf000tBnno9Le1KKPRvSCTA65wzVt2qM21w==" saltValue="P65VyAv1BMu1GpKSX0EOL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election activeCell="F11" sqref="F11:F13"/>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11" t="s">
        <v>695</v>
      </c>
      <c r="E5" s="1311"/>
      <c r="F5" s="1311"/>
      <c r="G5" s="1311"/>
      <c r="H5" s="1137"/>
    </row>
    <row r="6" spans="1:17" ht="3" customHeight="1">
      <c r="C6" s="1080"/>
      <c r="D6" s="1075"/>
      <c r="E6" s="1141"/>
      <c r="F6" s="1141"/>
      <c r="G6" s="1079"/>
      <c r="H6" s="1142"/>
    </row>
    <row r="7" spans="1:17">
      <c r="C7" s="1080"/>
      <c r="D7" s="1295" t="s">
        <v>445</v>
      </c>
      <c r="E7" s="1295"/>
      <c r="F7" s="1295"/>
      <c r="G7" s="1295"/>
      <c r="H7" s="1352" t="s">
        <v>446</v>
      </c>
    </row>
    <row r="8" spans="1:17">
      <c r="C8" s="1080"/>
      <c r="D8" s="1084" t="s">
        <v>91</v>
      </c>
      <c r="E8" s="1085" t="s">
        <v>448</v>
      </c>
      <c r="F8" s="1085" t="s">
        <v>439</v>
      </c>
      <c r="G8" s="1085" t="s">
        <v>447</v>
      </c>
      <c r="H8" s="1352"/>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97" t="s">
        <v>2882</v>
      </c>
      <c r="G10" s="1198" t="s">
        <v>2883</v>
      </c>
      <c r="H10" s="1284" t="s">
        <v>700</v>
      </c>
    </row>
    <row r="11" spans="1:17" ht="21" customHeight="1">
      <c r="A11" s="1105"/>
      <c r="C11" s="1080"/>
      <c r="D11" s="1095" t="s">
        <v>48</v>
      </c>
      <c r="E11" s="1150" t="s">
        <v>699</v>
      </c>
      <c r="F11" s="1130" t="s">
        <v>2884</v>
      </c>
      <c r="G11" s="1199" t="s">
        <v>2885</v>
      </c>
      <c r="H11" s="1285"/>
    </row>
    <row r="12" spans="1:17" ht="21" customHeight="1">
      <c r="A12" s="1083"/>
      <c r="C12" s="1078"/>
      <c r="D12" s="1095" t="s">
        <v>49</v>
      </c>
      <c r="E12" s="1150" t="s">
        <v>682</v>
      </c>
      <c r="F12" s="1197" t="s">
        <v>2884</v>
      </c>
      <c r="G12" s="1199" t="s">
        <v>2885</v>
      </c>
      <c r="H12" s="1285"/>
      <c r="I12" s="1100"/>
      <c r="K12" s="1074"/>
    </row>
    <row r="13" spans="1:17" ht="21" customHeight="1">
      <c r="A13" s="1083"/>
      <c r="C13" s="1078"/>
      <c r="D13" s="1095" t="s">
        <v>50</v>
      </c>
      <c r="E13" s="1150" t="s">
        <v>683</v>
      </c>
      <c r="F13" s="1197" t="s">
        <v>2884</v>
      </c>
      <c r="G13" s="1199" t="s">
        <v>2885</v>
      </c>
      <c r="H13" s="1285"/>
      <c r="I13" s="1100"/>
      <c r="K13" s="1074"/>
    </row>
    <row r="14" spans="1:17" ht="15" customHeight="1">
      <c r="A14" s="1105"/>
      <c r="C14" s="1080"/>
      <c r="D14" s="1086"/>
      <c r="E14" s="1152" t="s">
        <v>327</v>
      </c>
      <c r="F14" s="1147"/>
      <c r="G14" s="1145"/>
      <c r="H14" s="1286"/>
    </row>
    <row r="15" spans="1:17">
      <c r="D15" s="1154"/>
      <c r="E15" s="1154"/>
      <c r="F15" s="1154"/>
      <c r="G15" s="1154"/>
      <c r="H15" s="1154"/>
    </row>
  </sheetData>
  <sheetProtection algorithmName="SHA-512" hashValue="JJVnwRjiVIET+i9qoLG4+nHJrSqm5oD7AnRBpXA1sT7D/JBoWNnfrtJIwCcu1vDc6LQmauQNsiDjWko5pp0gCA==" saltValue="EdhkEe2ihZ6frKVXNZK9KQ==" spinCount="100000"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regportal-tariff.ru/disclo/get_file?p_guid=35445551-0680-4eec-b5f8-30d5ff091308" xr:uid="{00000000-0004-0000-1F00-000000000000}"/>
    <hyperlink ref="G11" location="'Форма 4.9'!$G$11" tooltip="Кликните по гиперссылке, чтобы перейти по ссылке на обосновывающие документы или отредактировать её" display="https://zakupki.gov.ru/epz/organization/search/results.html?searchString=5261113456&amp;morphology=on&amp;search-filter=%D0%94%D0%B0%D1%82%D0%B5+%D1%80%D0%B0%D0%B7%D0%BC%D0%B5%D1%89%D0%B5%D0%BD%D0%B8%D1%8F&amp;fz223=on&amp;F=on&amp;S=on&amp;M=on&amp;NOT_FSM=on&amp;pub=on&amp;unp=on&amp;sortBy=PO_NAZVANIYU&amp;pageNumber=1&amp;sortDirection=true&amp;recordsPerPage=_10" xr:uid="{00000000-0004-0000-1F00-000001000000}"/>
    <hyperlink ref="G12" location="'Форма 4.9'!$G$12" tooltip="Кликните по гиперссылке, чтобы перейти по ссылке на обосновывающие документы или отредактировать её" display="https://zakupki.gov.ru/epz/organization/search/results.html?searchString=5261113456&amp;morphology=on&amp;search-filter=%D0%94%D0%B0%D1%82%D0%B5+%D1%80%D0%B0%D0%B7%D0%BC%D0%B5%D1%89%D0%B5%D0%BD%D0%B8%D1%8F&amp;fz223=on&amp;F=on&amp;S=on&amp;M=on&amp;NOT_FSM=on&amp;pub=on&amp;unp=on&amp;sortBy=PO_NAZVANIYU&amp;pageNumber=1&amp;sortDirection=true&amp;recordsPerPage=_10" xr:uid="{00000000-0004-0000-1F00-000002000000}"/>
    <hyperlink ref="G13" location="'Форма 4.9'!$G$13" tooltip="Кликните по гиперссылке, чтобы перейти по ссылке на обосновывающие документы или отредактировать её" display="https://zakupki.gov.ru/epz/organization/search/results.html?searchString=5261113456&amp;morphology=on&amp;search-filter=%D0%94%D0%B0%D1%82%D0%B5+%D1%80%D0%B0%D0%B7%D0%BC%D0%B5%D1%89%D0%B5%D0%BD%D0%B8%D1%8F&amp;fz223=on&amp;F=on&amp;S=on&amp;M=on&amp;NOT_FSM=on&amp;pub=on&amp;unp=on&amp;sortBy=PO_NAZVANIYU&amp;pageNumber=1&amp;sortDirection=true&amp;recordsPerPage=_10" xr:uid="{00000000-0004-0000-1F00-000003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05_12">
    <tabColor theme="0" tint="-0.249977111117893"/>
  </sheetPr>
  <dimension ref="A1:T15"/>
  <sheetViews>
    <sheetView showGridLines="0" topLeftCell="E10"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8" t="s">
        <v>470</v>
      </c>
      <c r="G2" s="1279"/>
      <c r="H2" s="1280"/>
      <c r="I2" s="1136"/>
    </row>
    <row r="3" spans="1:20" ht="3" customHeight="1"/>
    <row r="4" spans="1:20" s="1096" customFormat="1" ht="11.25">
      <c r="A4" s="1101"/>
      <c r="B4" s="1101"/>
      <c r="C4" s="1101"/>
      <c r="D4" s="1101"/>
      <c r="F4" s="1239" t="s">
        <v>445</v>
      </c>
      <c r="G4" s="1239"/>
      <c r="H4" s="1239"/>
      <c r="I4" s="1281"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90" t="s">
        <v>439</v>
      </c>
      <c r="I5" s="1281"/>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5" t="str">
        <f>IF(dateCh="","",dateCh)</f>
        <v>28.04.2020</v>
      </c>
      <c r="I7" s="1097" t="s">
        <v>472</v>
      </c>
      <c r="J7" s="1122"/>
      <c r="K7" s="1101"/>
      <c r="L7" s="1101"/>
      <c r="M7" s="1101"/>
      <c r="N7" s="1101"/>
      <c r="O7" s="1101"/>
      <c r="P7" s="1101"/>
      <c r="Q7" s="1101"/>
      <c r="R7" s="1101"/>
      <c r="S7" s="1101"/>
      <c r="T7" s="1101"/>
    </row>
    <row r="8" spans="1:20" s="1096" customFormat="1" ht="45">
      <c r="A8" s="1282">
        <v>1</v>
      </c>
      <c r="B8" s="1101"/>
      <c r="C8" s="1101"/>
      <c r="D8" s="1101"/>
      <c r="F8" s="1123" t="str">
        <f>"2." &amp;mergeValue(A8)</f>
        <v>2.1</v>
      </c>
      <c r="G8" s="1132" t="s">
        <v>473</v>
      </c>
      <c r="H8" s="1185"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2"/>
      <c r="B9" s="1101"/>
      <c r="C9" s="1101"/>
      <c r="D9" s="1101"/>
      <c r="F9" s="1123" t="str">
        <f>"3." &amp;mergeValue(A9)</f>
        <v>3.1</v>
      </c>
      <c r="G9" s="1132" t="s">
        <v>474</v>
      </c>
      <c r="H9" s="118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7" t="s">
        <v>566</v>
      </c>
      <c r="J9" s="1122"/>
      <c r="K9" s="1101"/>
      <c r="L9" s="1101"/>
      <c r="M9" s="1101"/>
      <c r="N9" s="1101"/>
      <c r="O9" s="1101"/>
      <c r="P9" s="1101"/>
      <c r="Q9" s="1101"/>
      <c r="R9" s="1101"/>
      <c r="S9" s="1101"/>
      <c r="T9" s="1101"/>
    </row>
    <row r="10" spans="1:20" s="1096" customFormat="1" ht="22.5">
      <c r="A10" s="1282"/>
      <c r="B10" s="1101"/>
      <c r="C10" s="1101"/>
      <c r="D10" s="1101"/>
      <c r="F10" s="1123" t="str">
        <f>"4."&amp;mergeValue(A10)</f>
        <v>4.1</v>
      </c>
      <c r="G10" s="1132" t="s">
        <v>475</v>
      </c>
      <c r="H10" s="1190" t="s">
        <v>449</v>
      </c>
      <c r="I10" s="1097"/>
      <c r="J10" s="1122"/>
      <c r="K10" s="1101"/>
      <c r="L10" s="1101"/>
      <c r="M10" s="1101"/>
      <c r="N10" s="1101"/>
      <c r="O10" s="1101"/>
      <c r="P10" s="1101"/>
      <c r="Q10" s="1101"/>
      <c r="R10" s="1101"/>
      <c r="S10" s="1101"/>
      <c r="T10" s="1101"/>
    </row>
    <row r="11" spans="1:20" s="1096" customFormat="1" ht="18.75">
      <c r="A11" s="1282"/>
      <c r="B11" s="1282">
        <v>1</v>
      </c>
      <c r="C11" s="1182"/>
      <c r="D11" s="1182"/>
      <c r="F11" s="1123" t="str">
        <f>"4."&amp;mergeValue(A11) &amp;"."&amp;mergeValue(B11)</f>
        <v>4.1.1</v>
      </c>
      <c r="G11" s="1118" t="s">
        <v>570</v>
      </c>
      <c r="H11" s="1185" t="str">
        <f>IF(region_name="","",region_name)</f>
        <v>Нижегородская область</v>
      </c>
      <c r="I11" s="1097" t="s">
        <v>478</v>
      </c>
      <c r="J11" s="1122"/>
      <c r="K11" s="1101"/>
      <c r="L11" s="1101"/>
      <c r="M11" s="1101"/>
      <c r="N11" s="1101"/>
      <c r="O11" s="1101"/>
      <c r="P11" s="1101"/>
      <c r="Q11" s="1101"/>
      <c r="R11" s="1101"/>
      <c r="S11" s="1101"/>
      <c r="T11" s="1101"/>
    </row>
    <row r="12" spans="1:20" s="1096" customFormat="1" ht="22.5">
      <c r="A12" s="1282"/>
      <c r="B12" s="1282"/>
      <c r="C12" s="1282">
        <v>1</v>
      </c>
      <c r="D12" s="1182"/>
      <c r="F12" s="1123" t="str">
        <f>"4."&amp;mergeValue(A12) &amp;"."&amp;mergeValue(B12)&amp;"."&amp;mergeValue(C12)</f>
        <v>4.1.1.1</v>
      </c>
      <c r="G12" s="1127" t="s">
        <v>476</v>
      </c>
      <c r="H12" s="1185" t="str">
        <f>IF(Территории!H13="","","" &amp; Территории!H13 &amp; "")</f>
        <v>Кстовский муниципальный район</v>
      </c>
      <c r="I12" s="1097" t="s">
        <v>479</v>
      </c>
      <c r="J12" s="1122"/>
      <c r="K12" s="1101"/>
      <c r="L12" s="1101"/>
      <c r="M12" s="1101"/>
      <c r="N12" s="1101"/>
      <c r="O12" s="1101"/>
      <c r="P12" s="1101"/>
      <c r="Q12" s="1101"/>
      <c r="R12" s="1101"/>
      <c r="S12" s="1101"/>
      <c r="T12" s="1101"/>
    </row>
    <row r="13" spans="1:20" s="1096" customFormat="1" ht="56.25">
      <c r="A13" s="1282"/>
      <c r="B13" s="1282"/>
      <c r="C13" s="1282"/>
      <c r="D13" s="1182">
        <v>1</v>
      </c>
      <c r="F13" s="1123" t="str">
        <f>"4."&amp;mergeValue(A13) &amp;"."&amp;mergeValue(B13)&amp;"."&amp;mergeValue(C13)&amp;"."&amp;mergeValue(D13)</f>
        <v>4.1.1.1.1</v>
      </c>
      <c r="G13" s="1135" t="s">
        <v>477</v>
      </c>
      <c r="H13" s="1185" t="str">
        <f>IF(Территории!R14="","","" &amp; Территории!R14 &amp; "")</f>
        <v>Афонинский сельсовет (22637404)</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7" t="s">
        <v>571</v>
      </c>
      <c r="H15" s="1277"/>
      <c r="I15" s="1104"/>
      <c r="J15" s="1121"/>
      <c r="K15" s="1121"/>
      <c r="L15" s="1121"/>
      <c r="M15" s="1121"/>
      <c r="N15" s="1121"/>
      <c r="O15" s="1121"/>
      <c r="P15" s="1121"/>
      <c r="Q15" s="1121"/>
      <c r="R15" s="1121"/>
      <c r="S15" s="1121"/>
      <c r="T15" s="1121"/>
    </row>
  </sheetData>
  <sheetProtection algorithmName="SHA-512" hashValue="KGbwb9gEakUTeJkuR6MrnkI1rrGUEq5ZMFg8NK7q3PffmMJQptRv+To8thiuS9i8q7QCIziPgfqCvaiEy8KQ+w==" saltValue="qJVLZmFk0inXTA52NgSxq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000-00000000000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_1">
    <tabColor rgb="FFEAEBEE"/>
  </sheetPr>
  <dimension ref="A1:AF34"/>
  <sheetViews>
    <sheetView showGridLines="0" topLeftCell="E16" zoomScaleNormal="100" workbookViewId="0">
      <selection activeCell="K20" sqref="K20"/>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11" t="s">
        <v>707</v>
      </c>
      <c r="E5" s="1311"/>
      <c r="F5" s="1311"/>
      <c r="G5" s="1311"/>
      <c r="H5" s="1311"/>
      <c r="I5" s="1311"/>
      <c r="J5" s="1311"/>
      <c r="K5" s="1311"/>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88" t="str">
        <f>IF(datePr_ch="",IF(datePr="","",datePr),datePr_ch)</f>
        <v>28.04.2020</v>
      </c>
      <c r="G7" s="1288"/>
      <c r="H7" s="1288"/>
      <c r="I7" s="1288"/>
      <c r="J7" s="1288"/>
      <c r="K7" s="1288"/>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88" t="str">
        <f>IF(numberPr_ch="",IF(numberPr="","",numberPr),numberPr_ch)</f>
        <v>29</v>
      </c>
      <c r="G8" s="1288"/>
      <c r="H8" s="1288"/>
      <c r="I8" s="1288"/>
      <c r="J8" s="1288"/>
      <c r="K8" s="1288"/>
      <c r="L8" s="1169"/>
      <c r="M8" s="1098"/>
    </row>
    <row r="9" spans="1:32">
      <c r="C9" s="1080"/>
      <c r="D9" s="1075"/>
      <c r="E9" s="1141"/>
      <c r="F9" s="1141"/>
      <c r="G9" s="1141"/>
      <c r="H9" s="1141"/>
      <c r="I9" s="1141"/>
      <c r="J9" s="1141"/>
      <c r="K9" s="1079"/>
      <c r="L9" s="1142"/>
    </row>
    <row r="10" spans="1:32" ht="21" customHeight="1">
      <c r="C10" s="1080"/>
      <c r="D10" s="1295" t="s">
        <v>445</v>
      </c>
      <c r="E10" s="1295"/>
      <c r="F10" s="1295"/>
      <c r="G10" s="1295"/>
      <c r="H10" s="1295"/>
      <c r="I10" s="1295"/>
      <c r="J10" s="1295"/>
      <c r="K10" s="1295"/>
      <c r="L10" s="1352" t="s">
        <v>446</v>
      </c>
    </row>
    <row r="11" spans="1:32" ht="21" customHeight="1">
      <c r="C11" s="1080"/>
      <c r="D11" s="1306" t="s">
        <v>91</v>
      </c>
      <c r="E11" s="1363" t="s">
        <v>296</v>
      </c>
      <c r="F11" s="1363" t="s">
        <v>19</v>
      </c>
      <c r="G11" s="1372" t="s">
        <v>684</v>
      </c>
      <c r="H11" s="1373"/>
      <c r="I11" s="1374"/>
      <c r="J11" s="1363" t="s">
        <v>439</v>
      </c>
      <c r="K11" s="1363" t="s">
        <v>447</v>
      </c>
      <c r="L11" s="1352"/>
    </row>
    <row r="12" spans="1:32" ht="21" customHeight="1">
      <c r="C12" s="1080"/>
      <c r="D12" s="1308"/>
      <c r="E12" s="1364"/>
      <c r="F12" s="1364"/>
      <c r="G12" s="1365" t="s">
        <v>685</v>
      </c>
      <c r="H12" s="1366"/>
      <c r="I12" s="1085" t="s">
        <v>686</v>
      </c>
      <c r="J12" s="1364"/>
      <c r="K12" s="1364"/>
      <c r="L12" s="1352"/>
    </row>
    <row r="13" spans="1:32" ht="12" customHeight="1">
      <c r="C13" s="1080"/>
      <c r="D13" s="1076" t="s">
        <v>92</v>
      </c>
      <c r="E13" s="1076" t="s">
        <v>48</v>
      </c>
      <c r="F13" s="1076" t="s">
        <v>49</v>
      </c>
      <c r="G13" s="1367" t="s">
        <v>50</v>
      </c>
      <c r="H13" s="1367"/>
      <c r="I13" s="1076" t="s">
        <v>67</v>
      </c>
      <c r="J13" s="1076" t="s">
        <v>68</v>
      </c>
      <c r="K13" s="1076" t="s">
        <v>182</v>
      </c>
      <c r="L13" s="1076" t="s">
        <v>183</v>
      </c>
    </row>
    <row r="14" spans="1:32" ht="14.25" customHeight="1">
      <c r="A14" s="1105"/>
      <c r="C14" s="1080"/>
      <c r="D14" s="1153">
        <v>1</v>
      </c>
      <c r="E14" s="1353" t="s">
        <v>687</v>
      </c>
      <c r="F14" s="1368"/>
      <c r="G14" s="1368"/>
      <c r="H14" s="1368"/>
      <c r="I14" s="1368"/>
      <c r="J14" s="1368"/>
      <c r="K14" s="1368"/>
      <c r="L14" s="1090"/>
      <c r="M14" s="1155"/>
    </row>
    <row r="15" spans="1:32" ht="56.25">
      <c r="A15" s="1105"/>
      <c r="C15" s="1080"/>
      <c r="D15" s="1153" t="s">
        <v>294</v>
      </c>
      <c r="E15" s="1108" t="s">
        <v>449</v>
      </c>
      <c r="F15" s="1108" t="s">
        <v>449</v>
      </c>
      <c r="G15" s="1360" t="s">
        <v>449</v>
      </c>
      <c r="H15" s="1361"/>
      <c r="I15" s="1108" t="s">
        <v>449</v>
      </c>
      <c r="J15" s="1200" t="s">
        <v>2886</v>
      </c>
      <c r="K15" s="1203" t="s">
        <v>2887</v>
      </c>
      <c r="L15" s="1097" t="s">
        <v>688</v>
      </c>
      <c r="M15" s="1155"/>
    </row>
    <row r="16" spans="1:32" ht="18.75">
      <c r="A16" s="1105"/>
      <c r="B16" s="1094">
        <v>3</v>
      </c>
      <c r="C16" s="1080"/>
      <c r="D16" s="1156">
        <v>2</v>
      </c>
      <c r="E16" s="1369" t="s">
        <v>689</v>
      </c>
      <c r="F16" s="1370"/>
      <c r="G16" s="1370"/>
      <c r="H16" s="1371"/>
      <c r="I16" s="1371"/>
      <c r="J16" s="1371" t="s">
        <v>449</v>
      </c>
      <c r="K16" s="1371"/>
      <c r="L16" s="1151"/>
      <c r="M16" s="1155"/>
    </row>
    <row r="17" spans="1:15" ht="90" customHeight="1">
      <c r="A17" s="1105"/>
      <c r="C17" s="1354"/>
      <c r="D17" s="1362" t="s">
        <v>690</v>
      </c>
      <c r="E17" s="135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8" t="str">
        <f>IF('Перечень тарифов'!J21="","наименование отсутствует","" &amp; 'Перечень тарифов'!J21 &amp; "")</f>
        <v>Тариф на тепловую энергию (мощность)</v>
      </c>
      <c r="G17" s="1108"/>
      <c r="H17" s="1167" t="s">
        <v>2879</v>
      </c>
      <c r="I17" s="1165" t="s">
        <v>1308</v>
      </c>
      <c r="J17" s="1130" t="s">
        <v>247</v>
      </c>
      <c r="K17" s="1108" t="s">
        <v>449</v>
      </c>
      <c r="L17" s="1284" t="s">
        <v>711</v>
      </c>
      <c r="M17" s="1155"/>
    </row>
    <row r="18" spans="1:15" ht="18.75">
      <c r="A18" s="1105"/>
      <c r="C18" s="1354"/>
      <c r="D18" s="1362"/>
      <c r="E18" s="1357"/>
      <c r="F18" s="1358"/>
      <c r="G18" s="1157"/>
      <c r="H18" s="1152" t="s">
        <v>274</v>
      </c>
      <c r="I18" s="1147"/>
      <c r="J18" s="1147"/>
      <c r="K18" s="1145"/>
      <c r="L18" s="1286"/>
      <c r="M18" s="1155"/>
    </row>
    <row r="19" spans="1:15" ht="18.75">
      <c r="A19" s="1105"/>
      <c r="B19" s="1094">
        <v>3</v>
      </c>
      <c r="C19" s="1080"/>
      <c r="D19" s="1095" t="s">
        <v>49</v>
      </c>
      <c r="E19" s="1353" t="s">
        <v>691</v>
      </c>
      <c r="F19" s="1353"/>
      <c r="G19" s="1353"/>
      <c r="H19" s="1353"/>
      <c r="I19" s="1353"/>
      <c r="J19" s="1353"/>
      <c r="K19" s="1353"/>
      <c r="L19" s="1129"/>
      <c r="M19" s="1155"/>
    </row>
    <row r="20" spans="1:15" ht="33.75">
      <c r="A20" s="1105"/>
      <c r="C20" s="1080"/>
      <c r="D20" s="1153" t="s">
        <v>440</v>
      </c>
      <c r="E20" s="1108" t="s">
        <v>449</v>
      </c>
      <c r="F20" s="1108" t="s">
        <v>449</v>
      </c>
      <c r="G20" s="1360" t="s">
        <v>449</v>
      </c>
      <c r="H20" s="1361"/>
      <c r="I20" s="1108" t="s">
        <v>449</v>
      </c>
      <c r="J20" s="1108" t="s">
        <v>449</v>
      </c>
      <c r="K20" s="1204" t="s">
        <v>2888</v>
      </c>
      <c r="L20" s="1097" t="s">
        <v>692</v>
      </c>
      <c r="M20" s="1155"/>
    </row>
    <row r="21" spans="1:15" ht="18.75">
      <c r="A21" s="1105"/>
      <c r="B21" s="1094">
        <v>3</v>
      </c>
      <c r="C21" s="1080"/>
      <c r="D21" s="1095" t="s">
        <v>50</v>
      </c>
      <c r="E21" s="1353" t="s">
        <v>693</v>
      </c>
      <c r="F21" s="1353"/>
      <c r="G21" s="1353"/>
      <c r="H21" s="1353"/>
      <c r="I21" s="1353"/>
      <c r="J21" s="1353"/>
      <c r="K21" s="1353"/>
      <c r="L21" s="1129"/>
      <c r="M21" s="1155"/>
    </row>
    <row r="22" spans="1:15" ht="67.5" customHeight="1">
      <c r="A22" s="1105"/>
      <c r="C22" s="1354"/>
      <c r="D22" s="1362" t="s">
        <v>441</v>
      </c>
      <c r="E22" s="135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58" t="str">
        <f>IF('Перечень тарифов'!J21="","наименование отсутствует","" &amp; 'Перечень тарифов'!J21 &amp; "")</f>
        <v>Тариф на тепловую энергию (мощность)</v>
      </c>
      <c r="G22" s="1108"/>
      <c r="H22" s="1165" t="s">
        <v>2879</v>
      </c>
      <c r="I22" s="1165" t="s">
        <v>1308</v>
      </c>
      <c r="J22" s="1170">
        <v>73307.740000000005</v>
      </c>
      <c r="K22" s="1108" t="s">
        <v>449</v>
      </c>
      <c r="L22" s="1359" t="s">
        <v>712</v>
      </c>
      <c r="M22" s="1155"/>
    </row>
    <row r="23" spans="1:15" ht="18.75">
      <c r="A23" s="1105"/>
      <c r="C23" s="1354"/>
      <c r="D23" s="1362"/>
      <c r="E23" s="1357"/>
      <c r="F23" s="1358"/>
      <c r="G23" s="1157"/>
      <c r="H23" s="1152" t="s">
        <v>274</v>
      </c>
      <c r="I23" s="1144"/>
      <c r="J23" s="1144"/>
      <c r="K23" s="1145"/>
      <c r="L23" s="1286"/>
      <c r="M23" s="1155"/>
    </row>
    <row r="24" spans="1:15" ht="18.75">
      <c r="A24" s="1105"/>
      <c r="C24" s="1080"/>
      <c r="D24" s="1095" t="s">
        <v>67</v>
      </c>
      <c r="E24" s="1353" t="s">
        <v>757</v>
      </c>
      <c r="F24" s="1353"/>
      <c r="G24" s="1353"/>
      <c r="H24" s="1353"/>
      <c r="I24" s="1353"/>
      <c r="J24" s="1353"/>
      <c r="K24" s="1353"/>
      <c r="L24" s="1129"/>
      <c r="M24" s="1155"/>
    </row>
    <row r="25" spans="1:15" ht="90" customHeight="1">
      <c r="A25" s="1105"/>
      <c r="C25" s="1354"/>
      <c r="D25" s="1355" t="s">
        <v>442</v>
      </c>
      <c r="E25" s="135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58" t="str">
        <f>IF('Перечень тарифов'!J21="","наименование отсутствует","" &amp; 'Перечень тарифов'!J21 &amp; "")</f>
        <v>Тариф на тепловую энергию (мощность)</v>
      </c>
      <c r="G25" s="1108"/>
      <c r="H25" s="1167" t="s">
        <v>2879</v>
      </c>
      <c r="I25" s="1165" t="s">
        <v>1308</v>
      </c>
      <c r="J25" s="1170">
        <v>30985.919999999998</v>
      </c>
      <c r="K25" s="1108" t="s">
        <v>449</v>
      </c>
      <c r="L25" s="1359" t="s">
        <v>758</v>
      </c>
      <c r="M25" s="1155"/>
    </row>
    <row r="26" spans="1:15" ht="18.75">
      <c r="A26" s="1105"/>
      <c r="C26" s="1354"/>
      <c r="D26" s="1356"/>
      <c r="E26" s="1357"/>
      <c r="F26" s="1358"/>
      <c r="G26" s="1157"/>
      <c r="H26" s="1152" t="s">
        <v>274</v>
      </c>
      <c r="I26" s="1144"/>
      <c r="J26" s="1144"/>
      <c r="K26" s="1145"/>
      <c r="L26" s="1286"/>
      <c r="M26" s="1155"/>
    </row>
    <row r="27" spans="1:15" ht="26.1" customHeight="1">
      <c r="A27" s="1105"/>
      <c r="C27" s="1080"/>
      <c r="D27" s="1095" t="s">
        <v>68</v>
      </c>
      <c r="E27" s="1353" t="s">
        <v>714</v>
      </c>
      <c r="F27" s="1353"/>
      <c r="G27" s="1353"/>
      <c r="H27" s="1353"/>
      <c r="I27" s="1353"/>
      <c r="J27" s="1353"/>
      <c r="K27" s="1353"/>
      <c r="L27" s="1129"/>
      <c r="M27" s="1155"/>
    </row>
    <row r="28" spans="1:15" ht="101.25" customHeight="1">
      <c r="A28" s="1105"/>
      <c r="C28" s="1354"/>
      <c r="D28" s="1355" t="s">
        <v>443</v>
      </c>
      <c r="E28" s="135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58" t="str">
        <f>IF('Перечень тарифов'!J21="","наименование отсутствует","" &amp; 'Перечень тарифов'!J21 &amp; "")</f>
        <v>Тариф на тепловую энергию (мощность)</v>
      </c>
      <c r="G28" s="1108"/>
      <c r="H28" s="1167" t="s">
        <v>2879</v>
      </c>
      <c r="I28" s="1165" t="s">
        <v>1308</v>
      </c>
      <c r="J28" s="1170">
        <v>5291.96</v>
      </c>
      <c r="K28" s="1108" t="s">
        <v>449</v>
      </c>
      <c r="L28" s="1359" t="s">
        <v>715</v>
      </c>
      <c r="M28" s="1155"/>
      <c r="O28" s="1100" t="s">
        <v>553</v>
      </c>
    </row>
    <row r="29" spans="1:15" ht="18.75">
      <c r="A29" s="1105"/>
      <c r="C29" s="1354"/>
      <c r="D29" s="1356"/>
      <c r="E29" s="1357"/>
      <c r="F29" s="1358"/>
      <c r="G29" s="1157"/>
      <c r="H29" s="1152" t="s">
        <v>274</v>
      </c>
      <c r="I29" s="1144"/>
      <c r="J29" s="1144"/>
      <c r="K29" s="1145"/>
      <c r="L29" s="1286"/>
      <c r="M29" s="1155"/>
    </row>
    <row r="30" spans="1:15" ht="25.5" customHeight="1">
      <c r="A30" s="1105"/>
      <c r="B30" s="1094">
        <v>3</v>
      </c>
      <c r="C30" s="1080"/>
      <c r="D30" s="1095" t="s">
        <v>182</v>
      </c>
      <c r="E30" s="1353" t="s">
        <v>713</v>
      </c>
      <c r="F30" s="1353"/>
      <c r="G30" s="1353"/>
      <c r="H30" s="1353"/>
      <c r="I30" s="1353"/>
      <c r="J30" s="1353"/>
      <c r="K30" s="1353"/>
      <c r="L30" s="1129"/>
      <c r="M30" s="1155"/>
    </row>
    <row r="31" spans="1:15" ht="112.5" customHeight="1">
      <c r="A31" s="1105"/>
      <c r="C31" s="1354"/>
      <c r="D31" s="1355" t="s">
        <v>694</v>
      </c>
      <c r="E31" s="135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58" t="str">
        <f>IF('Перечень тарифов'!J21="","наименование отсутствует","" &amp; 'Перечень тарифов'!J21 &amp; "")</f>
        <v>Тариф на тепловую энергию (мощность)</v>
      </c>
      <c r="G31" s="1108"/>
      <c r="H31" s="1167" t="s">
        <v>2879</v>
      </c>
      <c r="I31" s="1165" t="s">
        <v>1308</v>
      </c>
      <c r="J31" s="1170">
        <v>0</v>
      </c>
      <c r="K31" s="1108" t="s">
        <v>449</v>
      </c>
      <c r="L31" s="1359" t="s">
        <v>716</v>
      </c>
      <c r="M31" s="1155"/>
    </row>
    <row r="32" spans="1:15" ht="18.75">
      <c r="A32" s="1105"/>
      <c r="C32" s="1354"/>
      <c r="D32" s="1356"/>
      <c r="E32" s="1357"/>
      <c r="F32" s="1358"/>
      <c r="G32" s="1157"/>
      <c r="H32" s="1152" t="s">
        <v>274</v>
      </c>
      <c r="I32" s="1144"/>
      <c r="J32" s="1144"/>
      <c r="K32" s="1145"/>
      <c r="L32" s="1286"/>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7" t="s">
        <v>710</v>
      </c>
      <c r="F34" s="1277"/>
      <c r="G34" s="1277"/>
      <c r="H34" s="1277"/>
      <c r="I34" s="1277"/>
      <c r="J34" s="1277"/>
      <c r="K34" s="1277"/>
      <c r="L34" s="1277"/>
    </row>
  </sheetData>
  <sheetProtection algorithmName="SHA-512" hashValue="X8kIWv0A6Kwb0p4ro+O+F7q/sc6axTVIS5D6Ru3wroD62fZpmaTsRubH2jcZ6lA5AwgZoyp6xnmlu1bYlbNJkA==" saltValue="T6I3RAAnxMJpQlzjS29UAw=="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5 L28 L16:L17 L22 L31"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xr:uid="{00000000-0002-0000-2100-000003000000}"/>
    <dataValidation type="list" allowBlank="1" showInputMessage="1" showErrorMessage="1" errorTitle="Ошибка" error="Выберите значение из списка" prompt="Выберите значение из списка" sqref="J17" xr:uid="{00000000-0002-0000-2100-000004000000}">
      <formula1>kind_of_control_method</formula1>
    </dataValidation>
    <dataValidation type="decimal" allowBlank="1" showErrorMessage="1" errorTitle="Ошибка" error="Допускается ввод только действительных чисел!" sqref="J25 J28 J22 J31" xr:uid="{00000000-0002-0000-2100-000005000000}">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057d4c28-a97b-4a03-9b58-743f59097299" xr:uid="{00000000-0004-0000-2100-000000000000}"/>
    <hyperlink ref="K20" location="'Форма 4.10.1'!$K$20" tooltip="Кликните по гиперссылке, чтобы перейти по гиперссылке или отредактировать её" display="https://portal.eias.ru/Portal/DownloadPage.aspx?type=12&amp;guid=9fcc7351-a24d-4b61-a0c5-4e8961a72ce0" xr:uid="{00000000-0004-0000-2100-000001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5" t="s">
        <v>460</v>
      </c>
      <c r="E5" s="1375"/>
      <c r="F5" s="1375"/>
      <c r="G5" s="1375"/>
      <c r="H5" s="1375"/>
      <c r="I5" s="1375"/>
      <c r="J5" s="1375"/>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7" t="s">
        <v>445</v>
      </c>
      <c r="E8" s="1377"/>
      <c r="F8" s="1377"/>
      <c r="G8" s="1377"/>
      <c r="H8" s="1377"/>
      <c r="I8" s="1377"/>
      <c r="J8" s="1377"/>
      <c r="K8" s="1377" t="s">
        <v>446</v>
      </c>
    </row>
    <row r="9" spans="1:14">
      <c r="D9" s="1377" t="s">
        <v>91</v>
      </c>
      <c r="E9" s="1377" t="s">
        <v>462</v>
      </c>
      <c r="F9" s="1377"/>
      <c r="G9" s="1377" t="s">
        <v>463</v>
      </c>
      <c r="H9" s="1377"/>
      <c r="I9" s="1377"/>
      <c r="J9" s="1377"/>
      <c r="K9" s="1377"/>
    </row>
    <row r="10" spans="1:14" ht="22.5">
      <c r="D10" s="1377"/>
      <c r="E10" s="131" t="s">
        <v>464</v>
      </c>
      <c r="F10" s="131" t="s">
        <v>398</v>
      </c>
      <c r="G10" s="131" t="s">
        <v>398</v>
      </c>
      <c r="H10" s="131" t="s">
        <v>464</v>
      </c>
      <c r="I10" s="131" t="s">
        <v>465</v>
      </c>
      <c r="J10" s="131" t="s">
        <v>447</v>
      </c>
      <c r="K10" s="1377"/>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7"/>
      <c r="J12" s="1037"/>
      <c r="K12" s="1284"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6"/>
    </row>
    <row r="14" spans="1:14" ht="3" customHeight="1">
      <c r="A14" s="125"/>
      <c r="B14" s="125"/>
      <c r="C14" s="125"/>
    </row>
    <row r="15" spans="1:14" ht="27.75" customHeight="1">
      <c r="E15" s="1376" t="s">
        <v>572</v>
      </c>
      <c r="F15" s="1376"/>
      <c r="G15" s="1376"/>
      <c r="H15" s="1376"/>
      <c r="I15" s="1376"/>
      <c r="J15" s="137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0"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4" t="s">
        <v>313</v>
      </c>
      <c r="E7" s="1236"/>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8" t="s">
        <v>314</v>
      </c>
      <c r="E15" s="1378"/>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5" t="s">
        <v>54</v>
      </c>
      <c r="E7" s="1375"/>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1"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9" t="s">
        <v>55</v>
      </c>
      <c r="C2" s="1379"/>
      <c r="D2" s="1379"/>
      <c r="E2" s="410"/>
    </row>
    <row r="3" spans="2:5" ht="3" customHeight="1"/>
    <row r="4" spans="2:5" ht="21.75" customHeight="1" thickBot="1">
      <c r="B4" s="1205" t="s">
        <v>1</v>
      </c>
      <c r="C4" s="1205" t="s">
        <v>90</v>
      </c>
      <c r="D4" s="1205" t="s">
        <v>71</v>
      </c>
    </row>
    <row r="5" spans="2:5" ht="12" thickTop="1"/>
  </sheetData>
  <sheetProtection algorithmName="SHA-512" hashValue="XqgWn/OEzrODETVJxS+ikBBXu30xuhByNQbIhvTFw2An8hPoXWTGiaZp7pkbKXi2BHv2KIZZ3fBu83TnQm/Vsg==" saltValue="rhQe2PRH9h6GkWMQr1JKuA==" spinCount="100000" sheet="1" objects="1" scenarios="1" formatColumns="0" formatRows="0" autoFilter="0"/>
  <autoFilter ref="B4:D4" xr:uid="{00000000-0009-0000-0000-000025000000}"/>
  <mergeCells count="1">
    <mergeCell ref="B2:D2"/>
  </mergeCells>
  <phoneticPr fontId="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4">
        <v>1</v>
      </c>
      <c r="E9" s="1402"/>
      <c r="F9" s="1404"/>
      <c r="G9" s="1408" t="s">
        <v>84</v>
      </c>
      <c r="H9" s="1254"/>
      <c r="I9" s="1254">
        <v>1</v>
      </c>
      <c r="J9" s="1397"/>
      <c r="K9" s="1310" t="s">
        <v>84</v>
      </c>
      <c r="L9" s="1273"/>
      <c r="M9" s="1273" t="s">
        <v>92</v>
      </c>
      <c r="N9" s="1400"/>
      <c r="O9" s="1310" t="s">
        <v>84</v>
      </c>
      <c r="P9" s="1273"/>
      <c r="Q9" s="1273" t="s">
        <v>92</v>
      </c>
      <c r="R9" s="1401"/>
      <c r="S9" s="1310" t="s">
        <v>84</v>
      </c>
      <c r="T9" s="1034"/>
      <c r="U9" s="1034" t="s">
        <v>92</v>
      </c>
      <c r="V9" s="1191"/>
      <c r="W9" s="288"/>
    </row>
    <row r="10" spans="1:23" s="702" customFormat="1" ht="17.100000000000001" customHeight="1">
      <c r="A10" s="197"/>
      <c r="C10" s="152"/>
      <c r="D10" s="1254"/>
      <c r="E10" s="1402"/>
      <c r="F10" s="1404"/>
      <c r="G10" s="1408"/>
      <c r="H10" s="1254"/>
      <c r="I10" s="1254"/>
      <c r="J10" s="1397"/>
      <c r="K10" s="1310"/>
      <c r="L10" s="1273"/>
      <c r="M10" s="1273"/>
      <c r="N10" s="1400"/>
      <c r="O10" s="1310"/>
      <c r="P10" s="1273"/>
      <c r="Q10" s="1273"/>
      <c r="R10" s="1401"/>
      <c r="S10" s="1310"/>
      <c r="T10" s="1036"/>
      <c r="U10" s="707"/>
      <c r="V10" s="708" t="s">
        <v>630</v>
      </c>
      <c r="W10" s="709"/>
    </row>
    <row r="11" spans="1:23" s="96" customFormat="1" ht="17.100000000000001" customHeight="1">
      <c r="A11" s="197"/>
      <c r="C11" s="152"/>
      <c r="D11" s="1255"/>
      <c r="E11" s="1403"/>
      <c r="F11" s="1405"/>
      <c r="G11" s="1255"/>
      <c r="H11" s="1255"/>
      <c r="I11" s="1255"/>
      <c r="J11" s="1398"/>
      <c r="K11" s="1255"/>
      <c r="L11" s="1255"/>
      <c r="M11" s="1255"/>
      <c r="N11" s="1401"/>
      <c r="O11" s="1255"/>
      <c r="P11" s="1035"/>
      <c r="Q11" s="707"/>
      <c r="R11" s="708" t="s">
        <v>629</v>
      </c>
      <c r="S11" s="704"/>
      <c r="T11" s="704"/>
      <c r="U11" s="704"/>
      <c r="V11" s="704"/>
      <c r="W11" s="709"/>
    </row>
    <row r="12" spans="1:23" s="96" customFormat="1" ht="17.100000000000001" customHeight="1">
      <c r="A12" s="197"/>
      <c r="C12" s="152"/>
      <c r="D12" s="1255"/>
      <c r="E12" s="1403"/>
      <c r="F12" s="1405"/>
      <c r="G12" s="1255"/>
      <c r="H12" s="1255"/>
      <c r="I12" s="1255"/>
      <c r="J12" s="1398"/>
      <c r="K12" s="1255"/>
      <c r="L12" s="707"/>
      <c r="M12" s="708"/>
      <c r="N12" s="708" t="s">
        <v>410</v>
      </c>
      <c r="O12" s="708"/>
      <c r="P12" s="708"/>
      <c r="Q12" s="708"/>
      <c r="R12" s="708"/>
      <c r="S12" s="704"/>
      <c r="T12" s="704"/>
      <c r="U12" s="704"/>
      <c r="V12" s="704"/>
      <c r="W12" s="709"/>
    </row>
    <row r="13" spans="1:23" s="96" customFormat="1" ht="17.25" customHeight="1">
      <c r="A13" s="197"/>
      <c r="C13" s="152"/>
      <c r="D13" s="1255"/>
      <c r="E13" s="1403"/>
      <c r="F13" s="1405"/>
      <c r="G13" s="1255"/>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6"/>
      <c r="E15" s="1406"/>
      <c r="F15" s="1407"/>
      <c r="G15" s="1409"/>
      <c r="H15" s="1254"/>
      <c r="I15" s="1254">
        <v>1</v>
      </c>
      <c r="J15" s="1397"/>
      <c r="K15" s="1310" t="s">
        <v>84</v>
      </c>
      <c r="L15" s="1273"/>
      <c r="M15" s="1273" t="s">
        <v>92</v>
      </c>
      <c r="N15" s="1400"/>
      <c r="O15" s="1310" t="s">
        <v>84</v>
      </c>
      <c r="P15" s="1273"/>
      <c r="Q15" s="1273" t="s">
        <v>92</v>
      </c>
      <c r="R15" s="1401"/>
      <c r="S15" s="1310" t="s">
        <v>84</v>
      </c>
      <c r="T15" s="1034"/>
      <c r="U15" s="1034" t="s">
        <v>92</v>
      </c>
      <c r="V15" s="1191"/>
      <c r="W15" s="288"/>
    </row>
    <row r="16" spans="1:23" s="705" customFormat="1" ht="16.5" customHeight="1">
      <c r="A16" s="711"/>
      <c r="B16" s="706"/>
      <c r="C16" s="710"/>
      <c r="D16" s="1396"/>
      <c r="E16" s="1406"/>
      <c r="F16" s="1407"/>
      <c r="G16" s="1409"/>
      <c r="H16" s="1254"/>
      <c r="I16" s="1254"/>
      <c r="J16" s="1397"/>
      <c r="K16" s="1310"/>
      <c r="L16" s="1273"/>
      <c r="M16" s="1273"/>
      <c r="N16" s="1400"/>
      <c r="O16" s="1310"/>
      <c r="P16" s="1273"/>
      <c r="Q16" s="1273"/>
      <c r="R16" s="1401"/>
      <c r="S16" s="1310"/>
      <c r="T16" s="1036"/>
      <c r="U16" s="707"/>
      <c r="V16" s="708" t="s">
        <v>630</v>
      </c>
      <c r="W16" s="709"/>
    </row>
    <row r="17" spans="1:36" ht="17.100000000000001" customHeight="1">
      <c r="A17" s="197"/>
      <c r="B17" s="96"/>
      <c r="C17" s="152"/>
      <c r="D17" s="1396"/>
      <c r="E17" s="1406"/>
      <c r="F17" s="1407"/>
      <c r="G17" s="1409"/>
      <c r="H17" s="1254"/>
      <c r="I17" s="1254"/>
      <c r="J17" s="1398"/>
      <c r="K17" s="1310"/>
      <c r="L17" s="1273"/>
      <c r="M17" s="1273"/>
      <c r="N17" s="1401"/>
      <c r="O17" s="1310"/>
      <c r="P17" s="1035"/>
      <c r="Q17" s="707"/>
      <c r="R17" s="708" t="s">
        <v>629</v>
      </c>
      <c r="S17" s="704"/>
      <c r="T17" s="704"/>
      <c r="U17" s="704"/>
      <c r="V17" s="704"/>
      <c r="W17" s="709"/>
    </row>
    <row r="18" spans="1:36" ht="17.100000000000001" customHeight="1">
      <c r="A18" s="197"/>
      <c r="B18" s="96"/>
      <c r="C18" s="152"/>
      <c r="D18" s="1396"/>
      <c r="E18" s="1406"/>
      <c r="F18" s="1407"/>
      <c r="G18" s="1409"/>
      <c r="H18" s="1254"/>
      <c r="I18" s="1254"/>
      <c r="J18" s="1398"/>
      <c r="K18" s="1310"/>
      <c r="L18" s="707"/>
      <c r="M18" s="708"/>
      <c r="N18" s="708" t="s">
        <v>410</v>
      </c>
      <c r="O18" s="708"/>
      <c r="P18" s="708"/>
      <c r="Q18" s="708"/>
      <c r="R18" s="708"/>
      <c r="S18" s="704"/>
      <c r="T18" s="704"/>
      <c r="U18" s="704"/>
      <c r="V18" s="704"/>
      <c r="W18" s="709"/>
    </row>
    <row r="19" spans="1:36" ht="17.100000000000001" customHeight="1">
      <c r="A19" s="197"/>
      <c r="B19" s="96"/>
      <c r="C19" s="152"/>
      <c r="D19" s="1396"/>
      <c r="E19" s="1406"/>
      <c r="F19" s="1407"/>
      <c r="G19" s="1409"/>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99" t="s">
        <v>297</v>
      </c>
      <c r="P27" s="1399"/>
      <c r="Q27" s="1399"/>
      <c r="R27" s="1335" t="s">
        <v>269</v>
      </c>
      <c r="S27" s="1335"/>
      <c r="T27" s="1335"/>
      <c r="U27" s="1295" t="s">
        <v>339</v>
      </c>
      <c r="W27" s="1410"/>
    </row>
    <row r="28" spans="1:36" ht="17.100000000000001" customHeight="1">
      <c r="O28" s="1336" t="s">
        <v>578</v>
      </c>
      <c r="P28" s="1336" t="s">
        <v>270</v>
      </c>
      <c r="Q28" s="1336"/>
      <c r="R28" s="1335"/>
      <c r="S28" s="1335"/>
      <c r="T28" s="1335"/>
      <c r="U28" s="1295"/>
      <c r="W28" s="1410"/>
    </row>
    <row r="29" spans="1:36" ht="37.5" customHeight="1">
      <c r="O29" s="1336"/>
      <c r="P29" s="98" t="s">
        <v>579</v>
      </c>
      <c r="Q29" s="98" t="s">
        <v>6</v>
      </c>
      <c r="R29" s="99" t="s">
        <v>273</v>
      </c>
      <c r="S29" s="1337" t="s">
        <v>272</v>
      </c>
      <c r="T29" s="1337"/>
      <c r="U29" s="1295"/>
      <c r="W29" s="1410"/>
    </row>
    <row r="30" spans="1:36" ht="17.100000000000001" customHeight="1">
      <c r="G30" s="150"/>
      <c r="H30" s="150"/>
      <c r="I30" s="150"/>
      <c r="J30" s="150"/>
      <c r="K30" s="150"/>
      <c r="L30" s="116"/>
      <c r="M30" s="404" t="s">
        <v>182</v>
      </c>
      <c r="N30" s="405"/>
      <c r="O30" s="1411"/>
      <c r="P30" s="1411"/>
      <c r="Q30" s="1411"/>
      <c r="R30" s="1411"/>
      <c r="S30" s="1411"/>
      <c r="T30" s="1411"/>
      <c r="U30" s="1411"/>
      <c r="V30" s="116"/>
      <c r="W30" s="116"/>
      <c r="X30" s="196"/>
      <c r="Y30" s="196"/>
      <c r="Z30" s="196"/>
      <c r="AA30" s="196"/>
      <c r="AB30" s="196"/>
      <c r="AC30" s="196"/>
      <c r="AD30" s="196"/>
      <c r="AE30" s="196"/>
      <c r="AF30" s="196"/>
      <c r="AG30" s="196"/>
      <c r="AH30" s="196"/>
      <c r="AI30" s="196"/>
      <c r="AJ30" s="196"/>
    </row>
    <row r="31" spans="1:36" s="493" customFormat="1" ht="22.5">
      <c r="A31" s="1314">
        <v>1</v>
      </c>
      <c r="B31" s="795"/>
      <c r="C31" s="795"/>
      <c r="D31" s="795"/>
      <c r="E31" s="796"/>
      <c r="F31" s="797"/>
      <c r="G31" s="797"/>
      <c r="H31" s="797"/>
      <c r="I31" s="798"/>
      <c r="J31" s="793"/>
      <c r="K31" s="800"/>
      <c r="L31" s="562">
        <f>mergeValue(A31)</f>
        <v>1</v>
      </c>
      <c r="M31" s="610" t="s">
        <v>19</v>
      </c>
      <c r="N31" s="615"/>
      <c r="O31" s="1380"/>
      <c r="P31" s="1381"/>
      <c r="Q31" s="1381"/>
      <c r="R31" s="1381"/>
      <c r="S31" s="1381"/>
      <c r="T31" s="1381"/>
      <c r="U31" s="1381"/>
      <c r="V31" s="1382"/>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14"/>
      <c r="B32" s="1314">
        <v>1</v>
      </c>
      <c r="C32" s="795"/>
      <c r="D32" s="795"/>
      <c r="E32" s="797"/>
      <c r="F32" s="797"/>
      <c r="G32" s="797"/>
      <c r="H32" s="797"/>
      <c r="I32" s="792"/>
      <c r="J32" s="791"/>
      <c r="K32" s="794"/>
      <c r="L32" s="562" t="str">
        <f>mergeValue(A32) &amp;"."&amp; mergeValue(B32)</f>
        <v>1.1</v>
      </c>
      <c r="M32" s="516" t="s">
        <v>15</v>
      </c>
      <c r="N32" s="615"/>
      <c r="O32" s="1380"/>
      <c r="P32" s="1381"/>
      <c r="Q32" s="1381"/>
      <c r="R32" s="1381"/>
      <c r="S32" s="1381"/>
      <c r="T32" s="1381"/>
      <c r="U32" s="1381"/>
      <c r="V32" s="1382"/>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14"/>
      <c r="B33" s="1314"/>
      <c r="C33" s="1314">
        <v>1</v>
      </c>
      <c r="D33" s="795"/>
      <c r="E33" s="797"/>
      <c r="F33" s="797"/>
      <c r="G33" s="797"/>
      <c r="H33" s="797"/>
      <c r="I33" s="799"/>
      <c r="J33" s="791"/>
      <c r="K33" s="794"/>
      <c r="L33" s="562" t="str">
        <f>mergeValue(A33) &amp;"."&amp; mergeValue(B33)&amp;"."&amp; mergeValue(C33)</f>
        <v>1.1.1</v>
      </c>
      <c r="M33" s="517" t="s">
        <v>7</v>
      </c>
      <c r="N33" s="615"/>
      <c r="O33" s="1380"/>
      <c r="P33" s="1381"/>
      <c r="Q33" s="1381"/>
      <c r="R33" s="1381"/>
      <c r="S33" s="1381"/>
      <c r="T33" s="1381"/>
      <c r="U33" s="1381"/>
      <c r="V33" s="1382"/>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14"/>
      <c r="B34" s="1314"/>
      <c r="C34" s="1314"/>
      <c r="D34" s="1314">
        <v>1</v>
      </c>
      <c r="E34" s="797"/>
      <c r="F34" s="797"/>
      <c r="G34" s="797"/>
      <c r="H34" s="797"/>
      <c r="I34" s="799"/>
      <c r="J34" s="791"/>
      <c r="K34" s="794"/>
      <c r="L34" s="562" t="str">
        <f>mergeValue(A34) &amp;"."&amp; mergeValue(B34)&amp;"."&amp; mergeValue(C34)&amp;"."&amp; mergeValue(D34)</f>
        <v>1.1.1.1</v>
      </c>
      <c r="M34" s="518" t="s">
        <v>21</v>
      </c>
      <c r="N34" s="615"/>
      <c r="O34" s="1380"/>
      <c r="P34" s="1381"/>
      <c r="Q34" s="1381"/>
      <c r="R34" s="1381"/>
      <c r="S34" s="1381"/>
      <c r="T34" s="1381"/>
      <c r="U34" s="1381"/>
      <c r="V34" s="1382"/>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14"/>
      <c r="B35" s="1314"/>
      <c r="C35" s="1314"/>
      <c r="D35" s="1314"/>
      <c r="E35" s="1314">
        <v>1</v>
      </c>
      <c r="F35" s="797"/>
      <c r="G35" s="797"/>
      <c r="H35" s="795">
        <v>1</v>
      </c>
      <c r="I35" s="1314">
        <v>1</v>
      </c>
      <c r="J35" s="797"/>
      <c r="K35" s="802"/>
      <c r="L35" s="562" t="str">
        <f>mergeValue(A35) &amp;"."&amp; mergeValue(B35)&amp;"."&amp; mergeValue(C35)&amp;"."&amp; mergeValue(D35)&amp;"."&amp; mergeValue(E35)</f>
        <v>1.1.1.1.1</v>
      </c>
      <c r="M35" s="524" t="s">
        <v>8</v>
      </c>
      <c r="N35" s="615"/>
      <c r="O35" s="1317"/>
      <c r="P35" s="1318"/>
      <c r="Q35" s="1318"/>
      <c r="R35" s="1318"/>
      <c r="S35" s="1318"/>
      <c r="T35" s="1318"/>
      <c r="U35" s="1318"/>
      <c r="V35" s="1319"/>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14"/>
      <c r="B36" s="1314"/>
      <c r="C36" s="1314"/>
      <c r="D36" s="1314"/>
      <c r="E36" s="1314"/>
      <c r="F36" s="1314">
        <v>1</v>
      </c>
      <c r="G36" s="795"/>
      <c r="H36" s="795"/>
      <c r="I36" s="1314"/>
      <c r="J36" s="1314">
        <v>1</v>
      </c>
      <c r="K36" s="803"/>
      <c r="L36" s="562" t="str">
        <f>mergeValue(A36) &amp;"."&amp; mergeValue(B36)&amp;"."&amp; mergeValue(C36)&amp;"."&amp; mergeValue(D36)&amp;"."&amp; mergeValue(E36)&amp;"."&amp; mergeValue(F36)</f>
        <v>1.1.1.1.1.1</v>
      </c>
      <c r="M36" s="525" t="s">
        <v>9</v>
      </c>
      <c r="N36" s="615"/>
      <c r="O36" s="1317"/>
      <c r="P36" s="1318"/>
      <c r="Q36" s="1318"/>
      <c r="R36" s="1318"/>
      <c r="S36" s="1318"/>
      <c r="T36" s="1318"/>
      <c r="U36" s="1318"/>
      <c r="V36" s="1319"/>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14"/>
      <c r="B37" s="1314"/>
      <c r="C37" s="1314"/>
      <c r="D37" s="1314"/>
      <c r="E37" s="1314"/>
      <c r="F37" s="1314"/>
      <c r="G37" s="795">
        <v>1</v>
      </c>
      <c r="H37" s="795"/>
      <c r="I37" s="1314"/>
      <c r="J37" s="1314"/>
      <c r="K37" s="803">
        <v>1</v>
      </c>
      <c r="L37" s="562" t="str">
        <f>mergeValue(A37) &amp;"."&amp; mergeValue(B37)&amp;"."&amp; mergeValue(C37)&amp;"."&amp; mergeValue(D37)&amp;"."&amp; mergeValue(E37)&amp;"."&amp; mergeValue(F37)&amp;"."&amp; mergeValue(G37)</f>
        <v>1.1.1.1.1.1.1</v>
      </c>
      <c r="M37" s="1016"/>
      <c r="N37" s="615"/>
      <c r="O37" s="532"/>
      <c r="P37" s="532"/>
      <c r="Q37" s="1040"/>
      <c r="R37" s="1309"/>
      <c r="S37" s="1310" t="s">
        <v>83</v>
      </c>
      <c r="T37" s="1309"/>
      <c r="U37" s="1310" t="s">
        <v>83</v>
      </c>
      <c r="V37" s="532"/>
      <c r="W37" s="1284"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14"/>
      <c r="B38" s="1314"/>
      <c r="C38" s="1314"/>
      <c r="D38" s="1314"/>
      <c r="E38" s="1314"/>
      <c r="F38" s="1314"/>
      <c r="G38" s="795"/>
      <c r="H38" s="795"/>
      <c r="I38" s="1314"/>
      <c r="J38" s="1314"/>
      <c r="K38" s="803"/>
      <c r="L38" s="569"/>
      <c r="M38" s="615"/>
      <c r="N38" s="615"/>
      <c r="O38" s="532"/>
      <c r="P38" s="532"/>
      <c r="Q38" s="553" t="str">
        <f>R37 &amp; "-" &amp; T37</f>
        <v>-</v>
      </c>
      <c r="R38" s="1309"/>
      <c r="S38" s="1310"/>
      <c r="T38" s="1309"/>
      <c r="U38" s="1310"/>
      <c r="V38" s="532"/>
      <c r="W38" s="1285"/>
      <c r="X38" s="554"/>
      <c r="Y38" s="558"/>
      <c r="Z38" s="558" t="str">
        <f t="shared" si="0"/>
        <v/>
      </c>
      <c r="AA38" s="558"/>
      <c r="AB38" s="558"/>
      <c r="AC38" s="558"/>
      <c r="AD38" s="554"/>
      <c r="AE38" s="554"/>
      <c r="AF38" s="554"/>
      <c r="AG38" s="554"/>
      <c r="AH38" s="554"/>
      <c r="AI38" s="554"/>
      <c r="AJ38" s="554"/>
    </row>
    <row r="39" spans="1:36" s="493" customFormat="1" ht="15" customHeight="1">
      <c r="A39" s="1314"/>
      <c r="B39" s="1314"/>
      <c r="C39" s="1314"/>
      <c r="D39" s="1314"/>
      <c r="E39" s="1314"/>
      <c r="F39" s="1314"/>
      <c r="G39" s="797"/>
      <c r="H39" s="795"/>
      <c r="I39" s="1314"/>
      <c r="J39" s="1314"/>
      <c r="K39" s="802"/>
      <c r="L39" s="508"/>
      <c r="M39" s="527" t="s">
        <v>24</v>
      </c>
      <c r="N39" s="534"/>
      <c r="O39" s="534"/>
      <c r="P39" s="534"/>
      <c r="Q39" s="534"/>
      <c r="R39" s="534"/>
      <c r="S39" s="534"/>
      <c r="T39" s="534"/>
      <c r="U39" s="534"/>
      <c r="V39" s="530"/>
      <c r="W39" s="1286"/>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14"/>
      <c r="B40" s="1314"/>
      <c r="C40" s="1314"/>
      <c r="D40" s="1314"/>
      <c r="E40" s="1314"/>
      <c r="F40" s="797"/>
      <c r="G40" s="797"/>
      <c r="H40" s="795"/>
      <c r="I40" s="1314"/>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14"/>
      <c r="B41" s="1314"/>
      <c r="C41" s="1314"/>
      <c r="D41" s="1314"/>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14"/>
      <c r="B42" s="1314"/>
      <c r="C42" s="1314"/>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14"/>
      <c r="B43" s="1314"/>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14"/>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14">
        <v>1</v>
      </c>
      <c r="B49" s="813"/>
      <c r="C49" s="813"/>
      <c r="D49" s="813"/>
      <c r="E49" s="814"/>
      <c r="F49" s="815"/>
      <c r="G49" s="815"/>
      <c r="H49" s="815"/>
      <c r="I49" s="816"/>
      <c r="J49" s="811"/>
      <c r="K49" s="818"/>
      <c r="L49" s="562">
        <f>mergeValue(A49)</f>
        <v>1</v>
      </c>
      <c r="M49" s="610" t="s">
        <v>19</v>
      </c>
      <c r="N49" s="615"/>
      <c r="O49" s="1380"/>
      <c r="P49" s="1381"/>
      <c r="Q49" s="1381"/>
      <c r="R49" s="1381"/>
      <c r="S49" s="1381"/>
      <c r="T49" s="1381"/>
      <c r="U49" s="1381"/>
      <c r="V49" s="1382"/>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14"/>
      <c r="B50" s="1314">
        <v>1</v>
      </c>
      <c r="C50" s="813"/>
      <c r="D50" s="813"/>
      <c r="E50" s="815"/>
      <c r="F50" s="815"/>
      <c r="G50" s="815"/>
      <c r="H50" s="815"/>
      <c r="I50" s="810"/>
      <c r="J50" s="809"/>
      <c r="K50" s="812"/>
      <c r="L50" s="562" t="str">
        <f>mergeValue(A50) &amp;"."&amp; mergeValue(B50)</f>
        <v>1.1</v>
      </c>
      <c r="M50" s="516" t="s">
        <v>15</v>
      </c>
      <c r="N50" s="615"/>
      <c r="O50" s="1380"/>
      <c r="P50" s="1381"/>
      <c r="Q50" s="1381"/>
      <c r="R50" s="1381"/>
      <c r="S50" s="1381"/>
      <c r="T50" s="1381"/>
      <c r="U50" s="1381"/>
      <c r="V50" s="1382"/>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14"/>
      <c r="B51" s="1314"/>
      <c r="C51" s="1314">
        <v>1</v>
      </c>
      <c r="D51" s="813"/>
      <c r="E51" s="815"/>
      <c r="F51" s="815"/>
      <c r="G51" s="815"/>
      <c r="H51" s="815"/>
      <c r="I51" s="817"/>
      <c r="J51" s="809"/>
      <c r="K51" s="812"/>
      <c r="L51" s="562" t="str">
        <f>mergeValue(A51) &amp;"."&amp; mergeValue(B51)&amp;"."&amp; mergeValue(C51)</f>
        <v>1.1.1</v>
      </c>
      <c r="M51" s="517" t="s">
        <v>7</v>
      </c>
      <c r="N51" s="615"/>
      <c r="O51" s="1380"/>
      <c r="P51" s="1381"/>
      <c r="Q51" s="1381"/>
      <c r="R51" s="1381"/>
      <c r="S51" s="1381"/>
      <c r="T51" s="1381"/>
      <c r="U51" s="1381"/>
      <c r="V51" s="1382"/>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14"/>
      <c r="B52" s="1314"/>
      <c r="C52" s="1314"/>
      <c r="D52" s="1314">
        <v>1</v>
      </c>
      <c r="E52" s="815"/>
      <c r="F52" s="815"/>
      <c r="G52" s="815"/>
      <c r="H52" s="815"/>
      <c r="I52" s="817"/>
      <c r="J52" s="809"/>
      <c r="K52" s="812"/>
      <c r="L52" s="562" t="str">
        <f>mergeValue(A52) &amp;"."&amp; mergeValue(B52)&amp;"."&amp; mergeValue(C52)&amp;"."&amp; mergeValue(D52)</f>
        <v>1.1.1.1</v>
      </c>
      <c r="M52" s="518" t="s">
        <v>21</v>
      </c>
      <c r="N52" s="615"/>
      <c r="O52" s="1380"/>
      <c r="P52" s="1381"/>
      <c r="Q52" s="1381"/>
      <c r="R52" s="1381"/>
      <c r="S52" s="1381"/>
      <c r="T52" s="1381"/>
      <c r="U52" s="1381"/>
      <c r="V52" s="1382"/>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14"/>
      <c r="B53" s="1314"/>
      <c r="C53" s="1314"/>
      <c r="D53" s="1314"/>
      <c r="E53" s="1314">
        <v>1</v>
      </c>
      <c r="F53" s="815"/>
      <c r="G53" s="815"/>
      <c r="H53" s="813">
        <v>1</v>
      </c>
      <c r="I53" s="1314">
        <v>1</v>
      </c>
      <c r="J53" s="815"/>
      <c r="K53" s="820"/>
      <c r="L53" s="562" t="str">
        <f>mergeValue(A53) &amp;"."&amp; mergeValue(B53)&amp;"."&amp; mergeValue(C53)&amp;"."&amp; mergeValue(D53)&amp;"."&amp; mergeValue(E53)</f>
        <v>1.1.1.1.1</v>
      </c>
      <c r="M53" s="524" t="s">
        <v>8</v>
      </c>
      <c r="N53" s="615"/>
      <c r="O53" s="1317"/>
      <c r="P53" s="1318"/>
      <c r="Q53" s="1318"/>
      <c r="R53" s="1318"/>
      <c r="S53" s="1318"/>
      <c r="T53" s="1318"/>
      <c r="U53" s="1318"/>
      <c r="V53" s="1319"/>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14"/>
      <c r="B54" s="1314"/>
      <c r="C54" s="1314"/>
      <c r="D54" s="1314"/>
      <c r="E54" s="1314"/>
      <c r="F54" s="1314">
        <v>1</v>
      </c>
      <c r="G54" s="813"/>
      <c r="H54" s="813"/>
      <c r="I54" s="1314"/>
      <c r="J54" s="1314">
        <v>1</v>
      </c>
      <c r="K54" s="821"/>
      <c r="L54" s="562" t="str">
        <f>mergeValue(A54) &amp;"."&amp; mergeValue(B54)&amp;"."&amp; mergeValue(C54)&amp;"."&amp; mergeValue(D54)&amp;"."&amp; mergeValue(E54)&amp;"."&amp; mergeValue(F54)</f>
        <v>1.1.1.1.1.1</v>
      </c>
      <c r="M54" s="525" t="s">
        <v>9</v>
      </c>
      <c r="N54" s="615"/>
      <c r="O54" s="1317"/>
      <c r="P54" s="1318"/>
      <c r="Q54" s="1318"/>
      <c r="R54" s="1318"/>
      <c r="S54" s="1318"/>
      <c r="T54" s="1318"/>
      <c r="U54" s="1318"/>
      <c r="V54" s="1319"/>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14"/>
      <c r="B55" s="1314"/>
      <c r="C55" s="1314"/>
      <c r="D55" s="1314"/>
      <c r="E55" s="1314"/>
      <c r="F55" s="1314"/>
      <c r="G55" s="813">
        <v>1</v>
      </c>
      <c r="H55" s="813"/>
      <c r="I55" s="1314"/>
      <c r="J55" s="1314"/>
      <c r="K55" s="821">
        <v>1</v>
      </c>
      <c r="L55" s="562" t="str">
        <f>mergeValue(A55) &amp;"."&amp; mergeValue(B55)&amp;"."&amp; mergeValue(C55)&amp;"."&amp; mergeValue(D55)&amp;"."&amp; mergeValue(E55)&amp;"."&amp; mergeValue(F55)&amp;"."&amp; mergeValue(G55)</f>
        <v>1.1.1.1.1.1.1</v>
      </c>
      <c r="M55" s="1016"/>
      <c r="N55" s="615"/>
      <c r="O55" s="532"/>
      <c r="P55" s="532"/>
      <c r="Q55" s="1040"/>
      <c r="R55" s="1309"/>
      <c r="S55" s="1310" t="s">
        <v>83</v>
      </c>
      <c r="T55" s="1309"/>
      <c r="U55" s="1310" t="s">
        <v>83</v>
      </c>
      <c r="V55" s="532"/>
      <c r="W55" s="1284"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14"/>
      <c r="B56" s="1314"/>
      <c r="C56" s="1314"/>
      <c r="D56" s="1314"/>
      <c r="E56" s="1314"/>
      <c r="F56" s="1314"/>
      <c r="G56" s="813"/>
      <c r="H56" s="813"/>
      <c r="I56" s="1314"/>
      <c r="J56" s="1314"/>
      <c r="K56" s="821"/>
      <c r="L56" s="569"/>
      <c r="M56" s="615"/>
      <c r="N56" s="615"/>
      <c r="O56" s="532"/>
      <c r="P56" s="532"/>
      <c r="Q56" s="553" t="str">
        <f>R55 &amp; "-" &amp; T55</f>
        <v>-</v>
      </c>
      <c r="R56" s="1309"/>
      <c r="S56" s="1310"/>
      <c r="T56" s="1309"/>
      <c r="U56" s="1310"/>
      <c r="V56" s="532"/>
      <c r="W56" s="1285"/>
      <c r="X56" s="554"/>
      <c r="Y56" s="558"/>
      <c r="Z56" s="558" t="str">
        <f t="shared" si="1"/>
        <v/>
      </c>
      <c r="AA56" s="558"/>
      <c r="AB56" s="558"/>
      <c r="AC56" s="558"/>
      <c r="AD56" s="554"/>
      <c r="AE56" s="554"/>
      <c r="AF56" s="554"/>
      <c r="AG56" s="554"/>
      <c r="AH56" s="554"/>
      <c r="AI56" s="554"/>
      <c r="AJ56" s="554"/>
    </row>
    <row r="57" spans="1:36" s="493" customFormat="1" ht="15" customHeight="1">
      <c r="A57" s="1314"/>
      <c r="B57" s="1314"/>
      <c r="C57" s="1314"/>
      <c r="D57" s="1314"/>
      <c r="E57" s="1314"/>
      <c r="F57" s="1314"/>
      <c r="G57" s="815"/>
      <c r="H57" s="813"/>
      <c r="I57" s="1314"/>
      <c r="J57" s="1314"/>
      <c r="K57" s="820"/>
      <c r="L57" s="508"/>
      <c r="M57" s="527" t="s">
        <v>24</v>
      </c>
      <c r="N57" s="534"/>
      <c r="O57" s="534"/>
      <c r="P57" s="534"/>
      <c r="Q57" s="534"/>
      <c r="R57" s="534"/>
      <c r="S57" s="534"/>
      <c r="T57" s="534"/>
      <c r="U57" s="534"/>
      <c r="V57" s="530"/>
      <c r="W57" s="1286"/>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14"/>
      <c r="B58" s="1314"/>
      <c r="C58" s="1314"/>
      <c r="D58" s="1314"/>
      <c r="E58" s="1314"/>
      <c r="F58" s="815"/>
      <c r="G58" s="815"/>
      <c r="H58" s="813"/>
      <c r="I58" s="1314"/>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14"/>
      <c r="B59" s="1314"/>
      <c r="C59" s="1314"/>
      <c r="D59" s="1314"/>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14"/>
      <c r="B60" s="1314"/>
      <c r="C60" s="1314"/>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14"/>
      <c r="B61" s="1314"/>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14"/>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14">
        <v>1</v>
      </c>
      <c r="B67" s="831"/>
      <c r="C67" s="831"/>
      <c r="D67" s="831"/>
      <c r="E67" s="832"/>
      <c r="F67" s="833"/>
      <c r="G67" s="833"/>
      <c r="H67" s="833"/>
      <c r="I67" s="834"/>
      <c r="J67" s="829"/>
      <c r="K67" s="836"/>
      <c r="L67" s="562">
        <f>mergeValue(A67)</f>
        <v>1</v>
      </c>
      <c r="M67" s="610" t="s">
        <v>19</v>
      </c>
      <c r="N67" s="615"/>
      <c r="O67" s="1380"/>
      <c r="P67" s="1381"/>
      <c r="Q67" s="1381"/>
      <c r="R67" s="1381"/>
      <c r="S67" s="1381"/>
      <c r="T67" s="1381"/>
      <c r="U67" s="1381"/>
      <c r="V67" s="1382"/>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14"/>
      <c r="B68" s="1314">
        <v>1</v>
      </c>
      <c r="C68" s="831"/>
      <c r="D68" s="831"/>
      <c r="E68" s="833"/>
      <c r="F68" s="833"/>
      <c r="G68" s="833"/>
      <c r="H68" s="833"/>
      <c r="I68" s="828"/>
      <c r="J68" s="827"/>
      <c r="K68" s="830"/>
      <c r="L68" s="562" t="str">
        <f>mergeValue(A68) &amp;"."&amp; mergeValue(B68)</f>
        <v>1.1</v>
      </c>
      <c r="M68" s="516" t="s">
        <v>15</v>
      </c>
      <c r="N68" s="615"/>
      <c r="O68" s="1380"/>
      <c r="P68" s="1381"/>
      <c r="Q68" s="1381"/>
      <c r="R68" s="1381"/>
      <c r="S68" s="1381"/>
      <c r="T68" s="1381"/>
      <c r="U68" s="1381"/>
      <c r="V68" s="1382"/>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14"/>
      <c r="B69" s="1314"/>
      <c r="C69" s="1314">
        <v>1</v>
      </c>
      <c r="D69" s="831"/>
      <c r="E69" s="833"/>
      <c r="F69" s="833"/>
      <c r="G69" s="833"/>
      <c r="H69" s="833"/>
      <c r="I69" s="835"/>
      <c r="J69" s="827"/>
      <c r="K69" s="830"/>
      <c r="L69" s="562" t="str">
        <f>mergeValue(A69) &amp;"."&amp; mergeValue(B69)&amp;"."&amp; mergeValue(C69)</f>
        <v>1.1.1</v>
      </c>
      <c r="M69" s="517" t="s">
        <v>7</v>
      </c>
      <c r="N69" s="615"/>
      <c r="O69" s="1380"/>
      <c r="P69" s="1381"/>
      <c r="Q69" s="1381"/>
      <c r="R69" s="1381"/>
      <c r="S69" s="1381"/>
      <c r="T69" s="1381"/>
      <c r="U69" s="1381"/>
      <c r="V69" s="1382"/>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14"/>
      <c r="B70" s="1314"/>
      <c r="C70" s="1314"/>
      <c r="D70" s="1314">
        <v>1</v>
      </c>
      <c r="E70" s="833"/>
      <c r="F70" s="833"/>
      <c r="G70" s="833"/>
      <c r="H70" s="833"/>
      <c r="I70" s="835"/>
      <c r="J70" s="827"/>
      <c r="K70" s="830"/>
      <c r="L70" s="562" t="str">
        <f>mergeValue(A70) &amp;"."&amp; mergeValue(B70)&amp;"."&amp; mergeValue(C70)&amp;"."&amp; mergeValue(D70)</f>
        <v>1.1.1.1</v>
      </c>
      <c r="M70" s="518" t="s">
        <v>21</v>
      </c>
      <c r="N70" s="615"/>
      <c r="O70" s="1380"/>
      <c r="P70" s="1381"/>
      <c r="Q70" s="1381"/>
      <c r="R70" s="1381"/>
      <c r="S70" s="1381"/>
      <c r="T70" s="1381"/>
      <c r="U70" s="1381"/>
      <c r="V70" s="1382"/>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14"/>
      <c r="B71" s="1314"/>
      <c r="C71" s="1314"/>
      <c r="D71" s="1314"/>
      <c r="E71" s="1314">
        <v>1</v>
      </c>
      <c r="F71" s="833"/>
      <c r="G71" s="833"/>
      <c r="H71" s="831">
        <v>1</v>
      </c>
      <c r="I71" s="1314">
        <v>1</v>
      </c>
      <c r="J71" s="833"/>
      <c r="K71" s="838"/>
      <c r="L71" s="562" t="str">
        <f>mergeValue(A71) &amp;"."&amp; mergeValue(B71)&amp;"."&amp; mergeValue(C71)&amp;"."&amp; mergeValue(D71)&amp;"."&amp; mergeValue(E71)</f>
        <v>1.1.1.1.1</v>
      </c>
      <c r="M71" s="524" t="s">
        <v>8</v>
      </c>
      <c r="N71" s="615"/>
      <c r="O71" s="1317"/>
      <c r="P71" s="1318"/>
      <c r="Q71" s="1318"/>
      <c r="R71" s="1318"/>
      <c r="S71" s="1318"/>
      <c r="T71" s="1318"/>
      <c r="U71" s="1318"/>
      <c r="V71" s="1319"/>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14"/>
      <c r="B72" s="1314"/>
      <c r="C72" s="1314"/>
      <c r="D72" s="1314"/>
      <c r="E72" s="1314"/>
      <c r="F72" s="1314">
        <v>1</v>
      </c>
      <c r="G72" s="831"/>
      <c r="H72" s="831"/>
      <c r="I72" s="1314"/>
      <c r="J72" s="1314">
        <v>1</v>
      </c>
      <c r="K72" s="839"/>
      <c r="L72" s="562" t="str">
        <f>mergeValue(A72) &amp;"."&amp; mergeValue(B72)&amp;"."&amp; mergeValue(C72)&amp;"."&amp; mergeValue(D72)&amp;"."&amp; mergeValue(E72)&amp;"."&amp; mergeValue(F72)</f>
        <v>1.1.1.1.1.1</v>
      </c>
      <c r="M72" s="525" t="s">
        <v>9</v>
      </c>
      <c r="N72" s="615"/>
      <c r="O72" s="1317"/>
      <c r="P72" s="1318"/>
      <c r="Q72" s="1318"/>
      <c r="R72" s="1318"/>
      <c r="S72" s="1318"/>
      <c r="T72" s="1318"/>
      <c r="U72" s="1318"/>
      <c r="V72" s="1319"/>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14"/>
      <c r="B73" s="1314"/>
      <c r="C73" s="1314"/>
      <c r="D73" s="1314"/>
      <c r="E73" s="1314"/>
      <c r="F73" s="1314"/>
      <c r="G73" s="831">
        <v>1</v>
      </c>
      <c r="H73" s="831"/>
      <c r="I73" s="1314"/>
      <c r="J73" s="1314"/>
      <c r="K73" s="839">
        <v>1</v>
      </c>
      <c r="L73" s="562" t="str">
        <f>mergeValue(A73) &amp;"."&amp; mergeValue(B73)&amp;"."&amp; mergeValue(C73)&amp;"."&amp; mergeValue(D73)&amp;"."&amp; mergeValue(E73)&amp;"."&amp; mergeValue(F73)&amp;"."&amp; mergeValue(G73)</f>
        <v>1.1.1.1.1.1.1</v>
      </c>
      <c r="M73" s="1016"/>
      <c r="N73" s="615"/>
      <c r="O73" s="532"/>
      <c r="P73" s="532"/>
      <c r="Q73" s="1040"/>
      <c r="R73" s="1309"/>
      <c r="S73" s="1310" t="s">
        <v>83</v>
      </c>
      <c r="T73" s="1309"/>
      <c r="U73" s="1310" t="s">
        <v>83</v>
      </c>
      <c r="V73" s="532"/>
      <c r="W73" s="1284"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14"/>
      <c r="B74" s="1314"/>
      <c r="C74" s="1314"/>
      <c r="D74" s="1314"/>
      <c r="E74" s="1314"/>
      <c r="F74" s="1314"/>
      <c r="G74" s="831"/>
      <c r="H74" s="831"/>
      <c r="I74" s="1314"/>
      <c r="J74" s="1314"/>
      <c r="K74" s="839"/>
      <c r="L74" s="569"/>
      <c r="M74" s="615"/>
      <c r="N74" s="615"/>
      <c r="O74" s="532"/>
      <c r="P74" s="532"/>
      <c r="Q74" s="553" t="str">
        <f>R73 &amp; "-" &amp; T73</f>
        <v>-</v>
      </c>
      <c r="R74" s="1309"/>
      <c r="S74" s="1310"/>
      <c r="T74" s="1309"/>
      <c r="U74" s="1310"/>
      <c r="V74" s="532"/>
      <c r="W74" s="1285"/>
      <c r="X74" s="554"/>
      <c r="Y74" s="558"/>
      <c r="Z74" s="558" t="str">
        <f t="shared" si="2"/>
        <v/>
      </c>
      <c r="AA74" s="558"/>
      <c r="AB74" s="558"/>
      <c r="AC74" s="558"/>
      <c r="AD74" s="554"/>
      <c r="AE74" s="554"/>
      <c r="AF74" s="554"/>
      <c r="AG74" s="554"/>
      <c r="AH74" s="554"/>
      <c r="AI74" s="554"/>
      <c r="AJ74" s="554"/>
    </row>
    <row r="75" spans="1:36" s="493" customFormat="1" ht="15" customHeight="1">
      <c r="A75" s="1314"/>
      <c r="B75" s="1314"/>
      <c r="C75" s="1314"/>
      <c r="D75" s="1314"/>
      <c r="E75" s="1314"/>
      <c r="F75" s="1314"/>
      <c r="G75" s="833"/>
      <c r="H75" s="831"/>
      <c r="I75" s="1314"/>
      <c r="J75" s="1314"/>
      <c r="K75" s="838"/>
      <c r="L75" s="508"/>
      <c r="M75" s="527" t="s">
        <v>24</v>
      </c>
      <c r="N75" s="534"/>
      <c r="O75" s="534"/>
      <c r="P75" s="534"/>
      <c r="Q75" s="534"/>
      <c r="R75" s="534"/>
      <c r="S75" s="534"/>
      <c r="T75" s="534"/>
      <c r="U75" s="534"/>
      <c r="V75" s="530"/>
      <c r="W75" s="1286"/>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14"/>
      <c r="B76" s="1314"/>
      <c r="C76" s="1314"/>
      <c r="D76" s="1314"/>
      <c r="E76" s="1314"/>
      <c r="F76" s="833"/>
      <c r="G76" s="833"/>
      <c r="H76" s="831"/>
      <c r="I76" s="1314"/>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14"/>
      <c r="B77" s="1314"/>
      <c r="C77" s="1314"/>
      <c r="D77" s="1314"/>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14"/>
      <c r="B78" s="1314"/>
      <c r="C78" s="1314"/>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14"/>
      <c r="B79" s="1314"/>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14"/>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14">
        <v>1</v>
      </c>
      <c r="B85" s="867"/>
      <c r="C85" s="867"/>
      <c r="D85" s="867"/>
      <c r="E85" s="868"/>
      <c r="F85" s="869"/>
      <c r="G85" s="867"/>
      <c r="H85" s="867"/>
      <c r="I85" s="870"/>
      <c r="J85" s="865"/>
      <c r="K85" s="874">
        <v>1</v>
      </c>
      <c r="L85" s="562">
        <f>mergeValue(A85)</f>
        <v>1</v>
      </c>
      <c r="M85" s="610" t="s">
        <v>19</v>
      </c>
      <c r="N85" s="549"/>
      <c r="O85" s="1388"/>
      <c r="P85" s="1389"/>
      <c r="Q85" s="1389"/>
      <c r="R85" s="1389"/>
      <c r="S85" s="1389"/>
      <c r="T85" s="1389"/>
      <c r="U85" s="1389"/>
      <c r="V85" s="1390"/>
      <c r="W85" s="1129" t="s">
        <v>718</v>
      </c>
      <c r="X85" s="554"/>
      <c r="Y85" s="554"/>
      <c r="Z85" s="554"/>
      <c r="AA85" s="554"/>
      <c r="AB85" s="554"/>
      <c r="AC85" s="554"/>
      <c r="AD85" s="554"/>
      <c r="AE85" s="554"/>
      <c r="AF85" s="554"/>
      <c r="AG85" s="554"/>
      <c r="AH85" s="554"/>
      <c r="AI85" s="554"/>
    </row>
    <row r="86" spans="1:36" s="493" customFormat="1" ht="22.5">
      <c r="A86" s="1314"/>
      <c r="B86" s="1314">
        <v>1</v>
      </c>
      <c r="C86" s="867"/>
      <c r="D86" s="867"/>
      <c r="E86" s="869"/>
      <c r="F86" s="869"/>
      <c r="G86" s="867"/>
      <c r="H86" s="867"/>
      <c r="I86" s="864"/>
      <c r="J86" s="863"/>
      <c r="K86" s="874">
        <v>1</v>
      </c>
      <c r="L86" s="562" t="str">
        <f>mergeValue(A86) &amp;"."&amp; mergeValue(B86)</f>
        <v>1.1</v>
      </c>
      <c r="M86" s="516" t="s">
        <v>15</v>
      </c>
      <c r="N86" s="549"/>
      <c r="O86" s="1388"/>
      <c r="P86" s="1389"/>
      <c r="Q86" s="1389"/>
      <c r="R86" s="1389"/>
      <c r="S86" s="1389"/>
      <c r="T86" s="1389"/>
      <c r="U86" s="1389"/>
      <c r="V86" s="1390"/>
      <c r="W86" s="1129" t="s">
        <v>459</v>
      </c>
      <c r="X86" s="554"/>
      <c r="Y86" s="554"/>
      <c r="Z86" s="554"/>
      <c r="AA86" s="554"/>
      <c r="AB86" s="554"/>
      <c r="AC86" s="554"/>
      <c r="AD86" s="554"/>
      <c r="AE86" s="554"/>
      <c r="AF86" s="554"/>
      <c r="AG86" s="554"/>
      <c r="AH86" s="554"/>
      <c r="AI86" s="554"/>
    </row>
    <row r="87" spans="1:36" s="493" customFormat="1" ht="22.5">
      <c r="A87" s="1314"/>
      <c r="B87" s="1314"/>
      <c r="C87" s="1314">
        <v>1</v>
      </c>
      <c r="D87" s="867"/>
      <c r="E87" s="869"/>
      <c r="F87" s="869"/>
      <c r="G87" s="867"/>
      <c r="H87" s="867"/>
      <c r="I87" s="871"/>
      <c r="J87" s="863"/>
      <c r="K87" s="874">
        <v>1</v>
      </c>
      <c r="L87" s="562" t="str">
        <f>mergeValue(A87) &amp;"."&amp; mergeValue(B87)&amp;"."&amp; mergeValue(C87)</f>
        <v>1.1.1</v>
      </c>
      <c r="M87" s="517" t="s">
        <v>7</v>
      </c>
      <c r="N87" s="549"/>
      <c r="O87" s="1388"/>
      <c r="P87" s="1389"/>
      <c r="Q87" s="1389"/>
      <c r="R87" s="1389"/>
      <c r="S87" s="1389"/>
      <c r="T87" s="1389"/>
      <c r="U87" s="1389"/>
      <c r="V87" s="1390"/>
      <c r="W87" s="1129" t="s">
        <v>600</v>
      </c>
      <c r="X87" s="554"/>
      <c r="Y87" s="554"/>
      <c r="Z87" s="554"/>
      <c r="AA87" s="554"/>
      <c r="AB87" s="554"/>
      <c r="AC87" s="554"/>
      <c r="AD87" s="554"/>
      <c r="AE87" s="554"/>
      <c r="AF87" s="554"/>
      <c r="AG87" s="554"/>
      <c r="AH87" s="554"/>
      <c r="AI87" s="554"/>
    </row>
    <row r="88" spans="1:36" s="493" customFormat="1" ht="22.5">
      <c r="A88" s="1314"/>
      <c r="B88" s="1314"/>
      <c r="C88" s="1314"/>
      <c r="D88" s="1314">
        <v>1</v>
      </c>
      <c r="E88" s="869"/>
      <c r="F88" s="869"/>
      <c r="G88" s="867"/>
      <c r="H88" s="867"/>
      <c r="I88" s="1314">
        <v>1</v>
      </c>
      <c r="J88" s="863"/>
      <c r="K88" s="874">
        <v>1</v>
      </c>
      <c r="L88" s="562" t="str">
        <f>mergeValue(A88) &amp;"."&amp; mergeValue(B88)&amp;"."&amp; mergeValue(C88)&amp;"."&amp; mergeValue(D88)</f>
        <v>1.1.1.1</v>
      </c>
      <c r="M88" s="518" t="s">
        <v>21</v>
      </c>
      <c r="N88" s="549"/>
      <c r="O88" s="1388"/>
      <c r="P88" s="1389"/>
      <c r="Q88" s="1389"/>
      <c r="R88" s="1389"/>
      <c r="S88" s="1389"/>
      <c r="T88" s="1389"/>
      <c r="U88" s="1389"/>
      <c r="V88" s="1390"/>
      <c r="W88" s="1129" t="s">
        <v>601</v>
      </c>
      <c r="X88" s="554"/>
      <c r="Y88" s="554"/>
      <c r="Z88" s="554"/>
      <c r="AA88" s="554"/>
      <c r="AB88" s="554"/>
      <c r="AC88" s="554"/>
      <c r="AD88" s="554"/>
      <c r="AE88" s="554"/>
      <c r="AF88" s="554"/>
      <c r="AG88" s="554"/>
      <c r="AH88" s="554"/>
      <c r="AI88" s="554"/>
    </row>
    <row r="89" spans="1:36" s="493" customFormat="1" ht="11.25" hidden="1" customHeight="1">
      <c r="A89" s="1314"/>
      <c r="B89" s="1314"/>
      <c r="C89" s="1314"/>
      <c r="D89" s="1314"/>
      <c r="E89" s="1314">
        <v>1</v>
      </c>
      <c r="F89" s="869"/>
      <c r="G89" s="867"/>
      <c r="H89" s="867"/>
      <c r="I89" s="1314"/>
      <c r="J89" s="869"/>
      <c r="K89" s="874">
        <v>1</v>
      </c>
      <c r="L89" s="562"/>
      <c r="M89" s="524"/>
      <c r="N89" s="550"/>
      <c r="O89" s="1392"/>
      <c r="P89" s="1394"/>
      <c r="Q89" s="1394"/>
      <c r="R89" s="1394"/>
      <c r="S89" s="1394"/>
      <c r="T89" s="1394"/>
      <c r="U89" s="1394"/>
      <c r="V89" s="1395"/>
      <c r="W89" s="1090"/>
      <c r="X89" s="554"/>
      <c r="Y89" s="554"/>
      <c r="Z89" s="554"/>
      <c r="AA89" s="554"/>
      <c r="AB89" s="554"/>
      <c r="AC89" s="554"/>
      <c r="AD89" s="554"/>
      <c r="AE89" s="554"/>
      <c r="AF89" s="554"/>
      <c r="AG89" s="554"/>
      <c r="AH89" s="554"/>
      <c r="AI89" s="554"/>
    </row>
    <row r="90" spans="1:36" s="493" customFormat="1" ht="33.75">
      <c r="A90" s="1314"/>
      <c r="B90" s="1314"/>
      <c r="C90" s="1314"/>
      <c r="D90" s="1314"/>
      <c r="E90" s="1314"/>
      <c r="F90" s="1314">
        <v>1</v>
      </c>
      <c r="G90" s="867"/>
      <c r="H90" s="867"/>
      <c r="I90" s="1314"/>
      <c r="J90" s="1331"/>
      <c r="K90" s="874">
        <v>1</v>
      </c>
      <c r="L90" s="562" t="str">
        <f>mergeValue(A90) &amp;"."&amp; mergeValue(B90)&amp;"."&amp; mergeValue(C90)&amp;"."&amp; mergeValue(D90)&amp;"."&amp;  mergeValue(F90)</f>
        <v>1.1.1.1.1</v>
      </c>
      <c r="M90" s="524" t="s">
        <v>9</v>
      </c>
      <c r="N90" s="550"/>
      <c r="O90" s="1317"/>
      <c r="P90" s="1318"/>
      <c r="Q90" s="1318"/>
      <c r="R90" s="1318"/>
      <c r="S90" s="1318"/>
      <c r="T90" s="1318"/>
      <c r="U90" s="1318"/>
      <c r="V90" s="1319"/>
      <c r="W90" s="1129" t="s">
        <v>720</v>
      </c>
      <c r="X90" s="554"/>
      <c r="Y90" s="558" t="str">
        <f>strCheckUnique(Z90:Z93)</f>
        <v/>
      </c>
      <c r="Z90" s="554"/>
      <c r="AA90" s="558"/>
      <c r="AB90" s="554"/>
      <c r="AC90" s="554"/>
      <c r="AD90" s="554"/>
      <c r="AE90" s="554"/>
      <c r="AF90" s="554"/>
      <c r="AG90" s="554"/>
      <c r="AH90" s="554"/>
      <c r="AI90" s="554"/>
    </row>
    <row r="91" spans="1:36" s="493" customFormat="1" ht="99" customHeight="1">
      <c r="A91" s="1314"/>
      <c r="B91" s="1314"/>
      <c r="C91" s="1314"/>
      <c r="D91" s="1314"/>
      <c r="E91" s="1314"/>
      <c r="F91" s="1314"/>
      <c r="G91" s="867">
        <v>1</v>
      </c>
      <c r="H91" s="867"/>
      <c r="I91" s="1314"/>
      <c r="J91" s="1331"/>
      <c r="K91" s="866"/>
      <c r="L91" s="562" t="str">
        <f>mergeValue(A91) &amp;"."&amp; mergeValue(B91)&amp;"."&amp; mergeValue(C91)&amp;"."&amp; mergeValue(D91)&amp;"."&amp;  mergeValue(F91)&amp;"."&amp;  mergeValue(G91)</f>
        <v>1.1.1.1.1.1</v>
      </c>
      <c r="M91" s="1016"/>
      <c r="N91" s="555"/>
      <c r="O91" s="532"/>
      <c r="P91" s="532"/>
      <c r="Q91" s="532"/>
      <c r="R91" s="1320"/>
      <c r="S91" s="1310" t="s">
        <v>83</v>
      </c>
      <c r="T91" s="1320"/>
      <c r="U91" s="1310" t="s">
        <v>83</v>
      </c>
      <c r="V91" s="507"/>
      <c r="W91" s="1284"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14"/>
      <c r="B92" s="1314"/>
      <c r="C92" s="1314"/>
      <c r="D92" s="1314"/>
      <c r="E92" s="1314"/>
      <c r="F92" s="1314"/>
      <c r="G92" s="867"/>
      <c r="H92" s="867"/>
      <c r="I92" s="1314"/>
      <c r="J92" s="1331"/>
      <c r="K92" s="874">
        <v>1</v>
      </c>
      <c r="L92" s="569"/>
      <c r="M92" s="615"/>
      <c r="N92" s="555"/>
      <c r="O92" s="532"/>
      <c r="P92" s="532"/>
      <c r="Q92" s="553" t="str">
        <f>R91 &amp; "-" &amp; T91</f>
        <v>-</v>
      </c>
      <c r="R92" s="1320"/>
      <c r="S92" s="1310"/>
      <c r="T92" s="1320"/>
      <c r="U92" s="1310"/>
      <c r="V92" s="507"/>
      <c r="W92" s="1285"/>
      <c r="X92" s="554"/>
      <c r="Y92" s="558"/>
      <c r="Z92" s="558"/>
      <c r="AA92" s="558"/>
      <c r="AB92" s="558"/>
      <c r="AC92" s="558"/>
      <c r="AD92" s="554"/>
      <c r="AE92" s="554"/>
      <c r="AF92" s="554"/>
      <c r="AG92" s="554"/>
      <c r="AH92" s="554"/>
      <c r="AI92" s="554"/>
    </row>
    <row r="93" spans="1:36" s="492" customFormat="1" ht="15" customHeight="1">
      <c r="A93" s="1314"/>
      <c r="B93" s="1314"/>
      <c r="C93" s="1314"/>
      <c r="D93" s="1314"/>
      <c r="E93" s="1314"/>
      <c r="F93" s="1314"/>
      <c r="G93" s="867"/>
      <c r="H93" s="867"/>
      <c r="I93" s="1314"/>
      <c r="J93" s="1331"/>
      <c r="K93" s="874">
        <v>1</v>
      </c>
      <c r="L93" s="508"/>
      <c r="M93" s="526" t="s">
        <v>24</v>
      </c>
      <c r="N93" s="521"/>
      <c r="O93" s="515"/>
      <c r="P93" s="515"/>
      <c r="Q93" s="515"/>
      <c r="R93" s="542"/>
      <c r="S93" s="534"/>
      <c r="T93" s="533"/>
      <c r="U93" s="521"/>
      <c r="V93" s="530"/>
      <c r="W93" s="1286"/>
      <c r="X93" s="556"/>
      <c r="Y93" s="556"/>
      <c r="Z93" s="556"/>
      <c r="AA93" s="556"/>
      <c r="AB93" s="556"/>
      <c r="AC93" s="556"/>
      <c r="AD93" s="556"/>
      <c r="AE93" s="556"/>
      <c r="AF93" s="556"/>
      <c r="AG93" s="556"/>
      <c r="AH93" s="556"/>
      <c r="AI93" s="556"/>
    </row>
    <row r="94" spans="1:36" s="492" customFormat="1" ht="15" customHeight="1">
      <c r="A94" s="1314"/>
      <c r="B94" s="1314"/>
      <c r="C94" s="1314"/>
      <c r="D94" s="1314"/>
      <c r="E94" s="1314"/>
      <c r="F94" s="869"/>
      <c r="G94" s="869"/>
      <c r="H94" s="867"/>
      <c r="I94" s="1314"/>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14"/>
      <c r="B95" s="1314"/>
      <c r="C95" s="1314"/>
      <c r="D95" s="1314"/>
      <c r="E95" s="869"/>
      <c r="F95" s="869"/>
      <c r="G95" s="869"/>
      <c r="H95" s="867"/>
      <c r="I95" s="1314"/>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14"/>
      <c r="B96" s="1314"/>
      <c r="C96" s="1314"/>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14"/>
      <c r="B97" s="1314"/>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14"/>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14">
        <v>1</v>
      </c>
      <c r="B103" s="1026"/>
      <c r="C103" s="1026"/>
      <c r="D103" s="1026"/>
      <c r="E103" s="1027"/>
      <c r="F103" s="1028"/>
      <c r="G103" s="1026"/>
      <c r="H103" s="1026"/>
      <c r="I103" s="1007"/>
      <c r="J103" s="1012"/>
      <c r="K103" s="1012"/>
      <c r="L103" s="562">
        <f>mergeValue(A103)</f>
        <v>1</v>
      </c>
      <c r="M103" s="610" t="s">
        <v>19</v>
      </c>
      <c r="N103" s="549"/>
      <c r="O103" s="1388"/>
      <c r="P103" s="1389"/>
      <c r="Q103" s="1389"/>
      <c r="R103" s="1389"/>
      <c r="S103" s="1389"/>
      <c r="T103" s="1389"/>
      <c r="U103" s="1389"/>
      <c r="V103" s="1389"/>
      <c r="W103" s="1389"/>
      <c r="X103" s="1389"/>
      <c r="Y103" s="1389"/>
      <c r="Z103" s="1389"/>
      <c r="AA103" s="1390"/>
      <c r="AB103" s="1129" t="s">
        <v>718</v>
      </c>
      <c r="AC103" s="554"/>
      <c r="AD103" s="554"/>
      <c r="AE103" s="554"/>
      <c r="AF103" s="554"/>
      <c r="AG103" s="554"/>
      <c r="AH103" s="554"/>
      <c r="AI103" s="554"/>
      <c r="AJ103" s="554"/>
      <c r="AK103" s="554"/>
      <c r="AL103" s="554"/>
      <c r="AM103" s="554"/>
      <c r="AN103" s="554"/>
    </row>
    <row r="104" spans="1:40" s="493" customFormat="1" ht="22.5">
      <c r="A104" s="1314"/>
      <c r="B104" s="1314">
        <v>1</v>
      </c>
      <c r="C104" s="1026"/>
      <c r="D104" s="1026"/>
      <c r="E104" s="1028"/>
      <c r="F104" s="1028"/>
      <c r="G104" s="1026"/>
      <c r="H104" s="1026"/>
      <c r="I104" s="1014"/>
      <c r="J104" s="1009"/>
      <c r="K104" s="1008"/>
      <c r="L104" s="562" t="str">
        <f>mergeValue(A104) &amp;"."&amp; mergeValue(B104)</f>
        <v>1.1</v>
      </c>
      <c r="M104" s="516" t="s">
        <v>15</v>
      </c>
      <c r="N104" s="549"/>
      <c r="O104" s="1388"/>
      <c r="P104" s="1389"/>
      <c r="Q104" s="1389"/>
      <c r="R104" s="1389"/>
      <c r="S104" s="1389"/>
      <c r="T104" s="1389"/>
      <c r="U104" s="1389"/>
      <c r="V104" s="1389"/>
      <c r="W104" s="1389"/>
      <c r="X104" s="1389"/>
      <c r="Y104" s="1389"/>
      <c r="Z104" s="1389"/>
      <c r="AA104" s="1390"/>
      <c r="AB104" s="1129" t="s">
        <v>459</v>
      </c>
      <c r="AC104" s="554"/>
      <c r="AD104" s="554"/>
      <c r="AE104" s="554"/>
      <c r="AF104" s="554"/>
      <c r="AG104" s="554"/>
      <c r="AH104" s="554"/>
      <c r="AI104" s="554"/>
      <c r="AJ104" s="554"/>
      <c r="AK104" s="554"/>
      <c r="AL104" s="554"/>
      <c r="AM104" s="554"/>
      <c r="AN104" s="554"/>
    </row>
    <row r="105" spans="1:40" s="493" customFormat="1" ht="22.5">
      <c r="A105" s="1314"/>
      <c r="B105" s="1314"/>
      <c r="C105" s="1314">
        <v>1</v>
      </c>
      <c r="D105" s="1026"/>
      <c r="E105" s="1028"/>
      <c r="F105" s="1028"/>
      <c r="G105" s="1026"/>
      <c r="H105" s="1026"/>
      <c r="I105" s="1014"/>
      <c r="J105" s="1009"/>
      <c r="K105" s="1008"/>
      <c r="L105" s="562" t="str">
        <f>mergeValue(A105) &amp;"."&amp; mergeValue(B105)&amp;"."&amp; mergeValue(C105)</f>
        <v>1.1.1</v>
      </c>
      <c r="M105" s="517" t="s">
        <v>7</v>
      </c>
      <c r="N105" s="549"/>
      <c r="O105" s="1388"/>
      <c r="P105" s="1389"/>
      <c r="Q105" s="1389"/>
      <c r="R105" s="1389"/>
      <c r="S105" s="1389"/>
      <c r="T105" s="1389"/>
      <c r="U105" s="1389"/>
      <c r="V105" s="1389"/>
      <c r="W105" s="1389"/>
      <c r="X105" s="1389"/>
      <c r="Y105" s="1389"/>
      <c r="Z105" s="1389"/>
      <c r="AA105" s="1390"/>
      <c r="AB105" s="1129" t="s">
        <v>600</v>
      </c>
      <c r="AC105" s="554"/>
      <c r="AD105" s="554"/>
      <c r="AE105" s="554"/>
      <c r="AF105" s="554"/>
      <c r="AG105" s="554"/>
      <c r="AH105" s="554"/>
      <c r="AI105" s="554"/>
      <c r="AJ105" s="554"/>
      <c r="AK105" s="554"/>
      <c r="AL105" s="554"/>
      <c r="AM105" s="554"/>
      <c r="AN105" s="554"/>
    </row>
    <row r="106" spans="1:40" s="493" customFormat="1" ht="22.5">
      <c r="A106" s="1314"/>
      <c r="B106" s="1314"/>
      <c r="C106" s="1314"/>
      <c r="D106" s="1314">
        <v>1</v>
      </c>
      <c r="E106" s="1028"/>
      <c r="F106" s="1028"/>
      <c r="G106" s="1026"/>
      <c r="H106" s="1026"/>
      <c r="I106" s="1014"/>
      <c r="J106" s="1009"/>
      <c r="K106" s="1008"/>
      <c r="L106" s="562" t="str">
        <f>mergeValue(A106) &amp;"."&amp; mergeValue(B106)&amp;"."&amp; mergeValue(C106)&amp;"."&amp; mergeValue(D106)</f>
        <v>1.1.1.1</v>
      </c>
      <c r="M106" s="518" t="s">
        <v>21</v>
      </c>
      <c r="N106" s="549"/>
      <c r="O106" s="1388"/>
      <c r="P106" s="1389"/>
      <c r="Q106" s="1389"/>
      <c r="R106" s="1389"/>
      <c r="S106" s="1389"/>
      <c r="T106" s="1389"/>
      <c r="U106" s="1389"/>
      <c r="V106" s="1389"/>
      <c r="W106" s="1389"/>
      <c r="X106" s="1389"/>
      <c r="Y106" s="1389"/>
      <c r="Z106" s="1389"/>
      <c r="AA106" s="1390"/>
      <c r="AB106" s="1129" t="s">
        <v>601</v>
      </c>
      <c r="AC106" s="554"/>
      <c r="AD106" s="554"/>
      <c r="AE106" s="554"/>
      <c r="AF106" s="554"/>
      <c r="AG106" s="554"/>
      <c r="AH106" s="554"/>
      <c r="AI106" s="554"/>
      <c r="AJ106" s="554"/>
      <c r="AK106" s="554"/>
      <c r="AL106" s="554"/>
      <c r="AM106" s="554"/>
      <c r="AN106" s="554"/>
    </row>
    <row r="107" spans="1:40" s="493" customFormat="1" ht="14.25" hidden="1">
      <c r="A107" s="1314"/>
      <c r="B107" s="1314"/>
      <c r="C107" s="1314"/>
      <c r="D107" s="1314"/>
      <c r="E107" s="1314">
        <v>1</v>
      </c>
      <c r="F107" s="1028"/>
      <c r="G107" s="1026"/>
      <c r="H107" s="1026"/>
      <c r="I107" s="1013"/>
      <c r="J107" s="1009"/>
      <c r="K107" s="1008"/>
      <c r="L107" s="562"/>
      <c r="M107" s="524"/>
      <c r="N107" s="550"/>
      <c r="O107" s="1392"/>
      <c r="P107" s="1394"/>
      <c r="Q107" s="1394"/>
      <c r="R107" s="1394"/>
      <c r="S107" s="1394"/>
      <c r="T107" s="1394"/>
      <c r="U107" s="1394"/>
      <c r="V107" s="1394"/>
      <c r="W107" s="1394"/>
      <c r="X107" s="1394"/>
      <c r="Y107" s="1394"/>
      <c r="Z107" s="1394"/>
      <c r="AA107" s="1395"/>
      <c r="AB107" s="1129"/>
      <c r="AC107" s="554"/>
      <c r="AD107" s="554"/>
      <c r="AE107" s="554"/>
      <c r="AF107" s="554"/>
      <c r="AG107" s="554"/>
      <c r="AH107" s="554"/>
      <c r="AI107" s="554"/>
      <c r="AJ107" s="554"/>
      <c r="AK107" s="554"/>
      <c r="AL107" s="554"/>
      <c r="AM107" s="554"/>
      <c r="AN107" s="554"/>
    </row>
    <row r="108" spans="1:40" s="493" customFormat="1" ht="33.75">
      <c r="A108" s="1314"/>
      <c r="B108" s="1314"/>
      <c r="C108" s="1314"/>
      <c r="D108" s="1314"/>
      <c r="E108" s="1314"/>
      <c r="F108" s="1314">
        <v>1</v>
      </c>
      <c r="G108" s="1026"/>
      <c r="H108" s="1026"/>
      <c r="I108" s="1333"/>
      <c r="J108" s="1009"/>
      <c r="K108" s="1008"/>
      <c r="L108" s="562" t="str">
        <f>mergeValue(A108) &amp;"."&amp; mergeValue(B108)&amp;"."&amp; mergeValue(C108)&amp;"."&amp; mergeValue(D108)&amp;"."&amp; mergeValue(F108)</f>
        <v>1.1.1.1.1</v>
      </c>
      <c r="M108" s="525" t="s">
        <v>9</v>
      </c>
      <c r="N108" s="550"/>
      <c r="O108" s="1317"/>
      <c r="P108" s="1318"/>
      <c r="Q108" s="1318"/>
      <c r="R108" s="1318"/>
      <c r="S108" s="1318"/>
      <c r="T108" s="1318"/>
      <c r="U108" s="1318"/>
      <c r="V108" s="1318"/>
      <c r="W108" s="1318"/>
      <c r="X108" s="1318"/>
      <c r="Y108" s="1318"/>
      <c r="Z108" s="1318"/>
      <c r="AA108" s="1319"/>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14"/>
      <c r="B109" s="1314"/>
      <c r="C109" s="1314"/>
      <c r="D109" s="1314"/>
      <c r="E109" s="1314"/>
      <c r="F109" s="1314"/>
      <c r="G109" s="1314">
        <v>1</v>
      </c>
      <c r="H109" s="1026"/>
      <c r="I109" s="1333"/>
      <c r="J109" s="1334"/>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20"/>
      <c r="X109" s="1310" t="s">
        <v>83</v>
      </c>
      <c r="Y109" s="1320"/>
      <c r="Z109" s="1310"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14"/>
      <c r="B110" s="1314"/>
      <c r="C110" s="1314"/>
      <c r="D110" s="1314"/>
      <c r="E110" s="1314"/>
      <c r="F110" s="1314"/>
      <c r="G110" s="1314"/>
      <c r="H110" s="1026">
        <v>1</v>
      </c>
      <c r="I110" s="1333"/>
      <c r="J110" s="1334"/>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20"/>
      <c r="X110" s="1310"/>
      <c r="Y110" s="1320"/>
      <c r="Z110" s="1310"/>
      <c r="AA110" s="637"/>
      <c r="AB110" s="1284"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14"/>
      <c r="B111" s="1314"/>
      <c r="C111" s="1314"/>
      <c r="D111" s="1314"/>
      <c r="E111" s="1314"/>
      <c r="F111" s="1314"/>
      <c r="G111" s="1314"/>
      <c r="H111" s="1026"/>
      <c r="I111" s="1333"/>
      <c r="J111" s="1334"/>
      <c r="K111" s="1015"/>
      <c r="L111" s="569"/>
      <c r="M111" s="615"/>
      <c r="N111" s="615"/>
      <c r="O111" s="532"/>
      <c r="P111" s="463"/>
      <c r="Q111" s="463"/>
      <c r="R111" s="463"/>
      <c r="S111" s="463"/>
      <c r="T111" s="463"/>
      <c r="U111" s="529"/>
      <c r="V111" s="553"/>
      <c r="W111" s="1309"/>
      <c r="X111" s="1310"/>
      <c r="Y111" s="1309"/>
      <c r="Z111" s="1310"/>
      <c r="AA111" s="507"/>
      <c r="AB111" s="1285"/>
      <c r="AC111" s="554"/>
      <c r="AD111" s="554"/>
      <c r="AE111" s="554"/>
      <c r="AF111" s="558">
        <f ca="1">OFFSET(AF111,-1,0)</f>
        <v>0</v>
      </c>
      <c r="AG111" s="554"/>
      <c r="AH111" s="554"/>
      <c r="AI111" s="554"/>
      <c r="AJ111" s="554"/>
      <c r="AK111" s="554"/>
      <c r="AL111" s="554"/>
      <c r="AM111" s="554"/>
      <c r="AN111" s="554"/>
    </row>
    <row r="112" spans="1:40" s="492" customFormat="1" ht="15" customHeight="1">
      <c r="A112" s="1314"/>
      <c r="B112" s="1314"/>
      <c r="C112" s="1314"/>
      <c r="D112" s="1314"/>
      <c r="E112" s="1314"/>
      <c r="F112" s="1314"/>
      <c r="G112" s="1314"/>
      <c r="H112" s="1026"/>
      <c r="I112" s="1333"/>
      <c r="J112" s="1334"/>
      <c r="K112" s="1017"/>
      <c r="L112" s="508"/>
      <c r="M112" s="527" t="s">
        <v>40</v>
      </c>
      <c r="N112" s="521"/>
      <c r="O112" s="515"/>
      <c r="P112" s="515"/>
      <c r="Q112" s="515"/>
      <c r="R112" s="515"/>
      <c r="S112" s="515"/>
      <c r="T112" s="515"/>
      <c r="U112" s="515"/>
      <c r="V112" s="515"/>
      <c r="W112" s="533"/>
      <c r="X112" s="534"/>
      <c r="Y112" s="533"/>
      <c r="Z112" s="521"/>
      <c r="AA112" s="530"/>
      <c r="AB112" s="1286"/>
      <c r="AC112" s="556"/>
      <c r="AD112" s="556"/>
      <c r="AE112" s="556"/>
      <c r="AF112" s="556"/>
      <c r="AG112" s="556"/>
      <c r="AH112" s="556"/>
      <c r="AI112" s="556"/>
      <c r="AJ112" s="556"/>
      <c r="AK112" s="556"/>
      <c r="AL112" s="556"/>
      <c r="AM112" s="556"/>
      <c r="AN112" s="556"/>
    </row>
    <row r="113" spans="1:40" s="492" customFormat="1" ht="15" customHeight="1">
      <c r="A113" s="1314"/>
      <c r="B113" s="1314"/>
      <c r="C113" s="1314"/>
      <c r="D113" s="1314"/>
      <c r="E113" s="1314"/>
      <c r="F113" s="1314"/>
      <c r="G113" s="1026"/>
      <c r="H113" s="1026"/>
      <c r="I113" s="1333"/>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14"/>
      <c r="B114" s="1314"/>
      <c r="C114" s="1314"/>
      <c r="D114" s="1314"/>
      <c r="E114" s="1314"/>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14"/>
      <c r="B115" s="1314"/>
      <c r="C115" s="1314"/>
      <c r="D115" s="1314"/>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14"/>
      <c r="B116" s="1314"/>
      <c r="C116" s="1314"/>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14"/>
      <c r="B117" s="1314"/>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14"/>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14">
        <v>1</v>
      </c>
      <c r="B125" s="888"/>
      <c r="C125" s="888"/>
      <c r="D125" s="888"/>
      <c r="E125" s="889"/>
      <c r="F125" s="890"/>
      <c r="G125" s="890"/>
      <c r="H125" s="890"/>
      <c r="I125" s="891"/>
      <c r="J125" s="886"/>
      <c r="K125" s="893"/>
      <c r="L125" s="562">
        <f>mergeValue(A125)</f>
        <v>1</v>
      </c>
      <c r="M125" s="610" t="s">
        <v>19</v>
      </c>
      <c r="N125" s="549"/>
      <c r="O125" s="1326"/>
      <c r="P125" s="1326"/>
      <c r="Q125" s="1326"/>
      <c r="R125" s="1326"/>
      <c r="S125" s="1326"/>
      <c r="T125" s="1326"/>
      <c r="U125" s="1326"/>
      <c r="V125" s="1326"/>
      <c r="W125" s="1129" t="s">
        <v>718</v>
      </c>
      <c r="X125" s="554"/>
      <c r="Y125" s="554"/>
      <c r="Z125" s="554"/>
      <c r="AA125" s="554"/>
      <c r="AB125" s="554"/>
      <c r="AC125" s="554"/>
      <c r="AD125" s="554"/>
      <c r="AE125" s="554"/>
      <c r="AF125" s="554"/>
      <c r="AG125" s="554"/>
      <c r="AH125" s="554"/>
    </row>
    <row r="126" spans="1:40" s="493" customFormat="1" ht="22.5">
      <c r="A126" s="1314"/>
      <c r="B126" s="1314">
        <v>1</v>
      </c>
      <c r="C126" s="888"/>
      <c r="D126" s="888"/>
      <c r="E126" s="890"/>
      <c r="F126" s="890"/>
      <c r="G126" s="890"/>
      <c r="H126" s="890"/>
      <c r="I126" s="885"/>
      <c r="J126" s="884"/>
      <c r="K126" s="887"/>
      <c r="L126" s="562" t="str">
        <f>mergeValue(A126) &amp;"."&amp; mergeValue(B126)</f>
        <v>1.1</v>
      </c>
      <c r="M126" s="516" t="s">
        <v>15</v>
      </c>
      <c r="N126" s="549"/>
      <c r="O126" s="1326"/>
      <c r="P126" s="1326"/>
      <c r="Q126" s="1326"/>
      <c r="R126" s="1326"/>
      <c r="S126" s="1326"/>
      <c r="T126" s="1326"/>
      <c r="U126" s="1326"/>
      <c r="V126" s="1326"/>
      <c r="W126" s="1129" t="s">
        <v>459</v>
      </c>
      <c r="X126" s="554"/>
      <c r="Y126" s="554"/>
      <c r="Z126" s="554"/>
      <c r="AA126" s="554"/>
      <c r="AB126" s="554"/>
      <c r="AC126" s="554"/>
      <c r="AD126" s="554"/>
      <c r="AE126" s="554"/>
      <c r="AF126" s="554"/>
      <c r="AG126" s="554"/>
      <c r="AH126" s="554"/>
    </row>
    <row r="127" spans="1:40" s="493" customFormat="1" ht="22.5">
      <c r="A127" s="1314"/>
      <c r="B127" s="1314"/>
      <c r="C127" s="1314">
        <v>1</v>
      </c>
      <c r="D127" s="888"/>
      <c r="E127" s="890"/>
      <c r="F127" s="890"/>
      <c r="G127" s="890"/>
      <c r="H127" s="890"/>
      <c r="I127" s="892"/>
      <c r="J127" s="884"/>
      <c r="K127" s="887"/>
      <c r="L127" s="562" t="str">
        <f>mergeValue(A127) &amp;"."&amp; mergeValue(B127)&amp;"."&amp; mergeValue(C127)</f>
        <v>1.1.1</v>
      </c>
      <c r="M127" s="517" t="s">
        <v>7</v>
      </c>
      <c r="N127" s="549"/>
      <c r="O127" s="1326"/>
      <c r="P127" s="1326"/>
      <c r="Q127" s="1326"/>
      <c r="R127" s="1326"/>
      <c r="S127" s="1326"/>
      <c r="T127" s="1326"/>
      <c r="U127" s="1326"/>
      <c r="V127" s="1326"/>
      <c r="W127" s="1129" t="s">
        <v>600</v>
      </c>
      <c r="X127" s="554"/>
      <c r="Y127" s="554"/>
      <c r="Z127" s="554"/>
      <c r="AA127" s="554"/>
      <c r="AB127" s="554"/>
      <c r="AC127" s="554"/>
      <c r="AD127" s="554"/>
      <c r="AE127" s="554"/>
      <c r="AF127" s="554"/>
      <c r="AG127" s="554"/>
      <c r="AH127" s="554"/>
    </row>
    <row r="128" spans="1:40" s="493" customFormat="1" ht="22.5">
      <c r="A128" s="1314"/>
      <c r="B128" s="1314"/>
      <c r="C128" s="1314"/>
      <c r="D128" s="1314">
        <v>1</v>
      </c>
      <c r="E128" s="890"/>
      <c r="F128" s="890"/>
      <c r="G128" s="890"/>
      <c r="H128" s="890"/>
      <c r="I128" s="892"/>
      <c r="J128" s="884"/>
      <c r="K128" s="887"/>
      <c r="L128" s="562" t="str">
        <f>mergeValue(A128) &amp;"."&amp; mergeValue(B128)&amp;"."&amp; mergeValue(C128)&amp;"."&amp; mergeValue(D128)</f>
        <v>1.1.1.1</v>
      </c>
      <c r="M128" s="518" t="s">
        <v>21</v>
      </c>
      <c r="N128" s="549"/>
      <c r="O128" s="1326"/>
      <c r="P128" s="1326"/>
      <c r="Q128" s="1326"/>
      <c r="R128" s="1326"/>
      <c r="S128" s="1326"/>
      <c r="T128" s="1326"/>
      <c r="U128" s="1326"/>
      <c r="V128" s="1326"/>
      <c r="W128" s="1129" t="s">
        <v>601</v>
      </c>
      <c r="X128" s="554"/>
      <c r="Y128" s="554"/>
      <c r="Z128" s="554"/>
      <c r="AA128" s="554"/>
      <c r="AB128" s="554"/>
      <c r="AC128" s="554"/>
      <c r="AD128" s="554"/>
      <c r="AE128" s="554"/>
      <c r="AF128" s="554"/>
      <c r="AG128" s="554"/>
      <c r="AH128" s="554"/>
    </row>
    <row r="129" spans="1:34" s="493" customFormat="1" ht="11.25" hidden="1" customHeight="1">
      <c r="A129" s="1314"/>
      <c r="B129" s="1314"/>
      <c r="C129" s="1314"/>
      <c r="D129" s="1314"/>
      <c r="E129" s="1314">
        <v>1</v>
      </c>
      <c r="F129" s="890"/>
      <c r="G129" s="890"/>
      <c r="H129" s="888">
        <v>1</v>
      </c>
      <c r="I129" s="1314">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14"/>
      <c r="B130" s="1314"/>
      <c r="C130" s="1314"/>
      <c r="D130" s="1314"/>
      <c r="E130" s="1314"/>
      <c r="F130" s="1314">
        <v>1</v>
      </c>
      <c r="G130" s="888"/>
      <c r="H130" s="888"/>
      <c r="I130" s="1314"/>
      <c r="J130" s="1314">
        <v>1</v>
      </c>
      <c r="K130" s="896"/>
      <c r="L130" s="562" t="str">
        <f>mergeValue(A130) &amp;"."&amp; mergeValue(B130)&amp;"."&amp; mergeValue(C130)&amp;"."&amp; mergeValue(D130)&amp;"."&amp;  mergeValue(F130)</f>
        <v>1.1.1.1.1</v>
      </c>
      <c r="M130" s="525" t="s">
        <v>9</v>
      </c>
      <c r="N130" s="550"/>
      <c r="O130" s="1316"/>
      <c r="P130" s="1316"/>
      <c r="Q130" s="1316"/>
      <c r="R130" s="1316"/>
      <c r="S130" s="1316"/>
      <c r="T130" s="1316"/>
      <c r="U130" s="1316"/>
      <c r="V130" s="1316"/>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314"/>
      <c r="B131" s="1314"/>
      <c r="C131" s="1314"/>
      <c r="D131" s="1314"/>
      <c r="E131" s="1314"/>
      <c r="F131" s="1314"/>
      <c r="G131" s="888">
        <v>1</v>
      </c>
      <c r="H131" s="888"/>
      <c r="I131" s="1314"/>
      <c r="J131" s="1314"/>
      <c r="K131" s="896">
        <v>1</v>
      </c>
      <c r="L131" s="562" t="str">
        <f>mergeValue(A131) &amp;"."&amp; mergeValue(B131)&amp;"."&amp; mergeValue(C131)&amp;"."&amp; mergeValue(D131)&amp;"."&amp; mergeValue(F131)&amp;"."&amp; mergeValue(G131)</f>
        <v>1.1.1.1.1.1</v>
      </c>
      <c r="M131" s="1016"/>
      <c r="N131" s="555"/>
      <c r="O131" s="532"/>
      <c r="P131" s="532"/>
      <c r="Q131" s="1040"/>
      <c r="R131" s="1320"/>
      <c r="S131" s="1310" t="s">
        <v>83</v>
      </c>
      <c r="T131" s="1320"/>
      <c r="U131" s="1310" t="s">
        <v>84</v>
      </c>
      <c r="V131" s="547"/>
      <c r="W131" s="1284"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14"/>
      <c r="B132" s="1314"/>
      <c r="C132" s="1314"/>
      <c r="D132" s="1314"/>
      <c r="E132" s="1314"/>
      <c r="F132" s="1314"/>
      <c r="G132" s="888"/>
      <c r="H132" s="888"/>
      <c r="I132" s="1314"/>
      <c r="J132" s="1314"/>
      <c r="K132" s="896"/>
      <c r="L132" s="569"/>
      <c r="M132" s="615"/>
      <c r="N132" s="555"/>
      <c r="O132" s="532"/>
      <c r="P132" s="532"/>
      <c r="Q132" s="553" t="str">
        <f>R131 &amp; "-" &amp; T131</f>
        <v>-</v>
      </c>
      <c r="R132" s="1309"/>
      <c r="S132" s="1310"/>
      <c r="T132" s="1309"/>
      <c r="U132" s="1310"/>
      <c r="V132" s="547"/>
      <c r="W132" s="1285"/>
      <c r="X132" s="554"/>
      <c r="Y132" s="554"/>
      <c r="Z132" s="554"/>
      <c r="AA132" s="554"/>
      <c r="AB132" s="554"/>
      <c r="AC132" s="554"/>
      <c r="AD132" s="554"/>
      <c r="AE132" s="554"/>
      <c r="AF132" s="554"/>
      <c r="AG132" s="554"/>
      <c r="AH132" s="554"/>
    </row>
    <row r="133" spans="1:34" s="492" customFormat="1" ht="15" customHeight="1">
      <c r="A133" s="1314"/>
      <c r="B133" s="1314"/>
      <c r="C133" s="1314"/>
      <c r="D133" s="1314"/>
      <c r="E133" s="1314"/>
      <c r="F133" s="1314"/>
      <c r="G133" s="890"/>
      <c r="H133" s="888"/>
      <c r="I133" s="1314"/>
      <c r="J133" s="1314"/>
      <c r="K133" s="895"/>
      <c r="L133" s="508"/>
      <c r="M133" s="526" t="s">
        <v>24</v>
      </c>
      <c r="N133" s="521"/>
      <c r="O133" s="515"/>
      <c r="P133" s="515"/>
      <c r="Q133" s="515"/>
      <c r="R133" s="542"/>
      <c r="S133" s="534"/>
      <c r="T133" s="533"/>
      <c r="U133" s="521"/>
      <c r="V133" s="530"/>
      <c r="W133" s="1286"/>
      <c r="X133" s="556"/>
      <c r="Y133" s="556"/>
      <c r="Z133" s="556"/>
      <c r="AA133" s="556"/>
      <c r="AB133" s="556"/>
      <c r="AC133" s="556"/>
      <c r="AD133" s="556"/>
      <c r="AE133" s="556"/>
      <c r="AF133" s="556"/>
      <c r="AG133" s="556"/>
      <c r="AH133" s="556"/>
    </row>
    <row r="134" spans="1:34" s="492" customFormat="1" ht="15" customHeight="1">
      <c r="A134" s="1314"/>
      <c r="B134" s="1314"/>
      <c r="C134" s="1314"/>
      <c r="D134" s="1314"/>
      <c r="E134" s="1314"/>
      <c r="F134" s="890"/>
      <c r="G134" s="890"/>
      <c r="H134" s="888"/>
      <c r="I134" s="1314"/>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14"/>
      <c r="B135" s="1314"/>
      <c r="C135" s="1314"/>
      <c r="D135" s="1314"/>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14"/>
      <c r="B136" s="1314"/>
      <c r="C136" s="1314"/>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14"/>
      <c r="B137" s="1314"/>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14"/>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14">
        <v>1</v>
      </c>
      <c r="B143" s="906"/>
      <c r="C143" s="906"/>
      <c r="D143" s="906"/>
      <c r="E143" s="907"/>
      <c r="F143" s="908"/>
      <c r="G143" s="908"/>
      <c r="H143" s="908"/>
      <c r="I143" s="909"/>
      <c r="J143" s="904"/>
      <c r="K143" s="911"/>
      <c r="L143" s="562">
        <f>mergeValue(A143)</f>
        <v>1</v>
      </c>
      <c r="M143" s="610" t="s">
        <v>19</v>
      </c>
      <c r="N143" s="549"/>
      <c r="O143" s="1326"/>
      <c r="P143" s="1326"/>
      <c r="Q143" s="1326"/>
      <c r="R143" s="1326"/>
      <c r="S143" s="1326"/>
      <c r="T143" s="1326"/>
      <c r="U143" s="1326"/>
      <c r="V143" s="1326"/>
      <c r="W143" s="1129" t="s">
        <v>718</v>
      </c>
      <c r="X143" s="554"/>
      <c r="Y143" s="554"/>
      <c r="Z143" s="554"/>
      <c r="AA143" s="554"/>
      <c r="AB143" s="554"/>
      <c r="AC143" s="554"/>
      <c r="AD143" s="554"/>
      <c r="AE143" s="554"/>
      <c r="AF143" s="554"/>
      <c r="AG143" s="554"/>
      <c r="AH143" s="554"/>
    </row>
    <row r="144" spans="1:34" s="493" customFormat="1" ht="22.5">
      <c r="A144" s="1314"/>
      <c r="B144" s="1314">
        <v>1</v>
      </c>
      <c r="C144" s="906"/>
      <c r="D144" s="906"/>
      <c r="E144" s="908"/>
      <c r="F144" s="908"/>
      <c r="G144" s="908"/>
      <c r="H144" s="908"/>
      <c r="I144" s="903"/>
      <c r="J144" s="902"/>
      <c r="K144" s="905"/>
      <c r="L144" s="562" t="str">
        <f>mergeValue(A144) &amp;"."&amp; mergeValue(B144)</f>
        <v>1.1</v>
      </c>
      <c r="M144" s="516" t="s">
        <v>15</v>
      </c>
      <c r="N144" s="549"/>
      <c r="O144" s="1326"/>
      <c r="P144" s="1326"/>
      <c r="Q144" s="1326"/>
      <c r="R144" s="1326"/>
      <c r="S144" s="1326"/>
      <c r="T144" s="1326"/>
      <c r="U144" s="1326"/>
      <c r="V144" s="1326"/>
      <c r="W144" s="1129" t="s">
        <v>459</v>
      </c>
      <c r="X144" s="554"/>
      <c r="Y144" s="554"/>
      <c r="Z144" s="554"/>
      <c r="AA144" s="554"/>
      <c r="AB144" s="554"/>
      <c r="AC144" s="554"/>
      <c r="AD144" s="554"/>
      <c r="AE144" s="554"/>
      <c r="AF144" s="554"/>
      <c r="AG144" s="554"/>
      <c r="AH144" s="554"/>
    </row>
    <row r="145" spans="1:35" s="493" customFormat="1" ht="22.5">
      <c r="A145" s="1314"/>
      <c r="B145" s="1314"/>
      <c r="C145" s="1314">
        <v>1</v>
      </c>
      <c r="D145" s="906"/>
      <c r="E145" s="908"/>
      <c r="F145" s="908"/>
      <c r="G145" s="908"/>
      <c r="H145" s="908"/>
      <c r="I145" s="910"/>
      <c r="J145" s="902"/>
      <c r="K145" s="905"/>
      <c r="L145" s="562" t="str">
        <f>mergeValue(A145) &amp;"."&amp; mergeValue(B145)&amp;"."&amp; mergeValue(C145)</f>
        <v>1.1.1</v>
      </c>
      <c r="M145" s="517" t="s">
        <v>7</v>
      </c>
      <c r="N145" s="549"/>
      <c r="O145" s="1326"/>
      <c r="P145" s="1326"/>
      <c r="Q145" s="1326"/>
      <c r="R145" s="1326"/>
      <c r="S145" s="1326"/>
      <c r="T145" s="1326"/>
      <c r="U145" s="1326"/>
      <c r="V145" s="1326"/>
      <c r="W145" s="1129" t="s">
        <v>600</v>
      </c>
      <c r="X145" s="554"/>
      <c r="Y145" s="554"/>
      <c r="Z145" s="554"/>
      <c r="AA145" s="554"/>
      <c r="AB145" s="554"/>
      <c r="AC145" s="554"/>
      <c r="AD145" s="554"/>
      <c r="AE145" s="554"/>
      <c r="AF145" s="554"/>
      <c r="AG145" s="554"/>
      <c r="AH145" s="554"/>
    </row>
    <row r="146" spans="1:35" s="493" customFormat="1" ht="22.5">
      <c r="A146" s="1314"/>
      <c r="B146" s="1314"/>
      <c r="C146" s="1314"/>
      <c r="D146" s="1314">
        <v>1</v>
      </c>
      <c r="E146" s="908"/>
      <c r="F146" s="908"/>
      <c r="G146" s="908"/>
      <c r="H146" s="908"/>
      <c r="I146" s="910"/>
      <c r="J146" s="902"/>
      <c r="K146" s="905"/>
      <c r="L146" s="562" t="str">
        <f>mergeValue(A146) &amp;"."&amp; mergeValue(B146)&amp;"."&amp; mergeValue(C146)&amp;"."&amp; mergeValue(D146)</f>
        <v>1.1.1.1</v>
      </c>
      <c r="M146" s="518" t="s">
        <v>21</v>
      </c>
      <c r="N146" s="549"/>
      <c r="O146" s="1326"/>
      <c r="P146" s="1326"/>
      <c r="Q146" s="1326"/>
      <c r="R146" s="1326"/>
      <c r="S146" s="1326"/>
      <c r="T146" s="1326"/>
      <c r="U146" s="1326"/>
      <c r="V146" s="1326"/>
      <c r="W146" s="1129" t="s">
        <v>601</v>
      </c>
      <c r="X146" s="554"/>
      <c r="Y146" s="554"/>
      <c r="Z146" s="554"/>
      <c r="AA146" s="554"/>
      <c r="AB146" s="554"/>
      <c r="AC146" s="554"/>
      <c r="AD146" s="554"/>
      <c r="AE146" s="554"/>
      <c r="AF146" s="554"/>
      <c r="AG146" s="554"/>
      <c r="AH146" s="554"/>
    </row>
    <row r="147" spans="1:35" s="493" customFormat="1" ht="11.25" hidden="1" customHeight="1">
      <c r="A147" s="1314"/>
      <c r="B147" s="1314"/>
      <c r="C147" s="1314"/>
      <c r="D147" s="1314"/>
      <c r="E147" s="1314">
        <v>1</v>
      </c>
      <c r="F147" s="908"/>
      <c r="G147" s="908"/>
      <c r="H147" s="906">
        <v>1</v>
      </c>
      <c r="I147" s="1314">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14"/>
      <c r="B148" s="1314"/>
      <c r="C148" s="1314"/>
      <c r="D148" s="1314"/>
      <c r="E148" s="1314"/>
      <c r="F148" s="1314">
        <v>1</v>
      </c>
      <c r="G148" s="906"/>
      <c r="H148" s="906"/>
      <c r="I148" s="1314"/>
      <c r="J148" s="1314">
        <v>1</v>
      </c>
      <c r="K148" s="914"/>
      <c r="L148" s="562" t="str">
        <f>mergeValue(A148) &amp;"."&amp; mergeValue(B148)&amp;"."&amp; mergeValue(C148)&amp;"."&amp; mergeValue(D148)&amp;"."&amp;  mergeValue(F148)</f>
        <v>1.1.1.1.1</v>
      </c>
      <c r="M148" s="525" t="s">
        <v>9</v>
      </c>
      <c r="N148" s="550"/>
      <c r="O148" s="1316"/>
      <c r="P148" s="1316"/>
      <c r="Q148" s="1316"/>
      <c r="R148" s="1316"/>
      <c r="S148" s="1316"/>
      <c r="T148" s="1316"/>
      <c r="U148" s="1316"/>
      <c r="V148" s="1316"/>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314"/>
      <c r="B149" s="1314"/>
      <c r="C149" s="1314"/>
      <c r="D149" s="1314"/>
      <c r="E149" s="1314"/>
      <c r="F149" s="1314"/>
      <c r="G149" s="906">
        <v>1</v>
      </c>
      <c r="H149" s="906"/>
      <c r="I149" s="1314"/>
      <c r="J149" s="1314"/>
      <c r="K149" s="914">
        <v>1</v>
      </c>
      <c r="L149" s="562" t="str">
        <f>mergeValue(A149) &amp;"."&amp; mergeValue(B149)&amp;"."&amp; mergeValue(C149)&amp;"."&amp; mergeValue(D149)&amp;"."&amp; mergeValue(F149)&amp;"."&amp; mergeValue(G149)</f>
        <v>1.1.1.1.1.1</v>
      </c>
      <c r="M149" s="1016"/>
      <c r="N149" s="555"/>
      <c r="O149" s="532"/>
      <c r="P149" s="532"/>
      <c r="Q149" s="1040"/>
      <c r="R149" s="1320"/>
      <c r="S149" s="1310" t="s">
        <v>83</v>
      </c>
      <c r="T149" s="1320"/>
      <c r="U149" s="1310" t="s">
        <v>84</v>
      </c>
      <c r="V149" s="547"/>
      <c r="W149" s="1284"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14"/>
      <c r="B150" s="1314"/>
      <c r="C150" s="1314"/>
      <c r="D150" s="1314"/>
      <c r="E150" s="1314"/>
      <c r="F150" s="1314"/>
      <c r="G150" s="906"/>
      <c r="H150" s="906"/>
      <c r="I150" s="1314"/>
      <c r="J150" s="1314"/>
      <c r="K150" s="914"/>
      <c r="L150" s="569"/>
      <c r="M150" s="615"/>
      <c r="N150" s="555"/>
      <c r="O150" s="532"/>
      <c r="P150" s="532"/>
      <c r="Q150" s="553" t="str">
        <f>R149 &amp; "-" &amp; T149</f>
        <v>-</v>
      </c>
      <c r="R150" s="1309"/>
      <c r="S150" s="1310"/>
      <c r="T150" s="1309"/>
      <c r="U150" s="1310"/>
      <c r="V150" s="547"/>
      <c r="W150" s="1285"/>
      <c r="X150" s="554"/>
      <c r="Y150" s="554"/>
      <c r="Z150" s="554"/>
      <c r="AA150" s="554"/>
      <c r="AB150" s="554"/>
      <c r="AC150" s="554"/>
      <c r="AD150" s="554"/>
      <c r="AE150" s="554"/>
      <c r="AF150" s="554"/>
      <c r="AG150" s="554"/>
      <c r="AH150" s="554"/>
    </row>
    <row r="151" spans="1:35" s="492" customFormat="1" ht="15" customHeight="1">
      <c r="A151" s="1314"/>
      <c r="B151" s="1314"/>
      <c r="C151" s="1314"/>
      <c r="D151" s="1314"/>
      <c r="E151" s="1314"/>
      <c r="F151" s="1314"/>
      <c r="G151" s="908"/>
      <c r="H151" s="906"/>
      <c r="I151" s="1314"/>
      <c r="J151" s="1314"/>
      <c r="K151" s="913"/>
      <c r="L151" s="508"/>
      <c r="M151" s="526" t="s">
        <v>24</v>
      </c>
      <c r="N151" s="521"/>
      <c r="O151" s="515"/>
      <c r="P151" s="515"/>
      <c r="Q151" s="515"/>
      <c r="R151" s="542"/>
      <c r="S151" s="534"/>
      <c r="T151" s="533"/>
      <c r="U151" s="521"/>
      <c r="V151" s="530"/>
      <c r="W151" s="1286"/>
      <c r="X151" s="556"/>
      <c r="Y151" s="556"/>
      <c r="Z151" s="556"/>
      <c r="AA151" s="556"/>
      <c r="AB151" s="556"/>
      <c r="AC151" s="556"/>
      <c r="AD151" s="556"/>
      <c r="AE151" s="556"/>
      <c r="AF151" s="556"/>
      <c r="AG151" s="556"/>
      <c r="AH151" s="556"/>
    </row>
    <row r="152" spans="1:35" s="492" customFormat="1" ht="15" customHeight="1">
      <c r="A152" s="1314"/>
      <c r="B152" s="1314"/>
      <c r="C152" s="1314"/>
      <c r="D152" s="1314"/>
      <c r="E152" s="1314"/>
      <c r="F152" s="908"/>
      <c r="G152" s="908"/>
      <c r="H152" s="906"/>
      <c r="I152" s="1314"/>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14"/>
      <c r="B153" s="1314"/>
      <c r="C153" s="1314"/>
      <c r="D153" s="1314"/>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14"/>
      <c r="B154" s="1314"/>
      <c r="C154" s="1314"/>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14"/>
      <c r="B155" s="1314"/>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14"/>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14">
        <v>1</v>
      </c>
      <c r="B161" s="849"/>
      <c r="C161" s="849"/>
      <c r="D161" s="849"/>
      <c r="E161" s="850"/>
      <c r="F161" s="851"/>
      <c r="G161" s="851"/>
      <c r="H161" s="851"/>
      <c r="I161" s="852"/>
      <c r="J161" s="847"/>
      <c r="K161" s="854"/>
      <c r="L161" s="562">
        <f>mergeValue(A161)</f>
        <v>1</v>
      </c>
      <c r="M161" s="610" t="s">
        <v>19</v>
      </c>
      <c r="N161" s="549"/>
      <c r="O161" s="1388"/>
      <c r="P161" s="1389"/>
      <c r="Q161" s="1389"/>
      <c r="R161" s="1389"/>
      <c r="S161" s="1389"/>
      <c r="T161" s="1389"/>
      <c r="U161" s="1389"/>
      <c r="V161" s="1390"/>
      <c r="W161" s="1129" t="s">
        <v>718</v>
      </c>
      <c r="X161" s="554"/>
      <c r="Y161" s="554"/>
      <c r="Z161" s="554"/>
      <c r="AA161" s="554"/>
      <c r="AB161" s="554"/>
      <c r="AC161" s="554"/>
      <c r="AD161" s="554"/>
      <c r="AE161" s="554"/>
      <c r="AF161" s="554"/>
      <c r="AG161" s="554"/>
    </row>
    <row r="162" spans="1:33" s="493" customFormat="1" ht="22.5">
      <c r="A162" s="1314"/>
      <c r="B162" s="1314">
        <v>1</v>
      </c>
      <c r="C162" s="849"/>
      <c r="D162" s="849"/>
      <c r="E162" s="851"/>
      <c r="F162" s="851"/>
      <c r="G162" s="851"/>
      <c r="H162" s="851"/>
      <c r="I162" s="846"/>
      <c r="J162" s="845"/>
      <c r="K162" s="848"/>
      <c r="L162" s="562" t="str">
        <f>mergeValue(A162) &amp;"."&amp; mergeValue(B162)</f>
        <v>1.1</v>
      </c>
      <c r="M162" s="516" t="s">
        <v>15</v>
      </c>
      <c r="N162" s="549"/>
      <c r="O162" s="1388"/>
      <c r="P162" s="1389"/>
      <c r="Q162" s="1389"/>
      <c r="R162" s="1389"/>
      <c r="S162" s="1389"/>
      <c r="T162" s="1389"/>
      <c r="U162" s="1389"/>
      <c r="V162" s="1390"/>
      <c r="W162" s="1129" t="s">
        <v>459</v>
      </c>
      <c r="X162" s="554"/>
      <c r="Y162" s="554"/>
      <c r="Z162" s="554"/>
      <c r="AA162" s="554"/>
      <c r="AB162" s="554"/>
      <c r="AC162" s="554"/>
      <c r="AD162" s="554"/>
      <c r="AE162" s="554"/>
      <c r="AF162" s="554"/>
      <c r="AG162" s="554"/>
    </row>
    <row r="163" spans="1:33" s="493" customFormat="1" ht="22.5">
      <c r="A163" s="1314"/>
      <c r="B163" s="1314"/>
      <c r="C163" s="1314">
        <v>1</v>
      </c>
      <c r="D163" s="849"/>
      <c r="E163" s="851"/>
      <c r="F163" s="851"/>
      <c r="G163" s="851"/>
      <c r="H163" s="851"/>
      <c r="I163" s="853"/>
      <c r="J163" s="845"/>
      <c r="K163" s="848"/>
      <c r="L163" s="562" t="str">
        <f>mergeValue(A163) &amp;"."&amp; mergeValue(B163)&amp;"."&amp; mergeValue(C163)</f>
        <v>1.1.1</v>
      </c>
      <c r="M163" s="517" t="s">
        <v>7</v>
      </c>
      <c r="N163" s="549"/>
      <c r="O163" s="1388"/>
      <c r="P163" s="1389"/>
      <c r="Q163" s="1389"/>
      <c r="R163" s="1389"/>
      <c r="S163" s="1389"/>
      <c r="T163" s="1389"/>
      <c r="U163" s="1389"/>
      <c r="V163" s="1390"/>
      <c r="W163" s="1129" t="s">
        <v>600</v>
      </c>
      <c r="X163" s="554"/>
      <c r="Y163" s="554"/>
      <c r="Z163" s="554"/>
      <c r="AA163" s="554"/>
      <c r="AB163" s="554"/>
      <c r="AC163" s="554"/>
      <c r="AD163" s="554"/>
      <c r="AE163" s="554"/>
      <c r="AF163" s="554"/>
      <c r="AG163" s="554"/>
    </row>
    <row r="164" spans="1:33" s="493" customFormat="1" ht="22.5">
      <c r="A164" s="1314"/>
      <c r="B164" s="1314"/>
      <c r="C164" s="1314"/>
      <c r="D164" s="1314">
        <v>1</v>
      </c>
      <c r="E164" s="851"/>
      <c r="F164" s="851"/>
      <c r="G164" s="851"/>
      <c r="H164" s="851"/>
      <c r="I164" s="853"/>
      <c r="J164" s="845"/>
      <c r="K164" s="848"/>
      <c r="L164" s="562" t="str">
        <f>mergeValue(A164) &amp;"."&amp; mergeValue(B164)&amp;"."&amp; mergeValue(C164)&amp;"."&amp; mergeValue(D164)</f>
        <v>1.1.1.1</v>
      </c>
      <c r="M164" s="518" t="s">
        <v>21</v>
      </c>
      <c r="N164" s="549"/>
      <c r="O164" s="1388"/>
      <c r="P164" s="1389"/>
      <c r="Q164" s="1389"/>
      <c r="R164" s="1389"/>
      <c r="S164" s="1389"/>
      <c r="T164" s="1389"/>
      <c r="U164" s="1389"/>
      <c r="V164" s="1390"/>
      <c r="W164" s="1129" t="s">
        <v>601</v>
      </c>
      <c r="X164" s="554"/>
      <c r="Y164" s="554"/>
      <c r="Z164" s="554"/>
      <c r="AA164" s="554"/>
      <c r="AB164" s="554"/>
      <c r="AC164" s="554"/>
      <c r="AD164" s="554"/>
      <c r="AE164" s="554"/>
      <c r="AF164" s="554"/>
      <c r="AG164" s="554"/>
    </row>
    <row r="165" spans="1:33" s="493" customFormat="1" ht="78.75">
      <c r="A165" s="1314"/>
      <c r="B165" s="1314"/>
      <c r="C165" s="1314"/>
      <c r="D165" s="1314"/>
      <c r="E165" s="1314">
        <v>1</v>
      </c>
      <c r="F165" s="851"/>
      <c r="G165" s="851"/>
      <c r="H165" s="849">
        <v>1</v>
      </c>
      <c r="I165" s="1314">
        <v>1</v>
      </c>
      <c r="J165" s="851"/>
      <c r="K165" s="856"/>
      <c r="L165" s="562" t="str">
        <f>mergeValue(A165) &amp;"."&amp; mergeValue(B165)&amp;"."&amp; mergeValue(C165)&amp;"."&amp; mergeValue(D165)&amp;"."&amp; mergeValue(E165)</f>
        <v>1.1.1.1.1</v>
      </c>
      <c r="M165" s="524" t="s">
        <v>8</v>
      </c>
      <c r="N165" s="550"/>
      <c r="O165" s="1317"/>
      <c r="P165" s="1318"/>
      <c r="Q165" s="1318"/>
      <c r="R165" s="1318"/>
      <c r="S165" s="1318"/>
      <c r="T165" s="1318"/>
      <c r="U165" s="1318"/>
      <c r="V165" s="1319"/>
      <c r="W165" s="1129" t="s">
        <v>719</v>
      </c>
      <c r="X165" s="554"/>
      <c r="Y165" s="554"/>
      <c r="Z165" s="554"/>
      <c r="AA165" s="554"/>
      <c r="AB165" s="554"/>
      <c r="AC165" s="554"/>
      <c r="AD165" s="554"/>
      <c r="AE165" s="554"/>
      <c r="AF165" s="554"/>
      <c r="AG165" s="554"/>
    </row>
    <row r="166" spans="1:33" s="493" customFormat="1" ht="33.75">
      <c r="A166" s="1314"/>
      <c r="B166" s="1314"/>
      <c r="C166" s="1314"/>
      <c r="D166" s="1314"/>
      <c r="E166" s="1314"/>
      <c r="F166" s="1314">
        <v>1</v>
      </c>
      <c r="G166" s="849"/>
      <c r="H166" s="849"/>
      <c r="I166" s="1314"/>
      <c r="J166" s="1314">
        <v>1</v>
      </c>
      <c r="K166" s="857"/>
      <c r="L166" s="562" t="str">
        <f>mergeValue(A166) &amp;"."&amp; mergeValue(B166)&amp;"."&amp; mergeValue(C166)&amp;"."&amp; mergeValue(D166)&amp;"."&amp; mergeValue(E166)&amp;"."&amp; mergeValue(F166)</f>
        <v>1.1.1.1.1.1</v>
      </c>
      <c r="M166" s="525" t="s">
        <v>9</v>
      </c>
      <c r="N166" s="550"/>
      <c r="O166" s="1317"/>
      <c r="P166" s="1318"/>
      <c r="Q166" s="1318"/>
      <c r="R166" s="1318"/>
      <c r="S166" s="1318"/>
      <c r="T166" s="1318"/>
      <c r="U166" s="1318"/>
      <c r="V166" s="1319"/>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314"/>
      <c r="B167" s="1314"/>
      <c r="C167" s="1314"/>
      <c r="D167" s="1314"/>
      <c r="E167" s="1314"/>
      <c r="F167" s="1314"/>
      <c r="G167" s="849">
        <v>1</v>
      </c>
      <c r="H167" s="849"/>
      <c r="I167" s="1314"/>
      <c r="J167" s="1314"/>
      <c r="K167" s="857">
        <v>1</v>
      </c>
      <c r="L167" s="562" t="str">
        <f>mergeValue(A167) &amp;"."&amp; mergeValue(B167)&amp;"."&amp; mergeValue(C167)&amp;"."&amp; mergeValue(D167)&amp;"."&amp; mergeValue(E167)&amp;"."&amp; mergeValue(F167)&amp;"."&amp; mergeValue(G167)</f>
        <v>1.1.1.1.1.1.1</v>
      </c>
      <c r="M167" s="1016"/>
      <c r="N167" s="555"/>
      <c r="O167" s="1025"/>
      <c r="P167" s="532"/>
      <c r="Q167" s="532"/>
      <c r="R167" s="1320"/>
      <c r="S167" s="1310" t="s">
        <v>83</v>
      </c>
      <c r="T167" s="1320"/>
      <c r="U167" s="1310" t="s">
        <v>83</v>
      </c>
      <c r="V167" s="547"/>
      <c r="W167" s="1284"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314"/>
      <c r="B168" s="1314"/>
      <c r="C168" s="1314"/>
      <c r="D168" s="1314"/>
      <c r="E168" s="1314"/>
      <c r="F168" s="1314"/>
      <c r="G168" s="849"/>
      <c r="H168" s="849"/>
      <c r="I168" s="1314"/>
      <c r="J168" s="1314"/>
      <c r="K168" s="857"/>
      <c r="L168" s="569"/>
      <c r="M168" s="615"/>
      <c r="N168" s="555"/>
      <c r="O168" s="553"/>
      <c r="P168" s="532"/>
      <c r="Q168" s="553" t="str">
        <f>R167 &amp; "-" &amp; T167</f>
        <v>-</v>
      </c>
      <c r="R168" s="1309"/>
      <c r="S168" s="1310"/>
      <c r="T168" s="1309"/>
      <c r="U168" s="1310"/>
      <c r="V168" s="547"/>
      <c r="W168" s="1285"/>
      <c r="X168" s="554"/>
      <c r="Y168" s="554"/>
      <c r="Z168" s="554"/>
      <c r="AA168" s="554"/>
      <c r="AB168" s="554"/>
      <c r="AC168" s="554"/>
      <c r="AD168" s="554"/>
      <c r="AE168" s="554"/>
      <c r="AF168" s="554"/>
      <c r="AG168" s="554"/>
    </row>
    <row r="169" spans="1:33" s="492" customFormat="1" ht="15" customHeight="1">
      <c r="A169" s="1314"/>
      <c r="B169" s="1314"/>
      <c r="C169" s="1314"/>
      <c r="D169" s="1314"/>
      <c r="E169" s="1314"/>
      <c r="F169" s="1314"/>
      <c r="G169" s="851"/>
      <c r="H169" s="849"/>
      <c r="I169" s="1314"/>
      <c r="J169" s="1314"/>
      <c r="K169" s="856"/>
      <c r="L169" s="508"/>
      <c r="M169" s="527" t="s">
        <v>24</v>
      </c>
      <c r="N169" s="521"/>
      <c r="O169" s="515"/>
      <c r="P169" s="515"/>
      <c r="Q169" s="515"/>
      <c r="R169" s="542"/>
      <c r="S169" s="534"/>
      <c r="T169" s="533"/>
      <c r="U169" s="521"/>
      <c r="V169" s="530"/>
      <c r="W169" s="1286"/>
      <c r="X169" s="556"/>
      <c r="Y169" s="556"/>
      <c r="Z169" s="556"/>
      <c r="AA169" s="556"/>
      <c r="AB169" s="556"/>
      <c r="AC169" s="556"/>
      <c r="AD169" s="556"/>
      <c r="AE169" s="556"/>
      <c r="AF169" s="556"/>
      <c r="AG169" s="556"/>
    </row>
    <row r="170" spans="1:33" s="492" customFormat="1" ht="15" customHeight="1">
      <c r="A170" s="1314"/>
      <c r="B170" s="1314"/>
      <c r="C170" s="1314"/>
      <c r="D170" s="1314"/>
      <c r="E170" s="1314"/>
      <c r="F170" s="851"/>
      <c r="G170" s="851"/>
      <c r="H170" s="849"/>
      <c r="I170" s="1314"/>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14"/>
      <c r="B171" s="1314"/>
      <c r="C171" s="1314"/>
      <c r="D171" s="1314"/>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14"/>
      <c r="B172" s="1314"/>
      <c r="C172" s="1314"/>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14"/>
      <c r="B173" s="1314"/>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14"/>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14">
        <v>1</v>
      </c>
      <c r="B179" s="928"/>
      <c r="C179" s="928"/>
      <c r="D179" s="928"/>
      <c r="E179" s="928"/>
      <c r="F179" s="928"/>
      <c r="G179" s="929"/>
      <c r="H179" s="929"/>
      <c r="I179" s="931"/>
      <c r="J179" s="923"/>
      <c r="K179" s="923"/>
      <c r="L179" s="688">
        <f>mergeValue(A179)</f>
        <v>1</v>
      </c>
      <c r="M179" s="610" t="s">
        <v>19</v>
      </c>
      <c r="N179" s="681"/>
      <c r="O179" s="1388"/>
      <c r="P179" s="1389"/>
      <c r="Q179" s="1389"/>
      <c r="R179" s="1389"/>
      <c r="S179" s="1389"/>
      <c r="T179" s="1389"/>
      <c r="U179" s="1389"/>
      <c r="V179" s="1389"/>
      <c r="W179" s="1390"/>
      <c r="X179" s="1097" t="s">
        <v>718</v>
      </c>
      <c r="Y179" s="683"/>
      <c r="Z179" s="683"/>
      <c r="AA179" s="683"/>
      <c r="AB179" s="683"/>
      <c r="AC179" s="683"/>
      <c r="AD179" s="683"/>
      <c r="AE179" s="683"/>
      <c r="AF179" s="683"/>
      <c r="AG179" s="683"/>
    </row>
    <row r="180" spans="1:47" s="651" customFormat="1" ht="22.5">
      <c r="A180" s="1314"/>
      <c r="B180" s="1314">
        <v>1</v>
      </c>
      <c r="C180" s="928"/>
      <c r="D180" s="928"/>
      <c r="E180" s="928"/>
      <c r="F180" s="928"/>
      <c r="G180" s="933"/>
      <c r="H180" s="930"/>
      <c r="I180" s="935"/>
      <c r="J180" s="920"/>
      <c r="K180" s="919"/>
      <c r="L180" s="688" t="str">
        <f>mergeValue(A180) &amp;"."&amp; mergeValue(B180)</f>
        <v>1.1</v>
      </c>
      <c r="M180" s="658" t="s">
        <v>15</v>
      </c>
      <c r="N180" s="681"/>
      <c r="O180" s="1388"/>
      <c r="P180" s="1389"/>
      <c r="Q180" s="1389"/>
      <c r="R180" s="1389"/>
      <c r="S180" s="1389"/>
      <c r="T180" s="1389"/>
      <c r="U180" s="1389"/>
      <c r="V180" s="1389"/>
      <c r="W180" s="1390"/>
      <c r="X180" s="1097" t="s">
        <v>459</v>
      </c>
      <c r="Y180" s="683"/>
      <c r="Z180" s="683"/>
      <c r="AA180" s="683"/>
      <c r="AB180" s="683"/>
      <c r="AC180" s="683"/>
      <c r="AD180" s="683"/>
      <c r="AE180" s="683"/>
      <c r="AF180" s="683"/>
      <c r="AG180" s="683"/>
    </row>
    <row r="181" spans="1:47" s="651" customFormat="1" ht="22.5">
      <c r="A181" s="1314"/>
      <c r="B181" s="1314"/>
      <c r="C181" s="1314">
        <v>1</v>
      </c>
      <c r="D181" s="928"/>
      <c r="E181" s="928"/>
      <c r="F181" s="928"/>
      <c r="G181" s="933"/>
      <c r="H181" s="930"/>
      <c r="I181" s="936"/>
      <c r="J181" s="920"/>
      <c r="K181" s="919"/>
      <c r="L181" s="688" t="str">
        <f>mergeValue(A181) &amp;"."&amp; mergeValue(B181)&amp;"."&amp; mergeValue(C181)</f>
        <v>1.1.1</v>
      </c>
      <c r="M181" s="659" t="s">
        <v>7</v>
      </c>
      <c r="N181" s="681"/>
      <c r="O181" s="1388"/>
      <c r="P181" s="1389"/>
      <c r="Q181" s="1389"/>
      <c r="R181" s="1389"/>
      <c r="S181" s="1389"/>
      <c r="T181" s="1389"/>
      <c r="U181" s="1389"/>
      <c r="V181" s="1389"/>
      <c r="W181" s="1390"/>
      <c r="X181" s="1097" t="s">
        <v>600</v>
      </c>
      <c r="Y181" s="683"/>
      <c r="Z181" s="683"/>
      <c r="AA181" s="683"/>
      <c r="AB181" s="683"/>
      <c r="AC181" s="683"/>
      <c r="AD181" s="683"/>
      <c r="AE181" s="683"/>
      <c r="AF181" s="683"/>
      <c r="AG181" s="683"/>
    </row>
    <row r="182" spans="1:47" s="651" customFormat="1" ht="22.5">
      <c r="A182" s="1314"/>
      <c r="B182" s="1314"/>
      <c r="C182" s="1314"/>
      <c r="D182" s="1314">
        <v>1</v>
      </c>
      <c r="E182" s="928"/>
      <c r="F182" s="928"/>
      <c r="G182" s="933"/>
      <c r="H182" s="930"/>
      <c r="I182" s="936"/>
      <c r="J182" s="934"/>
      <c r="K182" s="919"/>
      <c r="L182" s="688" t="str">
        <f>mergeValue(A182) &amp;"."&amp; mergeValue(B182)&amp;"."&amp; mergeValue(C182)&amp;"."&amp; mergeValue(D182)</f>
        <v>1.1.1.1</v>
      </c>
      <c r="M182" s="660" t="s">
        <v>21</v>
      </c>
      <c r="N182" s="681"/>
      <c r="O182" s="1388"/>
      <c r="P182" s="1389"/>
      <c r="Q182" s="1389"/>
      <c r="R182" s="1389"/>
      <c r="S182" s="1389"/>
      <c r="T182" s="1389"/>
      <c r="U182" s="1389"/>
      <c r="V182" s="1389"/>
      <c r="W182" s="1390"/>
      <c r="X182" s="968" t="s">
        <v>623</v>
      </c>
      <c r="Y182" s="683"/>
      <c r="Z182" s="683"/>
      <c r="AA182" s="683"/>
      <c r="AB182" s="683"/>
      <c r="AC182" s="683"/>
      <c r="AD182" s="683"/>
      <c r="AE182" s="683"/>
      <c r="AF182" s="683"/>
      <c r="AG182" s="683"/>
    </row>
    <row r="183" spans="1:47" s="651" customFormat="1" ht="56.25" customHeight="1">
      <c r="A183" s="1314"/>
      <c r="B183" s="1314"/>
      <c r="C183" s="1314"/>
      <c r="D183" s="1314"/>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84" t="s">
        <v>748</v>
      </c>
      <c r="Y183" s="683" t="str">
        <f>strCheckDateTwo(N183:W183)</f>
        <v/>
      </c>
      <c r="Z183" s="683"/>
      <c r="AA183" s="683"/>
      <c r="AB183" s="683"/>
      <c r="AC183" s="683"/>
      <c r="AD183" s="683"/>
      <c r="AE183" s="683"/>
      <c r="AF183" s="683"/>
      <c r="AG183" s="683"/>
    </row>
    <row r="184" spans="1:47" s="651" customFormat="1" ht="14.25" hidden="1" customHeight="1">
      <c r="A184" s="1314"/>
      <c r="B184" s="1314"/>
      <c r="C184" s="1314"/>
      <c r="D184" s="1314"/>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85"/>
      <c r="Y184" s="683"/>
      <c r="Z184" s="683"/>
      <c r="AA184" s="683"/>
      <c r="AB184" s="683"/>
      <c r="AC184" s="683"/>
      <c r="AD184" s="683"/>
      <c r="AE184" s="683"/>
      <c r="AF184" s="683"/>
      <c r="AG184" s="683"/>
    </row>
    <row r="185" spans="1:47" s="651" customFormat="1" ht="15" customHeight="1">
      <c r="A185" s="1314"/>
      <c r="B185" s="1314"/>
      <c r="C185" s="1314"/>
      <c r="D185" s="1314"/>
      <c r="E185" s="928"/>
      <c r="F185" s="928"/>
      <c r="G185" s="933"/>
      <c r="H185" s="930"/>
      <c r="I185" s="936"/>
      <c r="J185" s="934"/>
      <c r="K185" s="924"/>
      <c r="L185" s="654"/>
      <c r="M185" s="663" t="s">
        <v>5</v>
      </c>
      <c r="N185" s="661"/>
      <c r="O185" s="657"/>
      <c r="P185" s="657"/>
      <c r="Q185" s="657"/>
      <c r="R185" s="657"/>
      <c r="S185" s="673"/>
      <c r="T185" s="669"/>
      <c r="U185" s="668"/>
      <c r="V185" s="661"/>
      <c r="W185" s="661"/>
      <c r="X185" s="1286"/>
      <c r="Y185" s="683"/>
      <c r="Z185" s="683"/>
      <c r="AA185" s="683"/>
      <c r="AB185" s="683"/>
      <c r="AC185" s="683"/>
      <c r="AD185" s="683"/>
      <c r="AE185" s="683"/>
      <c r="AF185" s="683"/>
      <c r="AG185" s="683"/>
    </row>
    <row r="186" spans="1:47" s="650" customFormat="1" ht="15" customHeight="1">
      <c r="A186" s="1314"/>
      <c r="B186" s="1314"/>
      <c r="C186" s="1314"/>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14"/>
      <c r="B187" s="1314"/>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14"/>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14">
        <v>1</v>
      </c>
      <c r="B193" s="963"/>
      <c r="C193" s="963"/>
      <c r="D193" s="963"/>
      <c r="E193" s="963"/>
      <c r="F193" s="956"/>
      <c r="G193" s="962"/>
      <c r="H193" s="962"/>
      <c r="I193" s="944"/>
      <c r="J193" s="943"/>
      <c r="K193" s="943"/>
      <c r="L193" s="688">
        <f>mergeValue(A193)</f>
        <v>1</v>
      </c>
      <c r="M193" s="610" t="s">
        <v>19</v>
      </c>
      <c r="N193" s="1417"/>
      <c r="O193" s="1418"/>
      <c r="P193" s="1418"/>
      <c r="Q193" s="1418"/>
      <c r="R193" s="1418"/>
      <c r="S193" s="1418"/>
      <c r="T193" s="1418"/>
      <c r="U193" s="1418"/>
      <c r="V193" s="1418"/>
      <c r="W193" s="1418"/>
      <c r="X193" s="1418"/>
      <c r="Y193" s="1418"/>
      <c r="Z193" s="1418"/>
      <c r="AA193" s="1418"/>
      <c r="AB193" s="1418"/>
      <c r="AC193" s="1418"/>
      <c r="AD193" s="1418"/>
      <c r="AE193" s="1418"/>
      <c r="AF193" s="1419"/>
      <c r="AG193" s="1097" t="s">
        <v>718</v>
      </c>
      <c r="AH193" s="683"/>
      <c r="AI193" s="683"/>
      <c r="AJ193" s="683"/>
      <c r="AK193" s="683"/>
      <c r="AL193" s="683"/>
      <c r="AM193" s="683"/>
      <c r="AN193" s="683"/>
      <c r="AO193" s="683"/>
      <c r="AP193" s="683"/>
      <c r="AQ193" s="683"/>
      <c r="AR193" s="683"/>
    </row>
    <row r="194" spans="1:46" s="651" customFormat="1" ht="22.5">
      <c r="A194" s="1314"/>
      <c r="B194" s="1314">
        <v>1</v>
      </c>
      <c r="C194" s="963"/>
      <c r="D194" s="963"/>
      <c r="E194" s="963"/>
      <c r="F194" s="956"/>
      <c r="G194" s="965"/>
      <c r="H194" s="966"/>
      <c r="I194" s="945"/>
      <c r="J194" s="940"/>
      <c r="K194" s="938"/>
      <c r="L194" s="688" t="str">
        <f>mergeValue(A194) &amp;"."&amp; mergeValue(B194)</f>
        <v>1.1</v>
      </c>
      <c r="M194" s="658" t="s">
        <v>15</v>
      </c>
      <c r="N194" s="1385"/>
      <c r="O194" s="1386"/>
      <c r="P194" s="1386"/>
      <c r="Q194" s="1386"/>
      <c r="R194" s="1386"/>
      <c r="S194" s="1386"/>
      <c r="T194" s="1386"/>
      <c r="U194" s="1386"/>
      <c r="V194" s="1386"/>
      <c r="W194" s="1386"/>
      <c r="X194" s="1386"/>
      <c r="Y194" s="1386"/>
      <c r="Z194" s="1386"/>
      <c r="AA194" s="1386"/>
      <c r="AB194" s="1386"/>
      <c r="AC194" s="1386"/>
      <c r="AD194" s="1386"/>
      <c r="AE194" s="1386"/>
      <c r="AF194" s="1387"/>
      <c r="AG194" s="1097" t="s">
        <v>459</v>
      </c>
      <c r="AH194" s="683"/>
      <c r="AI194" s="683"/>
      <c r="AJ194" s="683"/>
      <c r="AK194" s="683"/>
      <c r="AL194" s="683"/>
      <c r="AM194" s="683"/>
      <c r="AN194" s="683"/>
      <c r="AO194" s="683"/>
      <c r="AP194" s="683"/>
      <c r="AQ194" s="683"/>
      <c r="AR194" s="683"/>
    </row>
    <row r="195" spans="1:46" s="651" customFormat="1" ht="22.5">
      <c r="A195" s="1314"/>
      <c r="B195" s="1314"/>
      <c r="C195" s="1314">
        <v>1</v>
      </c>
      <c r="D195" s="963"/>
      <c r="E195" s="963"/>
      <c r="F195" s="956"/>
      <c r="G195" s="965"/>
      <c r="H195" s="966"/>
      <c r="I195" s="945"/>
      <c r="J195" s="940"/>
      <c r="K195" s="938"/>
      <c r="L195" s="688" t="str">
        <f>mergeValue(A195) &amp;"."&amp; mergeValue(B195)&amp;"."&amp; mergeValue(C195)</f>
        <v>1.1.1</v>
      </c>
      <c r="M195" s="659" t="s">
        <v>7</v>
      </c>
      <c r="N195" s="1385"/>
      <c r="O195" s="1386"/>
      <c r="P195" s="1386"/>
      <c r="Q195" s="1386"/>
      <c r="R195" s="1386"/>
      <c r="S195" s="1386"/>
      <c r="T195" s="1386"/>
      <c r="U195" s="1386"/>
      <c r="V195" s="1386"/>
      <c r="W195" s="1386"/>
      <c r="X195" s="1386"/>
      <c r="Y195" s="1386"/>
      <c r="Z195" s="1386"/>
      <c r="AA195" s="1386"/>
      <c r="AB195" s="1386"/>
      <c r="AC195" s="1386"/>
      <c r="AD195" s="1386"/>
      <c r="AE195" s="1386"/>
      <c r="AF195" s="1387"/>
      <c r="AG195" s="1097" t="s">
        <v>600</v>
      </c>
      <c r="AH195" s="683"/>
      <c r="AI195" s="683"/>
      <c r="AJ195" s="683"/>
      <c r="AK195" s="683"/>
      <c r="AL195" s="683"/>
      <c r="AM195" s="683"/>
      <c r="AN195" s="683"/>
      <c r="AO195" s="683"/>
      <c r="AP195" s="683"/>
      <c r="AQ195" s="683"/>
      <c r="AR195" s="683"/>
    </row>
    <row r="196" spans="1:46" s="651" customFormat="1" ht="15" customHeight="1">
      <c r="A196" s="1314"/>
      <c r="B196" s="1314"/>
      <c r="C196" s="1314"/>
      <c r="D196" s="1314">
        <v>1</v>
      </c>
      <c r="E196" s="963"/>
      <c r="F196" s="956"/>
      <c r="G196" s="965"/>
      <c r="H196" s="966"/>
      <c r="I196" s="945"/>
      <c r="J196" s="940"/>
      <c r="K196" s="938"/>
      <c r="L196" s="688" t="str">
        <f>mergeValue(A196) &amp;"."&amp; mergeValue(B196)&amp;"."&amp; mergeValue(C196)&amp;"."&amp; mergeValue(D196)</f>
        <v>1.1.1.1</v>
      </c>
      <c r="M196" s="660" t="s">
        <v>21</v>
      </c>
      <c r="N196" s="1385"/>
      <c r="O196" s="1386"/>
      <c r="P196" s="1386"/>
      <c r="Q196" s="1386"/>
      <c r="R196" s="1386"/>
      <c r="S196" s="1386"/>
      <c r="T196" s="1386"/>
      <c r="U196" s="1386"/>
      <c r="V196" s="1386"/>
      <c r="W196" s="1386"/>
      <c r="X196" s="1386"/>
      <c r="Y196" s="1386"/>
      <c r="Z196" s="1386"/>
      <c r="AA196" s="1386"/>
      <c r="AB196" s="1386"/>
      <c r="AC196" s="1386"/>
      <c r="AD196" s="1386"/>
      <c r="AE196" s="1386"/>
      <c r="AF196" s="1387"/>
      <c r="AG196" s="1097" t="s">
        <v>623</v>
      </c>
      <c r="AH196" s="683"/>
      <c r="AI196" s="683"/>
      <c r="AJ196" s="683"/>
      <c r="AK196" s="683"/>
      <c r="AL196" s="683"/>
      <c r="AM196" s="683"/>
      <c r="AN196" s="683"/>
      <c r="AO196" s="683"/>
      <c r="AP196" s="683"/>
      <c r="AQ196" s="683"/>
      <c r="AR196" s="683"/>
    </row>
    <row r="197" spans="1:46" s="651" customFormat="1" ht="17.100000000000001" customHeight="1">
      <c r="A197" s="1314"/>
      <c r="B197" s="1314"/>
      <c r="C197" s="1314"/>
      <c r="D197" s="1314"/>
      <c r="E197" s="1314">
        <v>1</v>
      </c>
      <c r="F197" s="956"/>
      <c r="G197" s="965"/>
      <c r="H197" s="966"/>
      <c r="I197" s="967"/>
      <c r="J197" s="957"/>
      <c r="K197" s="1244"/>
      <c r="L197" s="1350" t="str">
        <f>mergeValue(A197) &amp;"."&amp; mergeValue(B197)&amp;"."&amp; mergeValue(C197)&amp;"."&amp; mergeValue(D197)&amp;"."&amp; mergeValue(E197)</f>
        <v>1.1.1.1.1</v>
      </c>
      <c r="M197" s="1351"/>
      <c r="N197" s="1310" t="s">
        <v>83</v>
      </c>
      <c r="O197" s="1345"/>
      <c r="P197" s="1341">
        <v>1</v>
      </c>
      <c r="Q197" s="1393"/>
      <c r="R197" s="1310" t="s">
        <v>83</v>
      </c>
      <c r="S197" s="1345"/>
      <c r="T197" s="1341">
        <v>1</v>
      </c>
      <c r="U197" s="1393"/>
      <c r="V197" s="1310" t="s">
        <v>83</v>
      </c>
      <c r="W197" s="666"/>
      <c r="X197" s="655">
        <v>1</v>
      </c>
      <c r="Y197" s="1042"/>
      <c r="Z197" s="638"/>
      <c r="AA197" s="638"/>
      <c r="AB197" s="1320"/>
      <c r="AC197" s="1310" t="s">
        <v>83</v>
      </c>
      <c r="AD197" s="1320"/>
      <c r="AE197" s="1310" t="s">
        <v>83</v>
      </c>
      <c r="AF197" s="680"/>
      <c r="AG197" s="1338"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14"/>
      <c r="B198" s="1314"/>
      <c r="C198" s="1314"/>
      <c r="D198" s="1314"/>
      <c r="E198" s="1314"/>
      <c r="F198" s="956"/>
      <c r="G198" s="965"/>
      <c r="H198" s="966"/>
      <c r="I198" s="967"/>
      <c r="J198" s="957"/>
      <c r="K198" s="1244"/>
      <c r="L198" s="1350"/>
      <c r="M198" s="1351"/>
      <c r="N198" s="1310"/>
      <c r="O198" s="1345"/>
      <c r="P198" s="1341"/>
      <c r="Q198" s="1393"/>
      <c r="R198" s="1310"/>
      <c r="S198" s="1345"/>
      <c r="T198" s="1341"/>
      <c r="U198" s="1393"/>
      <c r="V198" s="1310"/>
      <c r="W198" s="689"/>
      <c r="X198" s="670"/>
      <c r="Y198" s="670"/>
      <c r="Z198" s="672"/>
      <c r="AA198" s="572" t="str">
        <f>AB197 &amp; "-" &amp; AD197</f>
        <v>-</v>
      </c>
      <c r="AB198" s="1309"/>
      <c r="AC198" s="1310"/>
      <c r="AD198" s="1309"/>
      <c r="AE198" s="1310"/>
      <c r="AF198" s="639"/>
      <c r="AG198" s="1339"/>
      <c r="AH198" s="683"/>
      <c r="AI198" s="686"/>
      <c r="AJ198" s="686"/>
      <c r="AK198" s="686"/>
      <c r="AL198" s="686"/>
      <c r="AM198" s="686"/>
      <c r="AN198" s="686"/>
      <c r="AO198" s="683"/>
      <c r="AP198" s="683"/>
      <c r="AQ198" s="683"/>
      <c r="AR198" s="683"/>
    </row>
    <row r="199" spans="1:46" s="651" customFormat="1" ht="17.100000000000001" customHeight="1">
      <c r="A199" s="1314"/>
      <c r="B199" s="1314"/>
      <c r="C199" s="1314"/>
      <c r="D199" s="1314"/>
      <c r="E199" s="1314"/>
      <c r="F199" s="956"/>
      <c r="G199" s="965"/>
      <c r="H199" s="966"/>
      <c r="I199" s="967"/>
      <c r="J199" s="957"/>
      <c r="K199" s="1244"/>
      <c r="L199" s="1350"/>
      <c r="M199" s="1351"/>
      <c r="N199" s="1310"/>
      <c r="O199" s="1345"/>
      <c r="P199" s="1341"/>
      <c r="Q199" s="1393"/>
      <c r="R199" s="1310"/>
      <c r="S199" s="571"/>
      <c r="T199" s="664"/>
      <c r="U199" s="670"/>
      <c r="V199" s="671"/>
      <c r="W199" s="671"/>
      <c r="X199" s="671"/>
      <c r="Y199" s="671"/>
      <c r="Z199" s="672"/>
      <c r="AA199" s="672"/>
      <c r="AB199" s="673"/>
      <c r="AC199" s="669"/>
      <c r="AD199" s="669"/>
      <c r="AE199" s="673"/>
      <c r="AF199" s="669"/>
      <c r="AG199" s="1339"/>
      <c r="AH199" s="683"/>
      <c r="AI199" s="686"/>
      <c r="AJ199" s="686"/>
      <c r="AK199" s="686"/>
      <c r="AL199" s="686"/>
      <c r="AM199" s="686"/>
      <c r="AN199" s="686"/>
      <c r="AO199" s="683"/>
      <c r="AP199" s="683"/>
      <c r="AQ199" s="683"/>
      <c r="AR199" s="683"/>
    </row>
    <row r="200" spans="1:46" s="651" customFormat="1" ht="17.100000000000001" customHeight="1">
      <c r="A200" s="1314"/>
      <c r="B200" s="1314"/>
      <c r="C200" s="1314"/>
      <c r="D200" s="1314"/>
      <c r="E200" s="1314"/>
      <c r="F200" s="956"/>
      <c r="G200" s="965"/>
      <c r="H200" s="966"/>
      <c r="I200" s="967"/>
      <c r="J200" s="957"/>
      <c r="K200" s="1244"/>
      <c r="L200" s="1350"/>
      <c r="M200" s="1351"/>
      <c r="N200" s="1310"/>
      <c r="O200" s="674"/>
      <c r="P200" s="676"/>
      <c r="Q200" s="675"/>
      <c r="R200" s="671"/>
      <c r="S200" s="671"/>
      <c r="T200" s="671"/>
      <c r="U200" s="671"/>
      <c r="V200" s="671"/>
      <c r="W200" s="671"/>
      <c r="X200" s="671"/>
      <c r="Y200" s="671"/>
      <c r="Z200" s="672"/>
      <c r="AA200" s="672"/>
      <c r="AB200" s="673"/>
      <c r="AC200" s="669"/>
      <c r="AD200" s="669"/>
      <c r="AE200" s="673"/>
      <c r="AF200" s="669"/>
      <c r="AG200" s="1339"/>
      <c r="AH200" s="683"/>
      <c r="AI200" s="686"/>
      <c r="AJ200" s="686"/>
      <c r="AK200" s="686"/>
      <c r="AL200" s="686"/>
      <c r="AM200" s="686"/>
      <c r="AN200" s="686"/>
      <c r="AO200" s="683"/>
      <c r="AP200" s="683"/>
      <c r="AQ200" s="683"/>
      <c r="AR200" s="683"/>
    </row>
    <row r="201" spans="1:46" s="650" customFormat="1" ht="15" customHeight="1">
      <c r="A201" s="1314"/>
      <c r="B201" s="1314"/>
      <c r="C201" s="1314"/>
      <c r="D201" s="1314"/>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0"/>
      <c r="AH201" s="685"/>
      <c r="AI201" s="685"/>
      <c r="AJ201" s="687"/>
      <c r="AK201" s="687"/>
      <c r="AL201" s="687"/>
      <c r="AM201" s="687"/>
      <c r="AN201" s="687"/>
      <c r="AO201" s="685"/>
      <c r="AP201" s="685"/>
      <c r="AQ201" s="685"/>
      <c r="AR201" s="685"/>
    </row>
    <row r="202" spans="1:46" s="650" customFormat="1" ht="15" customHeight="1">
      <c r="A202" s="1314"/>
      <c r="B202" s="1314"/>
      <c r="C202" s="1314"/>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14"/>
      <c r="B203" s="1314"/>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14"/>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6"/>
      <c r="R207" s="150"/>
      <c r="S207" s="150"/>
      <c r="T207" s="150"/>
      <c r="U207" s="1316"/>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6"/>
      <c r="R208" s="150"/>
      <c r="S208" s="150"/>
      <c r="T208" s="150"/>
      <c r="U208" s="1316"/>
      <c r="V208" s="150"/>
      <c r="W208" s="150"/>
      <c r="X208" s="150"/>
      <c r="Y208" s="150"/>
      <c r="Z208" s="150"/>
      <c r="AA208" s="150"/>
      <c r="AB208" s="150"/>
      <c r="AC208" s="150"/>
    </row>
    <row r="209" spans="1:83" ht="15" customHeight="1">
      <c r="G209" s="149"/>
      <c r="H209" s="150"/>
      <c r="I209" s="150"/>
      <c r="J209" s="80"/>
      <c r="K209" s="150"/>
      <c r="L209" s="150"/>
      <c r="M209" s="150"/>
      <c r="N209" s="150"/>
      <c r="O209" s="150"/>
      <c r="Q209" s="1316"/>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91" t="s">
        <v>84</v>
      </c>
      <c r="O211" s="1345"/>
      <c r="P211" s="1341">
        <v>1</v>
      </c>
      <c r="Q211" s="1392"/>
      <c r="R211" s="1310" t="s">
        <v>83</v>
      </c>
      <c r="S211" s="1415"/>
      <c r="T211" s="1383">
        <v>1</v>
      </c>
      <c r="U211" s="1317"/>
      <c r="V211" s="1310"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91"/>
      <c r="O212" s="1345"/>
      <c r="P212" s="1341"/>
      <c r="Q212" s="1392"/>
      <c r="R212" s="1310"/>
      <c r="S212" s="1416"/>
      <c r="T212" s="1384"/>
      <c r="U212" s="1317"/>
      <c r="V212" s="1310"/>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91"/>
      <c r="O213" s="1345"/>
      <c r="P213" s="1341"/>
      <c r="Q213" s="1392"/>
      <c r="R213" s="1310"/>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10"/>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14">
        <v>1</v>
      </c>
      <c r="B220" s="831"/>
      <c r="C220" s="831"/>
      <c r="D220" s="831"/>
      <c r="E220" s="832"/>
      <c r="F220" s="833"/>
      <c r="G220" s="833"/>
      <c r="H220" s="833"/>
      <c r="I220" s="834"/>
      <c r="J220" s="829"/>
      <c r="K220" s="836"/>
      <c r="L220" s="744">
        <f>mergeValue(A220)</f>
        <v>1</v>
      </c>
      <c r="M220" s="610" t="s">
        <v>19</v>
      </c>
      <c r="N220" s="615"/>
      <c r="O220" s="1380"/>
      <c r="P220" s="1381"/>
      <c r="Q220" s="1381"/>
      <c r="R220" s="1381"/>
      <c r="S220" s="1381"/>
      <c r="T220" s="1381"/>
      <c r="U220" s="1381"/>
      <c r="V220" s="1382"/>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14"/>
      <c r="B221" s="1314">
        <v>1</v>
      </c>
      <c r="C221" s="831"/>
      <c r="D221" s="831"/>
      <c r="E221" s="833"/>
      <c r="F221" s="833"/>
      <c r="G221" s="833"/>
      <c r="H221" s="833"/>
      <c r="I221" s="828"/>
      <c r="J221" s="827"/>
      <c r="K221" s="830"/>
      <c r="L221" s="744" t="str">
        <f>mergeValue(A221) &amp;"."&amp; mergeValue(B221)</f>
        <v>1.1</v>
      </c>
      <c r="M221" s="658" t="s">
        <v>15</v>
      </c>
      <c r="N221" s="615"/>
      <c r="O221" s="1380"/>
      <c r="P221" s="1381"/>
      <c r="Q221" s="1381"/>
      <c r="R221" s="1381"/>
      <c r="S221" s="1381"/>
      <c r="T221" s="1381"/>
      <c r="U221" s="1381"/>
      <c r="V221" s="1382"/>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14"/>
      <c r="B222" s="1314"/>
      <c r="C222" s="1314">
        <v>1</v>
      </c>
      <c r="D222" s="831"/>
      <c r="E222" s="833"/>
      <c r="F222" s="833"/>
      <c r="G222" s="833"/>
      <c r="H222" s="833"/>
      <c r="I222" s="835"/>
      <c r="J222" s="827"/>
      <c r="K222" s="830"/>
      <c r="L222" s="744" t="str">
        <f>mergeValue(A222) &amp;"."&amp; mergeValue(B222)&amp;"."&amp; mergeValue(C222)</f>
        <v>1.1.1</v>
      </c>
      <c r="M222" s="659" t="s">
        <v>7</v>
      </c>
      <c r="N222" s="615"/>
      <c r="O222" s="1380"/>
      <c r="P222" s="1381"/>
      <c r="Q222" s="1381"/>
      <c r="R222" s="1381"/>
      <c r="S222" s="1381"/>
      <c r="T222" s="1381"/>
      <c r="U222" s="1381"/>
      <c r="V222" s="1382"/>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14"/>
      <c r="B223" s="1314"/>
      <c r="C223" s="1314"/>
      <c r="D223" s="1314">
        <v>1</v>
      </c>
      <c r="E223" s="833"/>
      <c r="F223" s="833"/>
      <c r="G223" s="833"/>
      <c r="H223" s="833"/>
      <c r="I223" s="835"/>
      <c r="J223" s="827"/>
      <c r="K223" s="830"/>
      <c r="L223" s="744" t="str">
        <f>mergeValue(A223) &amp;"."&amp; mergeValue(B223)&amp;"."&amp; mergeValue(C223)&amp;"."&amp; mergeValue(D223)</f>
        <v>1.1.1.1</v>
      </c>
      <c r="M223" s="660" t="s">
        <v>21</v>
      </c>
      <c r="N223" s="615"/>
      <c r="O223" s="1380"/>
      <c r="P223" s="1381"/>
      <c r="Q223" s="1381"/>
      <c r="R223" s="1381"/>
      <c r="S223" s="1381"/>
      <c r="T223" s="1381"/>
      <c r="U223" s="1381"/>
      <c r="V223" s="1382"/>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14"/>
      <c r="B224" s="1314"/>
      <c r="C224" s="1314"/>
      <c r="D224" s="1314"/>
      <c r="E224" s="1314">
        <v>1</v>
      </c>
      <c r="F224" s="833"/>
      <c r="G224" s="833"/>
      <c r="H224" s="831">
        <v>1</v>
      </c>
      <c r="I224" s="1314">
        <v>1</v>
      </c>
      <c r="J224" s="833"/>
      <c r="K224" s="838"/>
      <c r="L224" s="744" t="str">
        <f>mergeValue(A224) &amp;"."&amp; mergeValue(B224)&amp;"."&amp; mergeValue(C224)&amp;"."&amp; mergeValue(D224)&amp;"."&amp; mergeValue(E224)</f>
        <v>1.1.1.1.1</v>
      </c>
      <c r="M224" s="524" t="s">
        <v>8</v>
      </c>
      <c r="N224" s="615"/>
      <c r="O224" s="1317"/>
      <c r="P224" s="1318"/>
      <c r="Q224" s="1318"/>
      <c r="R224" s="1318"/>
      <c r="S224" s="1318"/>
      <c r="T224" s="1318"/>
      <c r="U224" s="1318"/>
      <c r="V224" s="1319"/>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43" s="751" customFormat="1" ht="33.75">
      <c r="A225" s="1314"/>
      <c r="B225" s="1314"/>
      <c r="C225" s="1314"/>
      <c r="D225" s="1314"/>
      <c r="E225" s="1314"/>
      <c r="F225" s="1314">
        <v>1</v>
      </c>
      <c r="G225" s="831"/>
      <c r="H225" s="831"/>
      <c r="I225" s="1314"/>
      <c r="J225" s="1314">
        <v>1</v>
      </c>
      <c r="K225" s="839"/>
      <c r="L225" s="744" t="str">
        <f>mergeValue(A225) &amp;"."&amp; mergeValue(B225)&amp;"."&amp; mergeValue(C225)&amp;"."&amp; mergeValue(D225)&amp;"."&amp; mergeValue(E225)&amp;"."&amp; mergeValue(F225)</f>
        <v>1.1.1.1.1.1</v>
      </c>
      <c r="M225" s="525" t="s">
        <v>9</v>
      </c>
      <c r="N225" s="615"/>
      <c r="O225" s="1317"/>
      <c r="P225" s="1318"/>
      <c r="Q225" s="1318"/>
      <c r="R225" s="1318"/>
      <c r="S225" s="1318"/>
      <c r="T225" s="1318"/>
      <c r="U225" s="1318"/>
      <c r="V225" s="1319"/>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43" s="751" customFormat="1" ht="122.1" customHeight="1">
      <c r="A226" s="1314"/>
      <c r="B226" s="1314"/>
      <c r="C226" s="1314"/>
      <c r="D226" s="1314"/>
      <c r="E226" s="1314"/>
      <c r="F226" s="1314"/>
      <c r="G226" s="831">
        <v>1</v>
      </c>
      <c r="H226" s="831"/>
      <c r="I226" s="1314"/>
      <c r="J226" s="1314"/>
      <c r="K226" s="839">
        <v>1</v>
      </c>
      <c r="L226" s="744" t="str">
        <f>mergeValue(A226) &amp;"."&amp; mergeValue(B226)&amp;"."&amp; mergeValue(C226)&amp;"."&amp; mergeValue(D226)&amp;"."&amp; mergeValue(E226)&amp;"."&amp; mergeValue(F226)&amp;"."&amp; mergeValue(G226)</f>
        <v>1.1.1.1.1.1.1</v>
      </c>
      <c r="M226" s="1016"/>
      <c r="N226" s="615"/>
      <c r="O226" s="726"/>
      <c r="P226" s="726"/>
      <c r="Q226" s="726"/>
      <c r="R226" s="1309"/>
      <c r="S226" s="1310" t="s">
        <v>83</v>
      </c>
      <c r="T226" s="1309"/>
      <c r="U226" s="1310" t="s">
        <v>83</v>
      </c>
      <c r="V226" s="726"/>
      <c r="W226" s="1284" t="s">
        <v>721</v>
      </c>
      <c r="X226" s="759" t="str">
        <f>strCheckDate(O227:V227)</f>
        <v/>
      </c>
      <c r="Y226" s="777"/>
      <c r="Z226" s="777" t="str">
        <f t="shared" si="3"/>
        <v/>
      </c>
      <c r="AA226" s="777"/>
      <c r="AB226" s="777"/>
      <c r="AC226" s="777"/>
      <c r="AD226" s="759"/>
      <c r="AE226" s="759"/>
      <c r="AF226" s="759"/>
      <c r="AG226" s="759"/>
      <c r="AH226" s="759"/>
      <c r="AI226" s="759"/>
      <c r="AJ226" s="759"/>
    </row>
    <row r="227" spans="1:43" s="751" customFormat="1" ht="14.25" hidden="1" customHeight="1">
      <c r="A227" s="1314"/>
      <c r="B227" s="1314"/>
      <c r="C227" s="1314"/>
      <c r="D227" s="1314"/>
      <c r="E227" s="1314"/>
      <c r="F227" s="1314"/>
      <c r="G227" s="831"/>
      <c r="H227" s="831"/>
      <c r="I227" s="1314"/>
      <c r="J227" s="1314"/>
      <c r="K227" s="839"/>
      <c r="L227" s="752"/>
      <c r="M227" s="615"/>
      <c r="N227" s="615"/>
      <c r="O227" s="726"/>
      <c r="P227" s="726"/>
      <c r="Q227" s="732" t="str">
        <f>R226 &amp; "-" &amp; T226</f>
        <v>-</v>
      </c>
      <c r="R227" s="1309"/>
      <c r="S227" s="1310"/>
      <c r="T227" s="1309"/>
      <c r="U227" s="1310"/>
      <c r="V227" s="726"/>
      <c r="W227" s="1285"/>
      <c r="X227" s="759"/>
      <c r="Y227" s="777"/>
      <c r="Z227" s="777" t="str">
        <f t="shared" si="3"/>
        <v/>
      </c>
      <c r="AA227" s="777"/>
      <c r="AB227" s="777"/>
      <c r="AC227" s="777"/>
      <c r="AD227" s="759"/>
      <c r="AE227" s="759"/>
      <c r="AF227" s="759"/>
      <c r="AG227" s="759"/>
      <c r="AH227" s="759"/>
      <c r="AI227" s="759"/>
      <c r="AJ227" s="759"/>
    </row>
    <row r="228" spans="1:43" s="751" customFormat="1" ht="15" customHeight="1">
      <c r="A228" s="1314"/>
      <c r="B228" s="1314"/>
      <c r="C228" s="1314"/>
      <c r="D228" s="1314"/>
      <c r="E228" s="1314"/>
      <c r="F228" s="1314"/>
      <c r="G228" s="833"/>
      <c r="H228" s="831"/>
      <c r="I228" s="1314"/>
      <c r="J228" s="1314"/>
      <c r="K228" s="838"/>
      <c r="L228" s="654"/>
      <c r="M228" s="527" t="s">
        <v>24</v>
      </c>
      <c r="N228" s="728"/>
      <c r="O228" s="728"/>
      <c r="P228" s="728"/>
      <c r="Q228" s="728"/>
      <c r="R228" s="728"/>
      <c r="S228" s="728"/>
      <c r="T228" s="728"/>
      <c r="U228" s="728"/>
      <c r="V228" s="725"/>
      <c r="W228" s="1286"/>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43" s="751" customFormat="1" ht="15" customHeight="1">
      <c r="A229" s="1314"/>
      <c r="B229" s="1314"/>
      <c r="C229" s="1314"/>
      <c r="D229" s="1314"/>
      <c r="E229" s="1314"/>
      <c r="F229" s="833"/>
      <c r="G229" s="833"/>
      <c r="H229" s="831"/>
      <c r="I229" s="1314"/>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43" s="751" customFormat="1" ht="15" customHeight="1">
      <c r="A230" s="1314"/>
      <c r="B230" s="1314"/>
      <c r="C230" s="1314"/>
      <c r="D230" s="1314"/>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43" s="751" customFormat="1" ht="15" customHeight="1">
      <c r="A231" s="1314"/>
      <c r="B231" s="1314"/>
      <c r="C231" s="1314"/>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43" s="751" customFormat="1" ht="15" customHeight="1">
      <c r="A232" s="1314"/>
      <c r="B232" s="1314"/>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43" s="751" customFormat="1" ht="15" customHeight="1">
      <c r="A233" s="1314"/>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43"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43" s="937" customFormat="1" ht="18.75" customHeight="1">
      <c r="X235" s="958"/>
      <c r="Y235" s="958"/>
      <c r="Z235" s="958"/>
      <c r="AA235" s="958"/>
      <c r="AB235" s="958"/>
      <c r="AC235" s="958"/>
      <c r="AD235" s="958"/>
      <c r="AE235" s="958"/>
      <c r="AF235" s="958"/>
      <c r="AG235" s="958"/>
      <c r="AH235" s="958"/>
      <c r="AI235" s="958"/>
      <c r="AJ235" s="958"/>
    </row>
    <row r="236" spans="1:43"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43"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43" s="938" customFormat="1" ht="22.5">
      <c r="A238" s="1314">
        <v>1</v>
      </c>
      <c r="B238" s="963"/>
      <c r="C238" s="963"/>
      <c r="D238" s="963"/>
      <c r="E238" s="929"/>
      <c r="F238" s="974"/>
      <c r="G238" s="974"/>
      <c r="H238" s="974"/>
      <c r="I238" s="931"/>
      <c r="J238" s="927"/>
      <c r="K238" s="911"/>
      <c r="L238" s="978">
        <f>mergeValue(A238)</f>
        <v>1</v>
      </c>
      <c r="M238" s="610" t="s">
        <v>19</v>
      </c>
      <c r="N238" s="615"/>
      <c r="O238" s="1380"/>
      <c r="P238" s="1381"/>
      <c r="Q238" s="1381"/>
      <c r="R238" s="1381"/>
      <c r="S238" s="1381"/>
      <c r="T238" s="1381"/>
      <c r="U238" s="1381"/>
      <c r="V238" s="1381"/>
      <c r="W238" s="1381"/>
      <c r="X238" s="1381"/>
      <c r="Y238" s="1381"/>
      <c r="Z238" s="1381"/>
      <c r="AA238" s="1381"/>
      <c r="AB238" s="1381"/>
      <c r="AC238" s="1382"/>
      <c r="AD238" s="1129" t="s">
        <v>718</v>
      </c>
      <c r="AE238" s="956"/>
      <c r="AF238" s="777"/>
      <c r="AG238" s="777" t="str">
        <f t="shared" ref="AG238:AG251" si="4">IF(M238="","",M238 )</f>
        <v>Наименование тарифа</v>
      </c>
      <c r="AH238" s="777"/>
      <c r="AI238" s="777"/>
      <c r="AJ238" s="777"/>
      <c r="AK238" s="956"/>
      <c r="AL238" s="956"/>
      <c r="AM238" s="956"/>
      <c r="AN238" s="956"/>
      <c r="AO238" s="956"/>
      <c r="AP238" s="956"/>
      <c r="AQ238" s="956"/>
    </row>
    <row r="239" spans="1:43" s="938" customFormat="1" ht="22.5">
      <c r="A239" s="1314"/>
      <c r="B239" s="1314">
        <v>1</v>
      </c>
      <c r="C239" s="963"/>
      <c r="D239" s="963"/>
      <c r="E239" s="974"/>
      <c r="F239" s="974"/>
      <c r="G239" s="974"/>
      <c r="H239" s="974"/>
      <c r="I239" s="969"/>
      <c r="J239" s="902"/>
      <c r="K239" s="905"/>
      <c r="L239" s="978" t="str">
        <f>mergeValue(A239) &amp;"."&amp; mergeValue(B239)</f>
        <v>1.1</v>
      </c>
      <c r="M239" s="658" t="s">
        <v>15</v>
      </c>
      <c r="N239" s="615"/>
      <c r="O239" s="1380"/>
      <c r="P239" s="1381"/>
      <c r="Q239" s="1381"/>
      <c r="R239" s="1381"/>
      <c r="S239" s="1381"/>
      <c r="T239" s="1381"/>
      <c r="U239" s="1381"/>
      <c r="V239" s="1381"/>
      <c r="W239" s="1381"/>
      <c r="X239" s="1381"/>
      <c r="Y239" s="1381"/>
      <c r="Z239" s="1381"/>
      <c r="AA239" s="1381"/>
      <c r="AB239" s="1381"/>
      <c r="AC239" s="1382"/>
      <c r="AD239" s="1129" t="s">
        <v>459</v>
      </c>
      <c r="AE239" s="956"/>
      <c r="AF239" s="777"/>
      <c r="AG239" s="777" t="str">
        <f t="shared" si="4"/>
        <v>Территория действия тарифа</v>
      </c>
      <c r="AH239" s="777"/>
      <c r="AI239" s="777"/>
      <c r="AJ239" s="777"/>
      <c r="AK239" s="956"/>
      <c r="AL239" s="956"/>
      <c r="AM239" s="956"/>
      <c r="AN239" s="956"/>
      <c r="AO239" s="956"/>
      <c r="AP239" s="956"/>
      <c r="AQ239" s="956"/>
    </row>
    <row r="240" spans="1:43" s="938" customFormat="1" ht="22.5">
      <c r="A240" s="1314"/>
      <c r="B240" s="1314"/>
      <c r="C240" s="1314">
        <v>1</v>
      </c>
      <c r="D240" s="963"/>
      <c r="E240" s="974"/>
      <c r="F240" s="974"/>
      <c r="G240" s="974"/>
      <c r="H240" s="974"/>
      <c r="I240" s="910"/>
      <c r="J240" s="902"/>
      <c r="K240" s="905"/>
      <c r="L240" s="978" t="str">
        <f>mergeValue(A240) &amp;"."&amp; mergeValue(B240)&amp;"."&amp; mergeValue(C240)</f>
        <v>1.1.1</v>
      </c>
      <c r="M240" s="659" t="s">
        <v>7</v>
      </c>
      <c r="N240" s="615"/>
      <c r="O240" s="1380"/>
      <c r="P240" s="1381"/>
      <c r="Q240" s="1381"/>
      <c r="R240" s="1381"/>
      <c r="S240" s="1381"/>
      <c r="T240" s="1381"/>
      <c r="U240" s="1381"/>
      <c r="V240" s="1381"/>
      <c r="W240" s="1381"/>
      <c r="X240" s="1381"/>
      <c r="Y240" s="1381"/>
      <c r="Z240" s="1381"/>
      <c r="AA240" s="1381"/>
      <c r="AB240" s="1381"/>
      <c r="AC240" s="1382"/>
      <c r="AD240" s="1129" t="s">
        <v>600</v>
      </c>
      <c r="AE240" s="956"/>
      <c r="AF240" s="777"/>
      <c r="AG240" s="777" t="str">
        <f t="shared" si="4"/>
        <v xml:space="preserve">Наименование системы теплоснабжения </v>
      </c>
      <c r="AH240" s="777"/>
      <c r="AI240" s="777"/>
      <c r="AJ240" s="777"/>
      <c r="AK240" s="956"/>
      <c r="AL240" s="956"/>
      <c r="AM240" s="956"/>
      <c r="AN240" s="956"/>
      <c r="AO240" s="956"/>
      <c r="AP240" s="956"/>
      <c r="AQ240" s="956"/>
    </row>
    <row r="241" spans="1:43" s="938" customFormat="1" ht="22.5">
      <c r="A241" s="1314"/>
      <c r="B241" s="1314"/>
      <c r="C241" s="1314"/>
      <c r="D241" s="1314">
        <v>1</v>
      </c>
      <c r="E241" s="974"/>
      <c r="F241" s="974"/>
      <c r="G241" s="974"/>
      <c r="H241" s="974"/>
      <c r="I241" s="910"/>
      <c r="J241" s="902"/>
      <c r="K241" s="905"/>
      <c r="L241" s="978" t="str">
        <f>mergeValue(A241) &amp;"."&amp; mergeValue(B241)&amp;"."&amp; mergeValue(C241)&amp;"."&amp; mergeValue(D241)</f>
        <v>1.1.1.1</v>
      </c>
      <c r="M241" s="660" t="s">
        <v>21</v>
      </c>
      <c r="N241" s="615"/>
      <c r="O241" s="1380"/>
      <c r="P241" s="1381"/>
      <c r="Q241" s="1381"/>
      <c r="R241" s="1381"/>
      <c r="S241" s="1381"/>
      <c r="T241" s="1381"/>
      <c r="U241" s="1381"/>
      <c r="V241" s="1381"/>
      <c r="W241" s="1381"/>
      <c r="X241" s="1381"/>
      <c r="Y241" s="1381"/>
      <c r="Z241" s="1381"/>
      <c r="AA241" s="1381"/>
      <c r="AB241" s="1381"/>
      <c r="AC241" s="1382"/>
      <c r="AD241" s="1129" t="s">
        <v>601</v>
      </c>
      <c r="AE241" s="956"/>
      <c r="AF241" s="777"/>
      <c r="AG241" s="777" t="str">
        <f t="shared" si="4"/>
        <v xml:space="preserve">Источник тепловой энергии  </v>
      </c>
      <c r="AH241" s="777"/>
      <c r="AI241" s="777"/>
      <c r="AJ241" s="777"/>
      <c r="AK241" s="956"/>
      <c r="AL241" s="956"/>
      <c r="AM241" s="956"/>
      <c r="AN241" s="956"/>
      <c r="AO241" s="956"/>
      <c r="AP241" s="956"/>
      <c r="AQ241" s="956"/>
    </row>
    <row r="242" spans="1:43" s="938" customFormat="1" ht="78.75">
      <c r="A242" s="1314"/>
      <c r="B242" s="1314"/>
      <c r="C242" s="1314"/>
      <c r="D242" s="1314"/>
      <c r="E242" s="1314">
        <v>1</v>
      </c>
      <c r="F242" s="974"/>
      <c r="G242" s="974"/>
      <c r="H242" s="963">
        <v>1</v>
      </c>
      <c r="I242" s="1314">
        <v>1</v>
      </c>
      <c r="J242" s="974"/>
      <c r="K242" s="913"/>
      <c r="L242" s="978" t="str">
        <f>mergeValue(A242) &amp;"."&amp; mergeValue(B242)&amp;"."&amp; mergeValue(C242)&amp;"."&amp; mergeValue(D242)&amp;"."&amp; mergeValue(E242)</f>
        <v>1.1.1.1.1</v>
      </c>
      <c r="M242" s="524" t="s">
        <v>8</v>
      </c>
      <c r="N242" s="615"/>
      <c r="O242" s="1317"/>
      <c r="P242" s="1318"/>
      <c r="Q242" s="1318"/>
      <c r="R242" s="1318"/>
      <c r="S242" s="1318"/>
      <c r="T242" s="1318"/>
      <c r="U242" s="1318"/>
      <c r="V242" s="1318"/>
      <c r="W242" s="1318"/>
      <c r="X242" s="1318"/>
      <c r="Y242" s="1318"/>
      <c r="Z242" s="1318"/>
      <c r="AA242" s="1318"/>
      <c r="AB242" s="1318"/>
      <c r="AC242" s="1319"/>
      <c r="AD242" s="1129" t="s">
        <v>719</v>
      </c>
      <c r="AE242" s="956"/>
      <c r="AF242" s="777"/>
      <c r="AG242" s="777" t="str">
        <f t="shared" si="4"/>
        <v>Схема подключения теплопотребляющей установки к коллектору источника тепловой энергии</v>
      </c>
      <c r="AH242" s="777"/>
      <c r="AI242" s="777"/>
      <c r="AJ242" s="777"/>
      <c r="AK242" s="956"/>
      <c r="AL242" s="956"/>
      <c r="AM242" s="956"/>
      <c r="AN242" s="956"/>
      <c r="AO242" s="956"/>
      <c r="AP242" s="956"/>
      <c r="AQ242" s="956"/>
    </row>
    <row r="243" spans="1:43" s="938" customFormat="1" ht="33.75">
      <c r="A243" s="1314"/>
      <c r="B243" s="1314"/>
      <c r="C243" s="1314"/>
      <c r="D243" s="1314"/>
      <c r="E243" s="1314"/>
      <c r="F243" s="1314">
        <v>1</v>
      </c>
      <c r="G243" s="963"/>
      <c r="H243" s="963"/>
      <c r="I243" s="1314"/>
      <c r="J243" s="1314">
        <v>1</v>
      </c>
      <c r="K243" s="914"/>
      <c r="L243" s="978" t="str">
        <f>mergeValue(A243) &amp;"."&amp; mergeValue(B243)&amp;"."&amp; mergeValue(C243)&amp;"."&amp; mergeValue(D243)&amp;"."&amp; mergeValue(E243)&amp;"."&amp; mergeValue(F243)</f>
        <v>1.1.1.1.1.1</v>
      </c>
      <c r="M243" s="525" t="s">
        <v>9</v>
      </c>
      <c r="N243" s="615"/>
      <c r="O243" s="1317"/>
      <c r="P243" s="1318"/>
      <c r="Q243" s="1318"/>
      <c r="R243" s="1318"/>
      <c r="S243" s="1318"/>
      <c r="T243" s="1318"/>
      <c r="U243" s="1318"/>
      <c r="V243" s="1318"/>
      <c r="W243" s="1318"/>
      <c r="X243" s="1318"/>
      <c r="Y243" s="1318"/>
      <c r="Z243" s="1318"/>
      <c r="AA243" s="1318"/>
      <c r="AB243" s="1318"/>
      <c r="AC243" s="1319"/>
      <c r="AD243" s="1129" t="s">
        <v>720</v>
      </c>
      <c r="AE243" s="956"/>
      <c r="AF243" s="777"/>
      <c r="AG243" s="777" t="str">
        <f t="shared" si="4"/>
        <v>Группа потребителей</v>
      </c>
      <c r="AH243" s="777"/>
      <c r="AI243" s="777"/>
      <c r="AJ243" s="777"/>
      <c r="AK243" s="956"/>
      <c r="AL243" s="956"/>
      <c r="AM243" s="956"/>
      <c r="AN243" s="956"/>
      <c r="AO243" s="956"/>
      <c r="AP243" s="956"/>
      <c r="AQ243" s="956"/>
    </row>
    <row r="244" spans="1:43" s="938" customFormat="1" ht="122.1" customHeight="1">
      <c r="A244" s="1314"/>
      <c r="B244" s="1314"/>
      <c r="C244" s="1314"/>
      <c r="D244" s="1314"/>
      <c r="E244" s="1314"/>
      <c r="F244" s="1314"/>
      <c r="G244" s="963">
        <v>1</v>
      </c>
      <c r="H244" s="963"/>
      <c r="I244" s="1314"/>
      <c r="J244" s="1314"/>
      <c r="K244" s="914">
        <v>1</v>
      </c>
      <c r="L244" s="978" t="str">
        <f>mergeValue(A244) &amp;"."&amp; mergeValue(B244)&amp;"."&amp; mergeValue(C244)&amp;"."&amp; mergeValue(D244)&amp;"."&amp; mergeValue(E244)&amp;"."&amp; mergeValue(F244)&amp;"."&amp; mergeValue(G244)</f>
        <v>1.1.1.1.1.1.1</v>
      </c>
      <c r="M244" s="1016"/>
      <c r="N244" s="615"/>
      <c r="O244" s="649"/>
      <c r="P244" s="726"/>
      <c r="Q244" s="1040"/>
      <c r="R244" s="1309"/>
      <c r="S244" s="1310" t="s">
        <v>83</v>
      </c>
      <c r="T244" s="1309"/>
      <c r="U244" s="1310" t="s">
        <v>83</v>
      </c>
      <c r="V244" s="649"/>
      <c r="W244" s="726"/>
      <c r="X244" s="1040"/>
      <c r="Y244" s="1309"/>
      <c r="Z244" s="1310" t="s">
        <v>83</v>
      </c>
      <c r="AA244" s="1309"/>
      <c r="AB244" s="1310" t="s">
        <v>84</v>
      </c>
      <c r="AC244" s="726"/>
      <c r="AD244" s="1284" t="s">
        <v>721</v>
      </c>
      <c r="AE244" s="956" t="str">
        <f>strCheckDate(O245:AC245)</f>
        <v/>
      </c>
      <c r="AF244" s="777"/>
      <c r="AG244" s="777" t="str">
        <f t="shared" si="4"/>
        <v/>
      </c>
      <c r="AH244" s="777"/>
      <c r="AI244" s="777"/>
      <c r="AJ244" s="777"/>
      <c r="AK244" s="956"/>
      <c r="AL244" s="956"/>
      <c r="AM244" s="956"/>
      <c r="AN244" s="956"/>
      <c r="AO244" s="956"/>
      <c r="AP244" s="956"/>
      <c r="AQ244" s="956"/>
    </row>
    <row r="245" spans="1:43" s="938" customFormat="1" ht="11.25" hidden="1" customHeight="1">
      <c r="A245" s="1314"/>
      <c r="B245" s="1314"/>
      <c r="C245" s="1314"/>
      <c r="D245" s="1314"/>
      <c r="E245" s="1314"/>
      <c r="F245" s="1314"/>
      <c r="G245" s="963"/>
      <c r="H245" s="963"/>
      <c r="I245" s="1314"/>
      <c r="J245" s="1314"/>
      <c r="K245" s="914"/>
      <c r="L245" s="752"/>
      <c r="M245" s="615"/>
      <c r="N245" s="615"/>
      <c r="O245" s="726"/>
      <c r="P245" s="726"/>
      <c r="Q245" s="732" t="str">
        <f>R244 &amp; "-" &amp; T244</f>
        <v>-</v>
      </c>
      <c r="R245" s="1309"/>
      <c r="S245" s="1310"/>
      <c r="T245" s="1309"/>
      <c r="U245" s="1310"/>
      <c r="V245" s="726"/>
      <c r="W245" s="726"/>
      <c r="X245" s="732" t="str">
        <f>Y244 &amp; "-" &amp; AA244</f>
        <v>-</v>
      </c>
      <c r="Y245" s="1309"/>
      <c r="Z245" s="1310"/>
      <c r="AA245" s="1309"/>
      <c r="AB245" s="1310"/>
      <c r="AC245" s="726"/>
      <c r="AD245" s="1285"/>
      <c r="AE245" s="956"/>
      <c r="AF245" s="777"/>
      <c r="AG245" s="777" t="str">
        <f t="shared" si="4"/>
        <v/>
      </c>
      <c r="AH245" s="777"/>
      <c r="AI245" s="777"/>
      <c r="AJ245" s="777"/>
      <c r="AK245" s="956"/>
      <c r="AL245" s="956"/>
      <c r="AM245" s="956"/>
      <c r="AN245" s="956"/>
      <c r="AO245" s="956"/>
      <c r="AP245" s="956"/>
      <c r="AQ245" s="956"/>
    </row>
    <row r="246" spans="1:43" s="938" customFormat="1" ht="15" customHeight="1">
      <c r="A246" s="1314"/>
      <c r="B246" s="1314"/>
      <c r="C246" s="1314"/>
      <c r="D246" s="1314"/>
      <c r="E246" s="1314"/>
      <c r="F246" s="1314"/>
      <c r="G246" s="974"/>
      <c r="H246" s="963"/>
      <c r="I246" s="1314"/>
      <c r="J246" s="1314"/>
      <c r="K246" s="913"/>
      <c r="L246" s="654"/>
      <c r="M246" s="527" t="s">
        <v>24</v>
      </c>
      <c r="N246" s="954"/>
      <c r="O246" s="954"/>
      <c r="P246" s="954"/>
      <c r="Q246" s="954"/>
      <c r="R246" s="954"/>
      <c r="S246" s="954"/>
      <c r="T246" s="954"/>
      <c r="U246" s="954"/>
      <c r="V246" s="954"/>
      <c r="W246" s="954"/>
      <c r="X246" s="954"/>
      <c r="Y246" s="954"/>
      <c r="Z246" s="954"/>
      <c r="AA246" s="954"/>
      <c r="AB246" s="954"/>
      <c r="AC246" s="725"/>
      <c r="AD246" s="1286"/>
      <c r="AE246" s="956"/>
      <c r="AF246" s="777"/>
      <c r="AG246" s="777" t="str">
        <f t="shared" si="4"/>
        <v>Добавить вид теплоносителя (параметры теплоносителя)</v>
      </c>
      <c r="AH246" s="777"/>
      <c r="AI246" s="777"/>
      <c r="AJ246" s="777"/>
      <c r="AK246" s="956"/>
      <c r="AL246" s="956"/>
      <c r="AM246" s="956"/>
      <c r="AN246" s="956"/>
      <c r="AO246" s="956"/>
      <c r="AP246" s="956"/>
      <c r="AQ246" s="956"/>
    </row>
    <row r="247" spans="1:43" s="938" customFormat="1" ht="15" customHeight="1">
      <c r="A247" s="1314"/>
      <c r="B247" s="1314"/>
      <c r="C247" s="1314"/>
      <c r="D247" s="1314"/>
      <c r="E247" s="1314"/>
      <c r="F247" s="974"/>
      <c r="G247" s="974"/>
      <c r="H247" s="963"/>
      <c r="I247" s="1314"/>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634"/>
      <c r="AE247" s="956"/>
      <c r="AF247" s="777"/>
      <c r="AG247" s="777" t="str">
        <f t="shared" si="4"/>
        <v>Добавить группу потребителей</v>
      </c>
      <c r="AH247" s="777"/>
      <c r="AI247" s="777"/>
      <c r="AJ247" s="777"/>
      <c r="AK247" s="956"/>
      <c r="AL247" s="956"/>
      <c r="AM247" s="956"/>
      <c r="AN247" s="956"/>
      <c r="AO247" s="956"/>
      <c r="AP247" s="956"/>
      <c r="AQ247" s="956"/>
    </row>
    <row r="248" spans="1:43" s="938" customFormat="1" ht="15" customHeight="1">
      <c r="A248" s="1314"/>
      <c r="B248" s="1314"/>
      <c r="C248" s="1314"/>
      <c r="D248" s="1314"/>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634"/>
      <c r="AE248" s="956"/>
      <c r="AF248" s="777"/>
      <c r="AG248" s="777" t="str">
        <f t="shared" si="4"/>
        <v>Добавить схему подключения</v>
      </c>
      <c r="AH248" s="777"/>
      <c r="AI248" s="777"/>
      <c r="AJ248" s="777"/>
      <c r="AK248" s="956"/>
      <c r="AL248" s="956"/>
      <c r="AM248" s="956"/>
      <c r="AN248" s="956"/>
      <c r="AO248" s="956"/>
      <c r="AP248" s="956"/>
      <c r="AQ248" s="956"/>
    </row>
    <row r="249" spans="1:43" s="938" customFormat="1" ht="15" customHeight="1">
      <c r="A249" s="1314"/>
      <c r="B249" s="1314"/>
      <c r="C249" s="1314"/>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634"/>
      <c r="AE249" s="956"/>
      <c r="AF249" s="777"/>
      <c r="AG249" s="777" t="str">
        <f t="shared" si="4"/>
        <v>Добавить источник тепловой энергии</v>
      </c>
      <c r="AH249" s="777"/>
      <c r="AI249" s="777"/>
      <c r="AJ249" s="777"/>
      <c r="AK249" s="956"/>
      <c r="AL249" s="956"/>
      <c r="AM249" s="956"/>
      <c r="AN249" s="956"/>
      <c r="AO249" s="956"/>
      <c r="AP249" s="956"/>
      <c r="AQ249" s="956"/>
    </row>
    <row r="250" spans="1:43" s="938" customFormat="1" ht="15" customHeight="1">
      <c r="A250" s="1314"/>
      <c r="B250" s="1314"/>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634"/>
      <c r="AE250" s="956"/>
      <c r="AF250" s="777"/>
      <c r="AG250" s="777" t="str">
        <f t="shared" si="4"/>
        <v>Добавить наименование системы теплоснабжения</v>
      </c>
      <c r="AH250" s="777"/>
      <c r="AI250" s="777"/>
      <c r="AJ250" s="777"/>
      <c r="AK250" s="956"/>
      <c r="AL250" s="956"/>
      <c r="AM250" s="956"/>
      <c r="AN250" s="956"/>
      <c r="AO250" s="956"/>
      <c r="AP250" s="956"/>
      <c r="AQ250" s="956"/>
    </row>
    <row r="251" spans="1:43" s="938" customFormat="1" ht="15" customHeight="1">
      <c r="A251" s="1314"/>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634"/>
      <c r="AE251" s="956"/>
      <c r="AF251" s="777"/>
      <c r="AG251" s="777" t="str">
        <f t="shared" si="4"/>
        <v>Добавить территорию действия тарифа</v>
      </c>
      <c r="AH251" s="777"/>
      <c r="AI251" s="777"/>
      <c r="AJ251" s="777"/>
      <c r="AK251" s="956"/>
      <c r="AL251" s="956"/>
      <c r="AM251" s="956"/>
      <c r="AN251" s="956"/>
      <c r="AO251" s="956"/>
      <c r="AP251" s="956"/>
      <c r="AQ251" s="956"/>
    </row>
    <row r="252" spans="1:43"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43"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43" s="34" customFormat="1" ht="11.25">
      <c r="A254" s="34" t="s">
        <v>276</v>
      </c>
    </row>
    <row r="255" spans="1:43" ht="11.25"/>
    <row r="256" spans="1:43"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12"/>
      <c r="D297" s="1239">
        <v>1</v>
      </c>
      <c r="E297" s="1316"/>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12"/>
      <c r="D298" s="1239"/>
      <c r="E298" s="1316"/>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13"/>
      <c r="D302" s="241"/>
      <c r="E302" s="424"/>
      <c r="F302" s="1414"/>
      <c r="G302" s="1239">
        <v>0</v>
      </c>
      <c r="H302" s="1243"/>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13"/>
      <c r="D303" s="241"/>
      <c r="E303" s="424"/>
      <c r="F303" s="1414"/>
      <c r="G303" s="1239"/>
      <c r="H303" s="1243"/>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2">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82"/>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82"/>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82"/>
      <c r="B340" s="1282">
        <v>1</v>
      </c>
      <c r="C340" s="319"/>
      <c r="D340" s="319"/>
      <c r="F340" s="313" t="str">
        <f>"4."&amp;mergeValue(A340) &amp;"."&amp;mergeValue(B340)</f>
        <v>4.1.1</v>
      </c>
      <c r="G340" s="304" t="s">
        <v>570</v>
      </c>
      <c r="H340" s="297" t="str">
        <f>IF(region_name="","",region_name)</f>
        <v>Нижегородская область</v>
      </c>
      <c r="I340" s="188" t="s">
        <v>478</v>
      </c>
      <c r="J340" s="312"/>
      <c r="K340" s="206"/>
      <c r="L340" s="206"/>
      <c r="M340" s="206"/>
      <c r="N340" s="206"/>
      <c r="O340" s="206"/>
      <c r="P340" s="206"/>
      <c r="Q340" s="206"/>
      <c r="R340" s="206"/>
      <c r="S340" s="206"/>
      <c r="T340" s="206"/>
    </row>
    <row r="341" spans="1:83" s="182" customFormat="1" ht="191.25">
      <c r="A341" s="1282"/>
      <c r="B341" s="1282"/>
      <c r="C341" s="1282">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82"/>
      <c r="B342" s="1282"/>
      <c r="C342" s="1282"/>
      <c r="D342" s="319">
        <v>1</v>
      </c>
      <c r="F342" s="313" t="str">
        <f>"4."&amp;mergeValue(A342) &amp;"."&amp;mergeValue(B342)&amp;"."&amp;mergeValue(C342)&amp;"."&amp;mergeValue(D342)</f>
        <v>4.1.1.1.1</v>
      </c>
      <c r="G342" s="392" t="s">
        <v>477</v>
      </c>
      <c r="H342" s="297"/>
      <c r="I342" s="1283" t="s">
        <v>569</v>
      </c>
      <c r="J342" s="312"/>
      <c r="K342" s="206"/>
      <c r="L342" s="206"/>
      <c r="M342" s="206"/>
      <c r="N342" s="206"/>
      <c r="O342" s="206"/>
      <c r="P342" s="206"/>
      <c r="Q342" s="206"/>
      <c r="R342" s="206"/>
      <c r="S342" s="206"/>
      <c r="T342" s="206"/>
    </row>
    <row r="343" spans="1:83" s="182" customFormat="1" ht="18.75">
      <c r="A343" s="1282"/>
      <c r="B343" s="1282"/>
      <c r="C343" s="1282"/>
      <c r="D343" s="319"/>
      <c r="F343" s="396"/>
      <c r="G343" s="397" t="s">
        <v>4</v>
      </c>
      <c r="H343" s="398"/>
      <c r="I343" s="1283"/>
      <c r="J343" s="312"/>
      <c r="K343" s="206"/>
      <c r="L343" s="206"/>
      <c r="M343" s="206"/>
      <c r="N343" s="206"/>
      <c r="O343" s="206"/>
      <c r="P343" s="206"/>
      <c r="Q343" s="206"/>
      <c r="R343" s="206"/>
      <c r="S343" s="206"/>
      <c r="T343" s="206"/>
    </row>
    <row r="344" spans="1:83" s="182" customFormat="1" ht="18.75">
      <c r="A344" s="1282"/>
      <c r="B344" s="1282"/>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2"/>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2"/>
      <c r="E356" s="1357"/>
      <c r="F356" s="1358"/>
      <c r="G356" s="1108"/>
      <c r="H356" s="1167"/>
      <c r="I356" s="1165"/>
      <c r="J356" s="1130"/>
      <c r="K356" s="1108" t="s">
        <v>449</v>
      </c>
      <c r="L356" s="1283"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2"/>
      <c r="E357" s="1357"/>
      <c r="F357" s="1358"/>
      <c r="G357" s="1086"/>
      <c r="H357" s="1152" t="s">
        <v>274</v>
      </c>
      <c r="I357" s="1147"/>
      <c r="J357" s="1147"/>
      <c r="K357" s="1145"/>
      <c r="L357" s="1283"/>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2"/>
      <c r="E362" s="1357"/>
      <c r="F362" s="1358"/>
      <c r="G362" s="1108"/>
      <c r="H362" s="1167"/>
      <c r="I362" s="1165"/>
      <c r="J362" s="1170"/>
      <c r="K362" s="1108" t="s">
        <v>449</v>
      </c>
      <c r="L362" s="1283" t="s">
        <v>703</v>
      </c>
      <c r="M362" s="1155"/>
      <c r="N362" s="1100"/>
      <c r="O362" s="1100"/>
    </row>
    <row r="363" spans="1:83" s="1071" customFormat="1" ht="17.100000000000001" customHeight="1">
      <c r="A363" s="1105"/>
      <c r="B363" s="1094"/>
      <c r="C363" s="1080"/>
      <c r="D363" s="1362"/>
      <c r="E363" s="1357"/>
      <c r="F363" s="1358"/>
      <c r="G363" s="1086"/>
      <c r="H363" s="1152" t="s">
        <v>274</v>
      </c>
      <c r="I363" s="1147"/>
      <c r="J363" s="1147"/>
      <c r="K363" s="1145"/>
      <c r="L363" s="1283"/>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link="1"/>
  <mergeCells count="298">
    <mergeCell ref="R131:R132"/>
    <mergeCell ref="R73:R74"/>
    <mergeCell ref="S73:S74"/>
    <mergeCell ref="O88:V88"/>
    <mergeCell ref="U149:U150"/>
    <mergeCell ref="Y244:Y245"/>
    <mergeCell ref="Z244:Z245"/>
    <mergeCell ref="AA244:AA245"/>
    <mergeCell ref="O238:AC238"/>
    <mergeCell ref="O239:AC239"/>
    <mergeCell ref="O240:AC240"/>
    <mergeCell ref="O241:AC241"/>
    <mergeCell ref="O242:AC242"/>
    <mergeCell ref="O243:AC243"/>
    <mergeCell ref="AB110:AB112"/>
    <mergeCell ref="O127:V127"/>
    <mergeCell ref="O145:V145"/>
    <mergeCell ref="O143:V143"/>
    <mergeCell ref="W109:W111"/>
    <mergeCell ref="X109:X111"/>
    <mergeCell ref="O144:V144"/>
    <mergeCell ref="R91:R92"/>
    <mergeCell ref="S91:S92"/>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T55:T56"/>
    <mergeCell ref="U55:U56"/>
    <mergeCell ref="R55:R56"/>
    <mergeCell ref="S55:S56"/>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T91:T92"/>
    <mergeCell ref="U91:U92"/>
    <mergeCell ref="O126:V126"/>
    <mergeCell ref="W91:W93"/>
    <mergeCell ref="Z109:Z111"/>
    <mergeCell ref="W55:W57"/>
    <mergeCell ref="W73:W75"/>
    <mergeCell ref="O106:AA106"/>
    <mergeCell ref="O107:AA107"/>
    <mergeCell ref="O108:AA108"/>
    <mergeCell ref="U73:U74"/>
    <mergeCell ref="O72:V72"/>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T149:T150"/>
    <mergeCell ref="R149:R150"/>
    <mergeCell ref="R167:R168"/>
    <mergeCell ref="T167:T168"/>
    <mergeCell ref="U167:U168"/>
    <mergeCell ref="X183:X185"/>
    <mergeCell ref="W226:W228"/>
    <mergeCell ref="O220:V220"/>
    <mergeCell ref="AD244:AD246"/>
    <mergeCell ref="R244:R245"/>
    <mergeCell ref="S244:S245"/>
    <mergeCell ref="T244:T245"/>
    <mergeCell ref="U244:U245"/>
    <mergeCell ref="V211:V212"/>
    <mergeCell ref="T211:T212"/>
    <mergeCell ref="AB244:AB245"/>
  </mergeCells>
  <phoneticPr fontId="10"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xr:uid="{00000000-0002-0000-26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U91:U92 V183 AE197 U244 Z244 AB244"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H356:I356 H362:I362 H368:I368 H373:I373 Y244 AA244" xr:uid="{00000000-0002-0000-26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xr:uid="{00000000-0002-0000-26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xr:uid="{00000000-0002-0000-26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600-00000A000000}">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6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xr:uid="{00000000-0002-0000-2600-000011000000}"/>
    <dataValidation type="list" allowBlank="1" showInputMessage="1" showErrorMessage="1" errorTitle="Ошибка" error="Выберите значение из списка" prompt="Выберите значение из списка" sqref="E292"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6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xr:uid="{00000000-0002-0000-26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600-00001B000000}">
      <formula1>kind_of_cons</formula1>
    </dataValidation>
    <dataValidation type="list" allowBlank="1" showInputMessage="1" showErrorMessage="1" errorTitle="Ошибка" error="Выберите значение из списка" prompt="Выберите значение из списка" sqref="J356 J368" xr:uid="{00000000-0002-0000-26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1" zoomScaleNormal="100" workbookViewId="0">
      <selection activeCell="J48" sqref="J48"/>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31196714</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6" t="s">
        <v>755</v>
      </c>
      <c r="F5" s="1227"/>
      <c r="G5" s="406"/>
      <c r="J5" s="289"/>
    </row>
    <row r="6" spans="1:12" s="348" customFormat="1" ht="6">
      <c r="A6" s="342"/>
      <c r="B6" s="343"/>
      <c r="C6" s="344"/>
      <c r="D6" s="345"/>
      <c r="E6" s="350"/>
      <c r="F6" s="351"/>
      <c r="G6" s="352"/>
      <c r="I6" s="349"/>
    </row>
    <row r="7" spans="1:12" ht="27">
      <c r="D7" s="23"/>
      <c r="E7" s="24" t="s">
        <v>51</v>
      </c>
      <c r="F7" s="308" t="s">
        <v>96</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3" t="s">
        <v>1307</v>
      </c>
      <c r="G11" s="357"/>
    </row>
    <row r="12" spans="1:12" ht="27">
      <c r="D12" s="23"/>
      <c r="E12" s="78" t="s">
        <v>455</v>
      </c>
      <c r="F12" s="1193" t="s">
        <v>1308</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762</v>
      </c>
      <c r="G19" s="359"/>
    </row>
    <row r="20" spans="1:9" ht="27">
      <c r="D20" s="23"/>
      <c r="E20" s="1047" t="s">
        <v>678</v>
      </c>
      <c r="F20" s="1162" t="s">
        <v>545</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2547</v>
      </c>
      <c r="G29" s="358"/>
    </row>
    <row r="30" spans="1:9" ht="27" hidden="1">
      <c r="C30" s="27"/>
      <c r="D30" s="28"/>
      <c r="E30" s="49" t="s">
        <v>202</v>
      </c>
      <c r="F30" s="311"/>
      <c r="G30" s="358"/>
    </row>
    <row r="31" spans="1:9" ht="27">
      <c r="C31" s="27"/>
      <c r="D31" s="28"/>
      <c r="E31" s="29" t="s">
        <v>52</v>
      </c>
      <c r="F31" s="310" t="s">
        <v>2548</v>
      </c>
      <c r="G31" s="358"/>
    </row>
    <row r="32" spans="1:9" ht="27">
      <c r="C32" s="27"/>
      <c r="D32" s="28"/>
      <c r="E32" s="29" t="s">
        <v>53</v>
      </c>
      <c r="F32" s="310" t="s">
        <v>1454</v>
      </c>
      <c r="G32" s="358"/>
      <c r="H32" s="30"/>
    </row>
    <row r="33" spans="1:9" s="348" customFormat="1" ht="6">
      <c r="A33" s="353"/>
      <c r="B33" s="343"/>
      <c r="C33" s="344"/>
      <c r="D33" s="354"/>
      <c r="E33" s="350"/>
      <c r="F33" s="355"/>
      <c r="G33" s="356"/>
      <c r="I33" s="349"/>
    </row>
    <row r="34" spans="1:9" ht="27">
      <c r="A34" s="191"/>
      <c r="D34" s="25"/>
      <c r="E34" s="750" t="s">
        <v>637</v>
      </c>
      <c r="F34" s="1164" t="s">
        <v>639</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2870</v>
      </c>
      <c r="G40" s="357"/>
    </row>
    <row r="41" spans="1:9" ht="27">
      <c r="A41" s="193"/>
      <c r="B41" s="87"/>
      <c r="D41" s="32"/>
      <c r="E41" s="38" t="s">
        <v>524</v>
      </c>
      <c r="F41" s="1162" t="s">
        <v>2871</v>
      </c>
      <c r="G41" s="357"/>
    </row>
    <row r="42" spans="1:9" ht="19.5">
      <c r="D42" s="23"/>
      <c r="E42" s="24"/>
      <c r="F42" s="414" t="s">
        <v>556</v>
      </c>
      <c r="G42" s="20"/>
    </row>
    <row r="43" spans="1:9" ht="27">
      <c r="A43" s="193"/>
      <c r="D43" s="20"/>
      <c r="E43" s="412" t="s">
        <v>86</v>
      </c>
      <c r="F43" s="1166" t="s">
        <v>2871</v>
      </c>
      <c r="G43" s="357"/>
    </row>
    <row r="44" spans="1:9" ht="27">
      <c r="A44" s="193"/>
      <c r="B44" s="87"/>
      <c r="D44" s="32"/>
      <c r="E44" s="412" t="s">
        <v>87</v>
      </c>
      <c r="F44" s="1166" t="s">
        <v>2872</v>
      </c>
      <c r="G44" s="357"/>
    </row>
    <row r="45" spans="1:9" ht="27">
      <c r="A45" s="193"/>
      <c r="B45" s="87"/>
      <c r="D45" s="32"/>
      <c r="E45" s="412" t="s">
        <v>557</v>
      </c>
      <c r="F45" s="1166" t="s">
        <v>2873</v>
      </c>
      <c r="G45" s="357"/>
    </row>
    <row r="46" spans="1:9" ht="27">
      <c r="D46" s="23"/>
      <c r="E46" s="413" t="s">
        <v>558</v>
      </c>
      <c r="F46" s="1166" t="s">
        <v>2874</v>
      </c>
      <c r="G46" s="359"/>
    </row>
    <row r="47" spans="1:9" ht="3" customHeight="1">
      <c r="A47" s="193"/>
      <c r="D47" s="20"/>
      <c r="F47" s="156"/>
      <c r="G47" s="26"/>
    </row>
    <row r="48" spans="1:9" ht="69" customHeight="1">
      <c r="A48" s="193"/>
      <c r="B48" s="87"/>
      <c r="D48" s="1175" t="s">
        <v>756</v>
      </c>
      <c r="E48" s="1229" t="s">
        <v>754</v>
      </c>
      <c r="F48" s="1229"/>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8"/>
      <c r="F54" s="1228"/>
      <c r="G54" s="1228"/>
      <c r="H54" s="1228"/>
      <c r="I54" s="1228"/>
    </row>
  </sheetData>
  <sheetProtection algorithmName="SHA-512" hashValue="GX6OhJye70K7ASrPDrkt/N+rJ1TVCtjjIxjMhN98JPnVmUs9s7t8cQzZyC76G0ec3w3VgsyHE2320mJhpDFtQQ==" saltValue="ZktutolV41nrYyZY0xIHmg==" spinCount="100000" sheet="1" objects="1" scenarios="1" formatColumns="0" formatRows="0"/>
  <dataConsolidate leftLabels="1" link="1"/>
  <mergeCells count="3">
    <mergeCell ref="E5:F5"/>
    <mergeCell ref="E54:I54"/>
    <mergeCell ref="E48:F48"/>
  </mergeCells>
  <phoneticPr fontId="10"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20" t="s">
        <v>559</v>
      </c>
      <c r="BA1" s="1420"/>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02"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02"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202"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2"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2"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2"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2"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2"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202"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202"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01.01.2019</v>
      </c>
      <c r="F29" s="266" t="str">
        <f>IF(periodEnd = "","", periodEnd)</f>
        <v>31.12.2021</v>
      </c>
      <c r="H29" s="267" t="s">
        <v>2963</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1"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odCheckCyan">
    <tabColor indexed="47"/>
  </sheetPr>
  <dimension ref="A1:A130"/>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0</v>
      </c>
    </row>
    <row r="83" spans="1:1">
      <c r="A83" s="1172">
        <f>IF('Форма 4.9'!$G$10="",1,0)</f>
        <v>0</v>
      </c>
    </row>
    <row r="84" spans="1:1">
      <c r="A84" s="1172">
        <f>IF('Форма 4.9'!$F$11="",1,0)</f>
        <v>0</v>
      </c>
    </row>
    <row r="85" spans="1:1">
      <c r="A85" s="1172">
        <f>IF('Форма 4.9'!$G$11="",1,0)</f>
        <v>0</v>
      </c>
    </row>
    <row r="86" spans="1:1">
      <c r="A86" s="1172">
        <f>IF('Форма 4.9'!$F$12="",1,0)</f>
        <v>0</v>
      </c>
    </row>
    <row r="87" spans="1:1">
      <c r="A87" s="1172">
        <f>IF('Форма 4.9'!$G$12="",1,0)</f>
        <v>0</v>
      </c>
    </row>
    <row r="88" spans="1:1">
      <c r="A88" s="1172">
        <f>IF('Форма 4.9'!$F$13="",1,0)</f>
        <v>0</v>
      </c>
    </row>
    <row r="89" spans="1:1">
      <c r="A89" s="1172">
        <f>IF('Форма 4.9'!$G$13="",1,0)</f>
        <v>0</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4.10.1'!$H$22="",1,0)</f>
        <v>0</v>
      </c>
    </row>
    <row r="95" spans="1:1">
      <c r="A95" s="1172">
        <f>IF('Форма 4.10.1'!$I$22="",1,0)</f>
        <v>0</v>
      </c>
    </row>
    <row r="96" spans="1:1">
      <c r="A96" s="1172">
        <f>IF('Форма 4.10.1'!$J$22="",1,0)</f>
        <v>0</v>
      </c>
    </row>
    <row r="97" spans="1:1">
      <c r="A97" s="1172">
        <f>IF('Форма 4.10.1'!$H$25="",1,0)</f>
        <v>0</v>
      </c>
    </row>
    <row r="98" spans="1:1">
      <c r="A98" s="1172">
        <f>IF('Форма 4.10.1'!$I$25="",1,0)</f>
        <v>0</v>
      </c>
    </row>
    <row r="99" spans="1:1">
      <c r="A99" s="1172">
        <f>IF('Форма 4.10.1'!$J$25="",1,0)</f>
        <v>0</v>
      </c>
    </row>
    <row r="100" spans="1:1">
      <c r="A100" s="1172">
        <f>IF('Форма 4.10.1'!$H$28="",1,0)</f>
        <v>0</v>
      </c>
    </row>
    <row r="101" spans="1:1">
      <c r="A101" s="1172">
        <f>IF('Форма 4.10.1'!$I$28="",1,0)</f>
        <v>0</v>
      </c>
    </row>
    <row r="102" spans="1:1">
      <c r="A102" s="1172">
        <f>IF('Форма 4.10.1'!$J$28="",1,0)</f>
        <v>0</v>
      </c>
    </row>
    <row r="103" spans="1:1">
      <c r="A103" s="1172">
        <f>IF('Форма 4.10.1'!$H$31="",1,0)</f>
        <v>0</v>
      </c>
    </row>
    <row r="104" spans="1:1">
      <c r="A104" s="1172">
        <f>IF('Форма 4.10.1'!$I$31="",1,0)</f>
        <v>0</v>
      </c>
    </row>
    <row r="105" spans="1:1">
      <c r="A105" s="1172">
        <f>IF('Форма 4.10.1'!$J$31="",1,0)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IF('Форма 4.10.2 | Т-ТЭ | потр'!$O$24="",1,0)</f>
        <v>0</v>
      </c>
    </row>
    <row r="124" spans="1:1">
      <c r="A124" s="1178">
        <f>IF('Форма 4.10.2 | Т-ТЭ | потр'!$Y$24="",1,0)</f>
        <v>0</v>
      </c>
    </row>
    <row r="125" spans="1:1">
      <c r="A125" s="1178">
        <f>IF('Форма 4.10.2 | Т-ТЭ | потр'!$AA$24="",1,0)</f>
        <v>0</v>
      </c>
    </row>
    <row r="126" spans="1:1">
      <c r="A126" s="1178">
        <f>IF('Форма 4.10.2 | Т-ТЭ | потр'!$V$24="",1,0)</f>
        <v>0</v>
      </c>
    </row>
    <row r="127" spans="1:1">
      <c r="A127" s="1178">
        <f>IF('Форма 4.10.2 | Т-ТЭ | потр'!$Z$24="",1,0)</f>
        <v>0</v>
      </c>
    </row>
    <row r="128" spans="1:1">
      <c r="A128" s="1178">
        <f>IF('Форма 4.10.2 | Т-ТЭ | потр'!$AB$24="",1,0)</f>
        <v>0</v>
      </c>
    </row>
    <row r="129" spans="1:1">
      <c r="A129" s="1201">
        <f>IF('Форма 4.10.1'!$K$15="",1,0)</f>
        <v>0</v>
      </c>
    </row>
    <row r="130" spans="1:1">
      <c r="A130" s="1202">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LINK">
    <tabColor indexed="47"/>
  </sheetPr>
  <dimension ref="A1:C3"/>
  <sheetViews>
    <sheetView showGridLines="0" zoomScaleNormal="100" workbookViewId="0"/>
  </sheetViews>
  <sheetFormatPr defaultRowHeight="11.25"/>
  <cols>
    <col min="1" max="16384" width="9.140625" style="1202"/>
  </cols>
  <sheetData>
    <row r="1" spans="1:3">
      <c r="A1" s="1202" t="s">
        <v>489</v>
      </c>
      <c r="B1" s="1202" t="s">
        <v>490</v>
      </c>
      <c r="C1" s="1202" t="s">
        <v>66</v>
      </c>
    </row>
    <row r="2" spans="1:3">
      <c r="A2" s="1202">
        <v>4189678</v>
      </c>
      <c r="B2" s="1202" t="s">
        <v>1304</v>
      </c>
      <c r="C2" s="1202" t="s">
        <v>1305</v>
      </c>
    </row>
    <row r="3" spans="1:3">
      <c r="A3" s="1202">
        <v>4190415</v>
      </c>
      <c r="B3" s="1202" t="s">
        <v>1306</v>
      </c>
      <c r="C3" s="1202" t="s">
        <v>1305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2876</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4" t="s">
        <v>395</v>
      </c>
      <c r="E4" s="1235"/>
      <c r="F4" s="1235"/>
      <c r="G4" s="1235"/>
      <c r="H4" s="1236"/>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7"/>
      <c r="E6" s="1237"/>
      <c r="F6" s="1238" t="s">
        <v>83</v>
      </c>
      <c r="G6" s="1238"/>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9" t="s">
        <v>15</v>
      </c>
      <c r="E8" s="1239"/>
      <c r="F8" s="1239" t="s">
        <v>396</v>
      </c>
      <c r="G8" s="1239"/>
      <c r="H8" s="1239"/>
      <c r="I8" s="1240" t="s">
        <v>397</v>
      </c>
      <c r="J8" s="1240"/>
      <c r="K8" s="1240"/>
      <c r="L8" s="1240"/>
      <c r="M8" s="204"/>
      <c r="N8" s="204"/>
      <c r="O8" s="204"/>
      <c r="P8" s="204"/>
      <c r="Q8" s="336"/>
      <c r="R8" s="204"/>
      <c r="S8" s="333"/>
      <c r="T8" s="333"/>
      <c r="U8" s="333"/>
      <c r="V8" s="333"/>
    </row>
    <row r="9" spans="1:256" s="120" customFormat="1" ht="20.25" customHeight="1">
      <c r="A9" s="119"/>
      <c r="B9" s="35"/>
      <c r="C9" s="222"/>
      <c r="D9" s="232" t="s">
        <v>91</v>
      </c>
      <c r="E9" s="232" t="s">
        <v>398</v>
      </c>
      <c r="F9" s="1230" t="s">
        <v>91</v>
      </c>
      <c r="G9" s="1231"/>
      <c r="H9" s="233" t="s">
        <v>398</v>
      </c>
      <c r="I9" s="1232" t="s">
        <v>91</v>
      </c>
      <c r="J9" s="1232"/>
      <c r="K9" s="233" t="s">
        <v>398</v>
      </c>
      <c r="L9" s="233" t="s">
        <v>399</v>
      </c>
      <c r="M9" s="204"/>
      <c r="N9" s="204"/>
      <c r="O9" s="204"/>
      <c r="P9" s="204"/>
      <c r="Q9" s="336"/>
      <c r="R9" s="204"/>
      <c r="S9" s="333"/>
      <c r="T9" s="333"/>
      <c r="U9" s="333"/>
      <c r="V9" s="333"/>
    </row>
    <row r="10" spans="1:256" ht="12" customHeight="1">
      <c r="C10" s="241"/>
      <c r="D10" s="331" t="s">
        <v>92</v>
      </c>
      <c r="E10" s="331" t="s">
        <v>48</v>
      </c>
      <c r="F10" s="1233" t="s">
        <v>49</v>
      </c>
      <c r="G10" s="1233"/>
      <c r="H10" s="331" t="s">
        <v>50</v>
      </c>
      <c r="I10" s="1233" t="s">
        <v>67</v>
      </c>
      <c r="J10" s="1233"/>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44"/>
      <c r="D12" s="1239">
        <v>1</v>
      </c>
      <c r="E12" s="1245" t="s">
        <v>2876</v>
      </c>
      <c r="F12" s="1188"/>
      <c r="G12" s="1180">
        <v>0</v>
      </c>
      <c r="H12" s="334"/>
      <c r="I12" s="242"/>
      <c r="J12" s="371" t="s">
        <v>496</v>
      </c>
      <c r="K12" s="1089"/>
      <c r="L12" s="258"/>
      <c r="M12" s="1100">
        <f>mergeValue(H12)</f>
        <v>0</v>
      </c>
      <c r="N12" s="1099"/>
      <c r="O12" s="1099"/>
      <c r="P12" s="1100" t="str">
        <f>IF(ISERROR(MATCH(Q12,MODesc,0)),"n","y")</f>
        <v>n</v>
      </c>
      <c r="Q12" s="1099" t="s">
        <v>2876</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44"/>
      <c r="D13" s="1239"/>
      <c r="E13" s="1246"/>
      <c r="F13" s="1241"/>
      <c r="G13" s="1239">
        <v>1</v>
      </c>
      <c r="H13" s="1243" t="s">
        <v>1067</v>
      </c>
      <c r="I13" s="242"/>
      <c r="J13" s="371" t="s">
        <v>496</v>
      </c>
      <c r="K13" s="1089"/>
      <c r="L13" s="258"/>
      <c r="M13" s="1100" t="str">
        <f>mergeValue(H13)</f>
        <v>Кстовский муниципальный район</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44"/>
      <c r="D14" s="1239"/>
      <c r="E14" s="1246"/>
      <c r="F14" s="1242"/>
      <c r="G14" s="1239"/>
      <c r="H14" s="1243"/>
      <c r="I14" s="1194"/>
      <c r="J14" s="1180">
        <v>1</v>
      </c>
      <c r="K14" s="1187" t="s">
        <v>1069</v>
      </c>
      <c r="L14" s="239" t="s">
        <v>1070</v>
      </c>
      <c r="M14" s="1100" t="str">
        <f>mergeValue(H14)</f>
        <v>Кстовский муниципальный район</v>
      </c>
      <c r="N14" s="1099"/>
      <c r="O14" s="1099"/>
      <c r="P14" s="1099"/>
      <c r="Q14" s="1099"/>
      <c r="R14" s="1100" t="str">
        <f>K14&amp;" ("&amp;L14&amp;")"</f>
        <v>Афонинский сельсовет (22637404)</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ErfDM0DFFxmM+E8oEqZPHNLHOqIRsqtrUJx3/b+JTrMu363mrXrRE9eqmmTfvA07kLpuaAWE+D3R5BXQRGeHng==" saltValue="8Ac110ggicZfMlg6lbOwtw==" spinCount="100000" sheet="1" objects="1" scenarios="1" formatColumns="0" formatRows="0"/>
  <mergeCells count="16">
    <mergeCell ref="F13:F14"/>
    <mergeCell ref="G13:G14"/>
    <mergeCell ref="H13:H14"/>
    <mergeCell ref="C12:C14"/>
    <mergeCell ref="D12:D14"/>
    <mergeCell ref="E12:E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xr:uid="{00000000-0002-0000-04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T">
    <tabColor indexed="47"/>
  </sheetPr>
  <dimension ref="A1:B11"/>
  <sheetViews>
    <sheetView showGridLines="0" zoomScaleNormal="100" workbookViewId="0"/>
  </sheetViews>
  <sheetFormatPr defaultRowHeight="11.25"/>
  <cols>
    <col min="1" max="1" width="9.140625" style="1202"/>
    <col min="2" max="2" width="65.28515625" style="1202" customWidth="1"/>
    <col min="3" max="3" width="41" style="1202" customWidth="1"/>
    <col min="4" max="16384" width="9.140625" style="1202"/>
  </cols>
  <sheetData>
    <row r="1" spans="1:2">
      <c r="A1" s="1202" t="s">
        <v>328</v>
      </c>
      <c r="B1" s="1202" t="s">
        <v>329</v>
      </c>
    </row>
    <row r="2" spans="1:2">
      <c r="A2" s="1202">
        <v>4213775</v>
      </c>
      <c r="B2" s="1202" t="s">
        <v>581</v>
      </c>
    </row>
    <row r="3" spans="1:2">
      <c r="A3" s="1202">
        <v>4213784</v>
      </c>
      <c r="B3" s="1202" t="s">
        <v>674</v>
      </c>
    </row>
    <row r="4" spans="1:2">
      <c r="A4" s="1202">
        <v>4213781</v>
      </c>
      <c r="B4" s="1202" t="s">
        <v>673</v>
      </c>
    </row>
    <row r="5" spans="1:2">
      <c r="A5" s="1202">
        <v>4213776</v>
      </c>
      <c r="B5" s="1202" t="s">
        <v>582</v>
      </c>
    </row>
    <row r="6" spans="1:2">
      <c r="A6" s="1202">
        <v>4213777</v>
      </c>
      <c r="B6" s="1202" t="s">
        <v>583</v>
      </c>
    </row>
    <row r="7" spans="1:2">
      <c r="A7" s="1202">
        <v>4213778</v>
      </c>
      <c r="B7" s="1202" t="s">
        <v>584</v>
      </c>
    </row>
    <row r="8" spans="1:2">
      <c r="A8" s="1202">
        <v>4213780</v>
      </c>
      <c r="B8" s="1202" t="s">
        <v>585</v>
      </c>
    </row>
    <row r="9" spans="1:2">
      <c r="A9" s="1202">
        <v>4213779</v>
      </c>
      <c r="B9" s="1202" t="s">
        <v>588</v>
      </c>
    </row>
    <row r="10" spans="1:2">
      <c r="A10" s="1202">
        <v>4213783</v>
      </c>
      <c r="B10" s="1202" t="s">
        <v>587</v>
      </c>
    </row>
    <row r="11" spans="1:2">
      <c r="A11" s="1202">
        <v>4213782</v>
      </c>
      <c r="B11" s="1202"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REESTR_VED">
    <tabColor indexed="47"/>
  </sheetPr>
  <dimension ref="A1:B11"/>
  <sheetViews>
    <sheetView showGridLines="0" zoomScaleNormal="100" workbookViewId="0"/>
  </sheetViews>
  <sheetFormatPr defaultRowHeight="11.25"/>
  <cols>
    <col min="1" max="1" width="9.140625" style="1202"/>
    <col min="2" max="2" width="65.28515625" style="1202" customWidth="1"/>
    <col min="3" max="3" width="41" style="1202" customWidth="1"/>
    <col min="4" max="16384" width="9.140625" style="1202"/>
  </cols>
  <sheetData>
    <row r="1" spans="1:2">
      <c r="A1" s="1202" t="s">
        <v>328</v>
      </c>
      <c r="B1" s="1202" t="s">
        <v>330</v>
      </c>
    </row>
    <row r="2" spans="1:2">
      <c r="A2" s="1202">
        <v>4190064</v>
      </c>
      <c r="B2" s="1202" t="s">
        <v>1294</v>
      </c>
    </row>
    <row r="3" spans="1:2">
      <c r="A3" s="1202">
        <v>4190065</v>
      </c>
      <c r="B3" s="1202" t="s">
        <v>1295</v>
      </c>
    </row>
    <row r="4" spans="1:2">
      <c r="A4" s="1202">
        <v>4190066</v>
      </c>
      <c r="B4" s="1202" t="s">
        <v>1296</v>
      </c>
    </row>
    <row r="5" spans="1:2">
      <c r="A5" s="1202">
        <v>4190067</v>
      </c>
      <c r="B5" s="1202" t="s">
        <v>1297</v>
      </c>
    </row>
    <row r="6" spans="1:2">
      <c r="A6" s="1202">
        <v>4190068</v>
      </c>
      <c r="B6" s="1202" t="s">
        <v>1298</v>
      </c>
    </row>
    <row r="7" spans="1:2">
      <c r="A7" s="1202">
        <v>4190069</v>
      </c>
      <c r="B7" s="1202" t="s">
        <v>1299</v>
      </c>
    </row>
    <row r="8" spans="1:2">
      <c r="A8" s="1202">
        <v>4190070</v>
      </c>
      <c r="B8" s="1202" t="s">
        <v>1300</v>
      </c>
    </row>
    <row r="9" spans="1:2">
      <c r="A9" s="1202">
        <v>4190071</v>
      </c>
      <c r="B9" s="1202" t="s">
        <v>1301</v>
      </c>
    </row>
    <row r="10" spans="1:2">
      <c r="A10" s="1202">
        <v>4190072</v>
      </c>
      <c r="B10" s="1202" t="s">
        <v>1302</v>
      </c>
    </row>
    <row r="11" spans="1:2">
      <c r="A11" s="1202">
        <v>4190073</v>
      </c>
      <c r="B11" s="1202" t="s">
        <v>1303</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10"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SH_et_union_vert">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gion">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7"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1"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4" zoomScaleNormal="100" workbookViewId="0">
      <selection activeCell="N29" sqref="N29"/>
    </sheetView>
  </sheetViews>
  <sheetFormatPr defaultRowHeight="11.25"/>
  <cols>
    <col min="1" max="2" width="3.7109375" style="202" hidden="1" customWidth="1"/>
    <col min="3" max="3" width="3.7109375" style="96" bestFit="1" customWidth="1"/>
    <col min="4" max="4" width="6.140625" style="96" customWidth="1"/>
    <col min="5" max="5" width="87.2851562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4" t="s">
        <v>626</v>
      </c>
      <c r="E5" s="1235"/>
      <c r="F5" s="1235"/>
      <c r="G5" s="1235"/>
      <c r="H5" s="1235"/>
      <c r="I5" s="1235"/>
      <c r="J5" s="1236"/>
      <c r="K5" s="408"/>
      <c r="L5" s="169"/>
      <c r="M5" s="169"/>
      <c r="N5" s="169"/>
      <c r="O5" s="169"/>
      <c r="P5" s="169"/>
      <c r="Q5" s="169"/>
      <c r="R5" s="169"/>
      <c r="S5" s="537"/>
      <c r="T5" s="537"/>
      <c r="U5" s="537"/>
      <c r="V5" s="537"/>
      <c r="W5" s="169"/>
    </row>
    <row r="6" spans="1:24" s="438" customFormat="1" ht="3" customHeight="1">
      <c r="A6" s="292"/>
      <c r="B6" s="292"/>
      <c r="D6" s="1260"/>
      <c r="E6" s="1261"/>
      <c r="F6" s="1261"/>
      <c r="G6" s="1261"/>
      <c r="H6" s="1261"/>
      <c r="I6" s="1261"/>
      <c r="J6" s="1262"/>
      <c r="S6" s="614"/>
      <c r="T6" s="614"/>
      <c r="U6" s="614"/>
      <c r="V6" s="614"/>
    </row>
    <row r="7" spans="1:24" s="438" customFormat="1" ht="5.25" hidden="1" customHeight="1">
      <c r="A7" s="292"/>
      <c r="B7" s="292"/>
      <c r="E7" s="1263"/>
      <c r="F7" s="1263"/>
      <c r="G7" s="1250"/>
      <c r="H7" s="1250"/>
      <c r="I7" s="1250"/>
      <c r="J7" s="1250"/>
      <c r="S7" s="614"/>
      <c r="T7" s="614"/>
      <c r="U7" s="614"/>
      <c r="V7" s="614"/>
    </row>
    <row r="8" spans="1:24" s="438" customFormat="1" ht="5.25" hidden="1" customHeight="1">
      <c r="A8" s="292"/>
      <c r="B8" s="292"/>
      <c r="E8" s="1263"/>
      <c r="F8" s="1263"/>
      <c r="G8" s="1250"/>
      <c r="H8" s="1250"/>
      <c r="I8" s="1250"/>
      <c r="J8" s="1250"/>
      <c r="S8" s="614"/>
      <c r="T8" s="614"/>
      <c r="U8" s="614"/>
      <c r="V8" s="614"/>
    </row>
    <row r="9" spans="1:24" s="438" customFormat="1" ht="5.25" hidden="1" customHeight="1">
      <c r="A9" s="292"/>
      <c r="B9" s="292"/>
      <c r="E9" s="1263"/>
      <c r="F9" s="1263"/>
      <c r="G9" s="1250"/>
      <c r="H9" s="1250"/>
      <c r="I9" s="1250"/>
      <c r="J9" s="1250"/>
      <c r="S9" s="614"/>
      <c r="T9" s="614"/>
      <c r="U9" s="614"/>
      <c r="V9" s="614"/>
    </row>
    <row r="10" spans="1:24" s="614" customFormat="1" ht="5.25" hidden="1">
      <c r="A10" s="292"/>
      <c r="B10" s="292"/>
      <c r="E10" s="1264"/>
      <c r="F10" s="1264"/>
      <c r="G10" s="788"/>
      <c r="H10" s="434"/>
      <c r="I10" s="746"/>
      <c r="J10" s="746"/>
    </row>
    <row r="11" spans="1:24" s="152" customFormat="1" ht="18.75" hidden="1" customHeight="1">
      <c r="A11" s="292"/>
      <c r="B11" s="292"/>
      <c r="D11" s="145"/>
      <c r="E11" s="1265" t="s">
        <v>633</v>
      </c>
      <c r="F11" s="1265"/>
      <c r="G11" s="1195"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5" t="s">
        <v>634</v>
      </c>
      <c r="F12" s="1265"/>
      <c r="G12" s="1195"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9"/>
      <c r="F13" s="1259"/>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1" t="s">
        <v>91</v>
      </c>
      <c r="E17" s="1251" t="s">
        <v>296</v>
      </c>
      <c r="F17" s="1251" t="s">
        <v>79</v>
      </c>
      <c r="G17" s="1251" t="s">
        <v>436</v>
      </c>
      <c r="H17" s="1251" t="s">
        <v>91</v>
      </c>
      <c r="I17" s="1251"/>
      <c r="J17" s="1251" t="s">
        <v>19</v>
      </c>
      <c r="K17" s="1253" t="s">
        <v>461</v>
      </c>
      <c r="L17" s="1253"/>
      <c r="M17" s="1253"/>
      <c r="N17" s="1253"/>
      <c r="O17" s="1253" t="s">
        <v>624</v>
      </c>
      <c r="P17" s="1253"/>
      <c r="Q17" s="1253"/>
      <c r="R17" s="1253"/>
      <c r="S17" s="1253" t="s">
        <v>625</v>
      </c>
      <c r="T17" s="1253"/>
      <c r="U17" s="1253"/>
      <c r="V17" s="1253"/>
      <c r="W17" s="1251" t="s">
        <v>243</v>
      </c>
    </row>
    <row r="18" spans="1:24" ht="30.75" customHeight="1">
      <c r="D18" s="1251"/>
      <c r="E18" s="1251"/>
      <c r="F18" s="1251"/>
      <c r="G18" s="1251"/>
      <c r="H18" s="1251"/>
      <c r="I18" s="1251"/>
      <c r="J18" s="1251"/>
      <c r="K18" s="109" t="s">
        <v>299</v>
      </c>
      <c r="L18" s="1251" t="s">
        <v>91</v>
      </c>
      <c r="M18" s="1251"/>
      <c r="N18" s="109" t="s">
        <v>229</v>
      </c>
      <c r="O18" s="109" t="s">
        <v>299</v>
      </c>
      <c r="P18" s="1251" t="s">
        <v>91</v>
      </c>
      <c r="Q18" s="1251"/>
      <c r="R18" s="109" t="s">
        <v>229</v>
      </c>
      <c r="S18" s="510" t="s">
        <v>299</v>
      </c>
      <c r="T18" s="1251" t="s">
        <v>91</v>
      </c>
      <c r="U18" s="1251"/>
      <c r="V18" s="510" t="s">
        <v>398</v>
      </c>
      <c r="W18" s="1251"/>
    </row>
    <row r="19" spans="1:24" s="382" customFormat="1" ht="12" customHeight="1">
      <c r="A19" s="381"/>
      <c r="B19" s="381"/>
      <c r="D19" s="39" t="s">
        <v>92</v>
      </c>
      <c r="E19" s="39" t="s">
        <v>48</v>
      </c>
      <c r="F19" s="39" t="s">
        <v>49</v>
      </c>
      <c r="G19" s="39" t="s">
        <v>50</v>
      </c>
      <c r="H19" s="1252" t="s">
        <v>67</v>
      </c>
      <c r="I19" s="1252"/>
      <c r="J19" s="39" t="s">
        <v>68</v>
      </c>
      <c r="K19" s="39" t="s">
        <v>182</v>
      </c>
      <c r="L19" s="1252" t="s">
        <v>183</v>
      </c>
      <c r="M19" s="1252"/>
      <c r="N19" s="39" t="s">
        <v>207</v>
      </c>
      <c r="O19" s="39" t="s">
        <v>208</v>
      </c>
      <c r="P19" s="1252" t="s">
        <v>209</v>
      </c>
      <c r="Q19" s="1252"/>
      <c r="R19" s="39" t="s">
        <v>210</v>
      </c>
      <c r="S19" s="495" t="s">
        <v>209</v>
      </c>
      <c r="T19" s="1252" t="s">
        <v>210</v>
      </c>
      <c r="U19" s="1252"/>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13</v>
      </c>
      <c r="C21" s="290"/>
      <c r="D21" s="1254">
        <v>1</v>
      </c>
      <c r="E21" s="1266" t="s">
        <v>674</v>
      </c>
      <c r="F21" s="1268" t="s">
        <v>2877</v>
      </c>
      <c r="G21" s="1271" t="s">
        <v>84</v>
      </c>
      <c r="H21" s="1254"/>
      <c r="I21" s="1254">
        <v>1</v>
      </c>
      <c r="J21" s="1256" t="s">
        <v>2878</v>
      </c>
      <c r="K21" s="1275" t="s">
        <v>84</v>
      </c>
      <c r="L21" s="1273"/>
      <c r="M21" s="1273" t="s">
        <v>92</v>
      </c>
      <c r="N21" s="1276"/>
      <c r="O21" s="1275" t="s">
        <v>84</v>
      </c>
      <c r="P21" s="1273"/>
      <c r="Q21" s="1273" t="s">
        <v>92</v>
      </c>
      <c r="R21" s="1274"/>
      <c r="S21" s="1275" t="s">
        <v>84</v>
      </c>
      <c r="T21" s="1034"/>
      <c r="U21" s="1034" t="s">
        <v>92</v>
      </c>
      <c r="V21" s="1196"/>
      <c r="W21" s="288"/>
    </row>
    <row r="22" spans="1:24" s="1179" customFormat="1" ht="17.100000000000001" customHeight="1">
      <c r="A22" s="711"/>
      <c r="C22" s="710"/>
      <c r="D22" s="1254"/>
      <c r="E22" s="1266"/>
      <c r="F22" s="1269"/>
      <c r="G22" s="1271"/>
      <c r="H22" s="1254"/>
      <c r="I22" s="1254"/>
      <c r="J22" s="1257"/>
      <c r="K22" s="1275"/>
      <c r="L22" s="1273"/>
      <c r="M22" s="1273"/>
      <c r="N22" s="1276"/>
      <c r="O22" s="1275"/>
      <c r="P22" s="1273"/>
      <c r="Q22" s="1273"/>
      <c r="R22" s="1274"/>
      <c r="S22" s="1275"/>
      <c r="T22" s="1036"/>
      <c r="U22" s="707"/>
      <c r="V22" s="708"/>
      <c r="W22" s="709"/>
    </row>
    <row r="23" spans="1:24" s="1179" customFormat="1" ht="17.100000000000001" customHeight="1">
      <c r="A23" s="711"/>
      <c r="C23" s="710"/>
      <c r="D23" s="1255"/>
      <c r="E23" s="1267"/>
      <c r="F23" s="1269"/>
      <c r="G23" s="1272"/>
      <c r="H23" s="1255"/>
      <c r="I23" s="1255"/>
      <c r="J23" s="1257"/>
      <c r="K23" s="1272"/>
      <c r="L23" s="1255"/>
      <c r="M23" s="1255"/>
      <c r="N23" s="1274"/>
      <c r="O23" s="1272"/>
      <c r="P23" s="1189"/>
      <c r="Q23" s="707"/>
      <c r="R23" s="708"/>
      <c r="S23" s="704"/>
      <c r="T23" s="704"/>
      <c r="U23" s="704"/>
      <c r="V23" s="704"/>
      <c r="W23" s="709"/>
    </row>
    <row r="24" spans="1:24" s="1179" customFormat="1" ht="15" customHeight="1">
      <c r="A24" s="711"/>
      <c r="C24" s="710"/>
      <c r="D24" s="1255"/>
      <c r="E24" s="1267"/>
      <c r="F24" s="1269"/>
      <c r="G24" s="1272"/>
      <c r="H24" s="1255"/>
      <c r="I24" s="1255"/>
      <c r="J24" s="1258"/>
      <c r="K24" s="1272"/>
      <c r="L24" s="707"/>
      <c r="M24" s="708"/>
      <c r="N24" s="708"/>
      <c r="O24" s="708"/>
      <c r="P24" s="708"/>
      <c r="Q24" s="708"/>
      <c r="R24" s="708"/>
      <c r="S24" s="704"/>
      <c r="T24" s="704"/>
      <c r="U24" s="704"/>
      <c r="V24" s="704"/>
      <c r="W24" s="709"/>
    </row>
    <row r="25" spans="1:24" s="1179" customFormat="1" ht="15" customHeight="1">
      <c r="A25" s="711"/>
      <c r="C25" s="710"/>
      <c r="D25" s="1255"/>
      <c r="E25" s="1267"/>
      <c r="F25" s="1270"/>
      <c r="G25" s="1272"/>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47" t="s">
        <v>643</v>
      </c>
      <c r="F32" s="1247"/>
      <c r="G32" s="1247"/>
      <c r="H32" s="1247"/>
      <c r="I32" s="1247"/>
      <c r="J32" s="1247"/>
      <c r="K32" s="1247"/>
      <c r="L32" s="1247"/>
      <c r="M32" s="1247"/>
      <c r="N32" s="1247"/>
      <c r="O32" s="1247"/>
      <c r="P32" s="1247"/>
      <c r="Q32" s="1247"/>
      <c r="R32" s="1247"/>
      <c r="S32" s="1247"/>
      <c r="T32" s="1247"/>
      <c r="U32" s="1247"/>
      <c r="V32" s="1247"/>
      <c r="W32" s="1247"/>
    </row>
    <row r="33" spans="5:23" ht="36.950000000000003" customHeight="1">
      <c r="E33" s="1248" t="s">
        <v>645</v>
      </c>
      <c r="F33" s="1249"/>
      <c r="G33" s="1249"/>
      <c r="H33" s="1249"/>
      <c r="I33" s="1249"/>
      <c r="J33" s="1249"/>
      <c r="K33" s="1249"/>
      <c r="L33" s="1249"/>
      <c r="M33" s="1249"/>
      <c r="N33" s="1249"/>
      <c r="O33" s="1249"/>
      <c r="P33" s="1249"/>
      <c r="Q33" s="1249"/>
      <c r="R33" s="1249"/>
      <c r="S33" s="1249"/>
      <c r="T33" s="1249"/>
      <c r="U33" s="1249"/>
      <c r="V33" s="1249"/>
      <c r="W33" s="1249"/>
    </row>
    <row r="34" spans="5:23" ht="17.100000000000001" customHeight="1">
      <c r="E34" s="1248" t="s">
        <v>646</v>
      </c>
      <c r="F34" s="1249"/>
      <c r="G34" s="1249"/>
      <c r="H34" s="1249"/>
      <c r="I34" s="1249"/>
      <c r="J34" s="1249"/>
      <c r="K34" s="1249"/>
      <c r="L34" s="1249"/>
      <c r="M34" s="1249"/>
      <c r="N34" s="1249"/>
      <c r="O34" s="1249"/>
      <c r="P34" s="1249"/>
      <c r="Q34" s="1249"/>
      <c r="R34" s="1249"/>
      <c r="S34" s="1249"/>
      <c r="T34" s="1249"/>
      <c r="U34" s="1249"/>
      <c r="V34" s="1249"/>
      <c r="W34" s="1249"/>
    </row>
    <row r="35" spans="5:23" ht="27" customHeight="1">
      <c r="E35" s="1248" t="s">
        <v>647</v>
      </c>
      <c r="F35" s="1249"/>
      <c r="G35" s="1249"/>
      <c r="H35" s="1249"/>
      <c r="I35" s="1249"/>
      <c r="J35" s="1249"/>
      <c r="K35" s="1249"/>
      <c r="L35" s="1249"/>
      <c r="M35" s="1249"/>
      <c r="N35" s="1249"/>
      <c r="O35" s="1249"/>
      <c r="P35" s="1249"/>
      <c r="Q35" s="1249"/>
      <c r="R35" s="1249"/>
      <c r="S35" s="1249"/>
      <c r="T35" s="1249"/>
      <c r="U35" s="1249"/>
      <c r="V35" s="1249"/>
      <c r="W35" s="1249"/>
    </row>
    <row r="36" spans="5:23" ht="17.100000000000001" customHeight="1">
      <c r="E36" s="1248" t="s">
        <v>648</v>
      </c>
      <c r="F36" s="1249"/>
      <c r="G36" s="1249"/>
      <c r="H36" s="1249"/>
      <c r="I36" s="1249"/>
      <c r="J36" s="1249"/>
      <c r="K36" s="1249"/>
      <c r="L36" s="1249"/>
      <c r="M36" s="1249"/>
      <c r="N36" s="1249"/>
      <c r="O36" s="1249"/>
      <c r="P36" s="1249"/>
      <c r="Q36" s="1249"/>
      <c r="R36" s="1249"/>
      <c r="S36" s="1249"/>
      <c r="T36" s="1249"/>
      <c r="U36" s="1249"/>
      <c r="V36" s="1249"/>
      <c r="W36" s="1249"/>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47" t="s">
        <v>644</v>
      </c>
      <c r="F38" s="1247"/>
      <c r="G38" s="1247"/>
      <c r="H38" s="1247"/>
      <c r="I38" s="1247"/>
      <c r="J38" s="1247"/>
      <c r="K38" s="1247"/>
      <c r="L38" s="1247"/>
      <c r="M38" s="1247"/>
      <c r="N38" s="1247"/>
      <c r="O38" s="1247"/>
      <c r="P38" s="1247"/>
      <c r="Q38" s="1247"/>
      <c r="R38" s="1247"/>
      <c r="S38" s="1247"/>
      <c r="T38" s="1247"/>
      <c r="U38" s="1247"/>
      <c r="V38" s="1247"/>
      <c r="W38" s="1247"/>
    </row>
    <row r="39" spans="5:23" ht="17.100000000000001" customHeight="1">
      <c r="E39" s="1248" t="s">
        <v>649</v>
      </c>
      <c r="F39" s="1249"/>
      <c r="G39" s="1249"/>
      <c r="H39" s="1249"/>
      <c r="I39" s="1249"/>
      <c r="J39" s="1249"/>
      <c r="K39" s="1249"/>
      <c r="L39" s="1249"/>
      <c r="M39" s="1249"/>
      <c r="N39" s="1249"/>
      <c r="O39" s="1249"/>
      <c r="P39" s="1249"/>
      <c r="Q39" s="1249"/>
      <c r="R39" s="1249"/>
      <c r="S39" s="1249"/>
      <c r="T39" s="1249"/>
      <c r="U39" s="1249"/>
      <c r="V39" s="1249"/>
      <c r="W39" s="1249"/>
    </row>
    <row r="40" spans="5:23" ht="17.100000000000001" customHeight="1">
      <c r="E40" s="1248" t="s">
        <v>650</v>
      </c>
      <c r="F40" s="1249"/>
      <c r="G40" s="1249"/>
      <c r="H40" s="1249"/>
      <c r="I40" s="1249"/>
      <c r="J40" s="1249"/>
      <c r="K40" s="1249"/>
      <c r="L40" s="1249"/>
      <c r="M40" s="1249"/>
      <c r="N40" s="1249"/>
      <c r="O40" s="1249"/>
      <c r="P40" s="1249"/>
      <c r="Q40" s="1249"/>
      <c r="R40" s="1249"/>
      <c r="S40" s="1249"/>
      <c r="T40" s="1249"/>
      <c r="U40" s="1249"/>
      <c r="V40" s="1249"/>
      <c r="W40" s="1249"/>
    </row>
  </sheetData>
  <sheetProtection algorithmName="SHA-512" hashValue="+CfzzeLtjhaAGRcmTI/yN7xkOV/zydMcIxFQuMYquWqGWulO/dIWvIVM8XEyhN8AzXyni+x122bQBXH98nibjA==" saltValue="Pk3wpIvwdyVno//A9CqOCQ==" spinCount="100000" sheet="1" objects="1" scenarios="1" formatColumns="0" formatRows="0"/>
  <dataConsolidate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0"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5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500-000002000000}"/>
    <dataValidation type="textLength" operator="lessThanOrEqual" allowBlank="1" showInputMessage="1" showErrorMessage="1" errorTitle="Ошибка" error="Допускается ввод не более 900 символов!" sqref="V21:W21 R21:R22 J21" xr:uid="{00000000-0002-0000-0500-000003000000}">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SH_REESTR_ORG">
    <tabColor indexed="47"/>
  </sheetPr>
  <dimension ref="A1:J486"/>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1293</v>
      </c>
      <c r="B1" s="5" t="s">
        <v>1309</v>
      </c>
      <c r="C1" s="5" t="s">
        <v>1310</v>
      </c>
      <c r="D1" s="5" t="s">
        <v>1311</v>
      </c>
      <c r="E1" s="5" t="s">
        <v>1312</v>
      </c>
      <c r="F1" s="5" t="s">
        <v>1313</v>
      </c>
      <c r="G1" s="5" t="s">
        <v>1314</v>
      </c>
      <c r="H1" s="5" t="s">
        <v>1315</v>
      </c>
      <c r="I1" s="5" t="s">
        <v>1316</v>
      </c>
    </row>
    <row r="2" spans="1:10">
      <c r="A2" s="5">
        <v>1</v>
      </c>
      <c r="B2" s="5" t="s">
        <v>1317</v>
      </c>
      <c r="C2" s="5" t="s">
        <v>96</v>
      </c>
      <c r="D2" s="5" t="s">
        <v>1318</v>
      </c>
      <c r="E2" s="5" t="s">
        <v>1319</v>
      </c>
      <c r="F2" s="5" t="s">
        <v>1320</v>
      </c>
      <c r="G2" s="5" t="s">
        <v>1321</v>
      </c>
      <c r="J2" s="5" t="s">
        <v>2869</v>
      </c>
    </row>
    <row r="3" spans="1:10">
      <c r="A3" s="5">
        <v>2</v>
      </c>
      <c r="B3" s="5" t="s">
        <v>1317</v>
      </c>
      <c r="C3" s="5" t="s">
        <v>96</v>
      </c>
      <c r="D3" s="5" t="s">
        <v>1322</v>
      </c>
      <c r="E3" s="5" t="s">
        <v>1323</v>
      </c>
      <c r="F3" s="5" t="s">
        <v>1324</v>
      </c>
      <c r="G3" s="5" t="s">
        <v>1325</v>
      </c>
      <c r="J3" s="5" t="s">
        <v>2869</v>
      </c>
    </row>
    <row r="4" spans="1:10">
      <c r="A4" s="5">
        <v>3</v>
      </c>
      <c r="B4" s="5" t="s">
        <v>1317</v>
      </c>
      <c r="C4" s="5" t="s">
        <v>96</v>
      </c>
      <c r="D4" s="5" t="s">
        <v>1326</v>
      </c>
      <c r="E4" s="5" t="s">
        <v>1327</v>
      </c>
      <c r="F4" s="5" t="s">
        <v>1328</v>
      </c>
      <c r="G4" s="5" t="s">
        <v>1329</v>
      </c>
      <c r="H4" s="5" t="s">
        <v>1330</v>
      </c>
      <c r="J4" s="5" t="s">
        <v>2869</v>
      </c>
    </row>
    <row r="5" spans="1:10">
      <c r="A5" s="5">
        <v>4</v>
      </c>
      <c r="B5" s="5" t="s">
        <v>1317</v>
      </c>
      <c r="C5" s="5" t="s">
        <v>96</v>
      </c>
      <c r="D5" s="5" t="s">
        <v>1331</v>
      </c>
      <c r="E5" s="5" t="s">
        <v>1332</v>
      </c>
      <c r="F5" s="5" t="s">
        <v>1333</v>
      </c>
      <c r="G5" s="5" t="s">
        <v>1334</v>
      </c>
      <c r="J5" s="5" t="s">
        <v>2869</v>
      </c>
    </row>
    <row r="6" spans="1:10">
      <c r="A6" s="5">
        <v>5</v>
      </c>
      <c r="B6" s="5" t="s">
        <v>1317</v>
      </c>
      <c r="C6" s="5" t="s">
        <v>96</v>
      </c>
      <c r="D6" s="5" t="s">
        <v>1335</v>
      </c>
      <c r="E6" s="5" t="s">
        <v>1336</v>
      </c>
      <c r="F6" s="5" t="s">
        <v>1337</v>
      </c>
      <c r="G6" s="5" t="s">
        <v>1325</v>
      </c>
      <c r="J6" s="5" t="s">
        <v>2869</v>
      </c>
    </row>
    <row r="7" spans="1:10">
      <c r="A7" s="5">
        <v>6</v>
      </c>
      <c r="B7" s="5" t="s">
        <v>1317</v>
      </c>
      <c r="C7" s="5" t="s">
        <v>96</v>
      </c>
      <c r="D7" s="5" t="s">
        <v>2048</v>
      </c>
      <c r="E7" s="5" t="s">
        <v>2889</v>
      </c>
      <c r="F7" s="5" t="s">
        <v>2049</v>
      </c>
      <c r="G7" s="5" t="s">
        <v>1334</v>
      </c>
      <c r="J7" s="5" t="s">
        <v>2869</v>
      </c>
    </row>
    <row r="8" spans="1:10">
      <c r="A8" s="5">
        <v>7</v>
      </c>
      <c r="B8" s="5" t="s">
        <v>1317</v>
      </c>
      <c r="C8" s="5" t="s">
        <v>96</v>
      </c>
      <c r="D8" s="5" t="s">
        <v>2100</v>
      </c>
      <c r="E8" s="5" t="s">
        <v>2890</v>
      </c>
      <c r="F8" s="5" t="s">
        <v>2101</v>
      </c>
      <c r="G8" s="5" t="s">
        <v>1349</v>
      </c>
      <c r="J8" s="5" t="s">
        <v>2869</v>
      </c>
    </row>
    <row r="9" spans="1:10">
      <c r="A9" s="5">
        <v>8</v>
      </c>
      <c r="B9" s="5" t="s">
        <v>1317</v>
      </c>
      <c r="C9" s="5" t="s">
        <v>96</v>
      </c>
      <c r="D9" s="5" t="s">
        <v>1338</v>
      </c>
      <c r="E9" s="5" t="s">
        <v>1339</v>
      </c>
      <c r="F9" s="5" t="s">
        <v>1340</v>
      </c>
      <c r="G9" s="5" t="s">
        <v>1341</v>
      </c>
      <c r="J9" s="5" t="s">
        <v>2869</v>
      </c>
    </row>
    <row r="10" spans="1:10">
      <c r="A10" s="5">
        <v>9</v>
      </c>
      <c r="B10" s="5" t="s">
        <v>1317</v>
      </c>
      <c r="C10" s="5" t="s">
        <v>96</v>
      </c>
      <c r="D10" s="5" t="s">
        <v>1342</v>
      </c>
      <c r="E10" s="5" t="s">
        <v>1343</v>
      </c>
      <c r="F10" s="5" t="s">
        <v>1344</v>
      </c>
      <c r="G10" s="5" t="s">
        <v>1345</v>
      </c>
      <c r="J10" s="5" t="s">
        <v>2869</v>
      </c>
    </row>
    <row r="11" spans="1:10">
      <c r="A11" s="5">
        <v>10</v>
      </c>
      <c r="B11" s="5" t="s">
        <v>1317</v>
      </c>
      <c r="C11" s="5" t="s">
        <v>96</v>
      </c>
      <c r="D11" s="5" t="s">
        <v>1346</v>
      </c>
      <c r="E11" s="5" t="s">
        <v>1347</v>
      </c>
      <c r="F11" s="5" t="s">
        <v>1348</v>
      </c>
      <c r="G11" s="5" t="s">
        <v>1349</v>
      </c>
      <c r="J11" s="5" t="s">
        <v>2869</v>
      </c>
    </row>
    <row r="12" spans="1:10">
      <c r="A12" s="5">
        <v>11</v>
      </c>
      <c r="B12" s="5" t="s">
        <v>1317</v>
      </c>
      <c r="C12" s="5" t="s">
        <v>96</v>
      </c>
      <c r="D12" s="5" t="s">
        <v>1350</v>
      </c>
      <c r="E12" s="5" t="s">
        <v>1351</v>
      </c>
      <c r="F12" s="5" t="s">
        <v>1352</v>
      </c>
      <c r="G12" s="5" t="s">
        <v>1353</v>
      </c>
      <c r="J12" s="5" t="s">
        <v>2869</v>
      </c>
    </row>
    <row r="13" spans="1:10">
      <c r="A13" s="5">
        <v>12</v>
      </c>
      <c r="B13" s="5" t="s">
        <v>1317</v>
      </c>
      <c r="C13" s="5" t="s">
        <v>96</v>
      </c>
      <c r="D13" s="5" t="s">
        <v>1354</v>
      </c>
      <c r="E13" s="5" t="s">
        <v>1355</v>
      </c>
      <c r="F13" s="5" t="s">
        <v>1356</v>
      </c>
      <c r="G13" s="5" t="s">
        <v>1357</v>
      </c>
      <c r="J13" s="5" t="s">
        <v>2869</v>
      </c>
    </row>
    <row r="14" spans="1:10">
      <c r="A14" s="5">
        <v>13</v>
      </c>
      <c r="B14" s="5" t="s">
        <v>1317</v>
      </c>
      <c r="C14" s="5" t="s">
        <v>96</v>
      </c>
      <c r="D14" s="5" t="s">
        <v>1358</v>
      </c>
      <c r="E14" s="5" t="s">
        <v>1359</v>
      </c>
      <c r="F14" s="5" t="s">
        <v>1360</v>
      </c>
      <c r="G14" s="5" t="s">
        <v>1345</v>
      </c>
      <c r="J14" s="5" t="s">
        <v>2869</v>
      </c>
    </row>
    <row r="15" spans="1:10">
      <c r="A15" s="5">
        <v>14</v>
      </c>
      <c r="B15" s="5" t="s">
        <v>1317</v>
      </c>
      <c r="C15" s="5" t="s">
        <v>96</v>
      </c>
      <c r="D15" s="5" t="s">
        <v>1361</v>
      </c>
      <c r="E15" s="5" t="s">
        <v>1362</v>
      </c>
      <c r="F15" s="5" t="s">
        <v>1363</v>
      </c>
      <c r="G15" s="5" t="s">
        <v>1364</v>
      </c>
      <c r="J15" s="5" t="s">
        <v>2869</v>
      </c>
    </row>
    <row r="16" spans="1:10">
      <c r="A16" s="5">
        <v>15</v>
      </c>
      <c r="B16" s="5" t="s">
        <v>1317</v>
      </c>
      <c r="C16" s="5" t="s">
        <v>96</v>
      </c>
      <c r="D16" s="5" t="s">
        <v>1365</v>
      </c>
      <c r="E16" s="5" t="s">
        <v>1366</v>
      </c>
      <c r="F16" s="5" t="s">
        <v>1367</v>
      </c>
      <c r="G16" s="5" t="s">
        <v>1368</v>
      </c>
      <c r="J16" s="5" t="s">
        <v>2869</v>
      </c>
    </row>
    <row r="17" spans="1:10">
      <c r="A17" s="5">
        <v>16</v>
      </c>
      <c r="B17" s="5" t="s">
        <v>1317</v>
      </c>
      <c r="C17" s="5" t="s">
        <v>96</v>
      </c>
      <c r="D17" s="5" t="s">
        <v>1369</v>
      </c>
      <c r="E17" s="5" t="s">
        <v>1370</v>
      </c>
      <c r="F17" s="5" t="s">
        <v>1371</v>
      </c>
      <c r="G17" s="5" t="s">
        <v>1372</v>
      </c>
      <c r="J17" s="5" t="s">
        <v>2869</v>
      </c>
    </row>
    <row r="18" spans="1:10">
      <c r="A18" s="5">
        <v>17</v>
      </c>
      <c r="B18" s="5" t="s">
        <v>1317</v>
      </c>
      <c r="C18" s="5" t="s">
        <v>96</v>
      </c>
      <c r="D18" s="5" t="s">
        <v>1373</v>
      </c>
      <c r="E18" s="5" t="s">
        <v>1374</v>
      </c>
      <c r="F18" s="5" t="s">
        <v>1375</v>
      </c>
      <c r="G18" s="5" t="s">
        <v>1345</v>
      </c>
      <c r="J18" s="5" t="s">
        <v>2869</v>
      </c>
    </row>
    <row r="19" spans="1:10">
      <c r="A19" s="5">
        <v>18</v>
      </c>
      <c r="B19" s="5" t="s">
        <v>1317</v>
      </c>
      <c r="C19" s="5" t="s">
        <v>96</v>
      </c>
      <c r="D19" s="5" t="s">
        <v>1376</v>
      </c>
      <c r="E19" s="5" t="s">
        <v>1377</v>
      </c>
      <c r="F19" s="5" t="s">
        <v>1378</v>
      </c>
      <c r="G19" s="5" t="s">
        <v>1379</v>
      </c>
      <c r="J19" s="5" t="s">
        <v>2869</v>
      </c>
    </row>
    <row r="20" spans="1:10">
      <c r="A20" s="5">
        <v>19</v>
      </c>
      <c r="B20" s="5" t="s">
        <v>1317</v>
      </c>
      <c r="C20" s="5" t="s">
        <v>96</v>
      </c>
      <c r="D20" s="5" t="s">
        <v>1380</v>
      </c>
      <c r="E20" s="5" t="s">
        <v>1381</v>
      </c>
      <c r="F20" s="5" t="s">
        <v>1382</v>
      </c>
      <c r="G20" s="5" t="s">
        <v>1383</v>
      </c>
      <c r="J20" s="5" t="s">
        <v>2869</v>
      </c>
    </row>
    <row r="21" spans="1:10">
      <c r="A21" s="5">
        <v>20</v>
      </c>
      <c r="B21" s="5" t="s">
        <v>1317</v>
      </c>
      <c r="C21" s="5" t="s">
        <v>96</v>
      </c>
      <c r="D21" s="5" t="s">
        <v>1384</v>
      </c>
      <c r="E21" s="5" t="s">
        <v>1385</v>
      </c>
      <c r="F21" s="5" t="s">
        <v>1386</v>
      </c>
      <c r="G21" s="5" t="s">
        <v>1379</v>
      </c>
      <c r="J21" s="5" t="s">
        <v>2869</v>
      </c>
    </row>
    <row r="22" spans="1:10">
      <c r="A22" s="5">
        <v>21</v>
      </c>
      <c r="B22" s="5" t="s">
        <v>1317</v>
      </c>
      <c r="C22" s="5" t="s">
        <v>96</v>
      </c>
      <c r="D22" s="5" t="s">
        <v>1387</v>
      </c>
      <c r="E22" s="5" t="s">
        <v>1388</v>
      </c>
      <c r="F22" s="5" t="s">
        <v>1389</v>
      </c>
      <c r="G22" s="5" t="s">
        <v>1341</v>
      </c>
      <c r="J22" s="5" t="s">
        <v>2869</v>
      </c>
    </row>
    <row r="23" spans="1:10">
      <c r="A23" s="5">
        <v>22</v>
      </c>
      <c r="B23" s="5" t="s">
        <v>1317</v>
      </c>
      <c r="C23" s="5" t="s">
        <v>96</v>
      </c>
      <c r="D23" s="5" t="s">
        <v>1390</v>
      </c>
      <c r="E23" s="5" t="s">
        <v>1391</v>
      </c>
      <c r="F23" s="5" t="s">
        <v>1392</v>
      </c>
      <c r="G23" s="5" t="s">
        <v>1393</v>
      </c>
      <c r="J23" s="5" t="s">
        <v>2869</v>
      </c>
    </row>
    <row r="24" spans="1:10">
      <c r="A24" s="5">
        <v>23</v>
      </c>
      <c r="B24" s="5" t="s">
        <v>1317</v>
      </c>
      <c r="C24" s="5" t="s">
        <v>96</v>
      </c>
      <c r="D24" s="5" t="s">
        <v>1394</v>
      </c>
      <c r="E24" s="5" t="s">
        <v>1395</v>
      </c>
      <c r="F24" s="5" t="s">
        <v>1396</v>
      </c>
      <c r="G24" s="5" t="s">
        <v>1325</v>
      </c>
      <c r="H24" s="5" t="s">
        <v>1397</v>
      </c>
      <c r="J24" s="5" t="s">
        <v>2869</v>
      </c>
    </row>
    <row r="25" spans="1:10">
      <c r="A25" s="5">
        <v>24</v>
      </c>
      <c r="B25" s="5" t="s">
        <v>1317</v>
      </c>
      <c r="C25" s="5" t="s">
        <v>96</v>
      </c>
      <c r="D25" s="5" t="s">
        <v>1398</v>
      </c>
      <c r="E25" s="5" t="s">
        <v>1399</v>
      </c>
      <c r="F25" s="5" t="s">
        <v>1400</v>
      </c>
      <c r="G25" s="5" t="s">
        <v>1379</v>
      </c>
      <c r="J25" s="5" t="s">
        <v>2869</v>
      </c>
    </row>
    <row r="26" spans="1:10">
      <c r="A26" s="5">
        <v>25</v>
      </c>
      <c r="B26" s="5" t="s">
        <v>1317</v>
      </c>
      <c r="C26" s="5" t="s">
        <v>96</v>
      </c>
      <c r="D26" s="5" t="s">
        <v>1401</v>
      </c>
      <c r="E26" s="5" t="s">
        <v>1402</v>
      </c>
      <c r="F26" s="5" t="s">
        <v>1403</v>
      </c>
      <c r="G26" s="5" t="s">
        <v>1334</v>
      </c>
      <c r="J26" s="5" t="s">
        <v>2869</v>
      </c>
    </row>
    <row r="27" spans="1:10">
      <c r="A27" s="5">
        <v>26</v>
      </c>
      <c r="B27" s="5" t="s">
        <v>1317</v>
      </c>
      <c r="C27" s="5" t="s">
        <v>96</v>
      </c>
      <c r="D27" s="5" t="s">
        <v>1404</v>
      </c>
      <c r="E27" s="5" t="s">
        <v>1405</v>
      </c>
      <c r="F27" s="5" t="s">
        <v>1406</v>
      </c>
      <c r="G27" s="5" t="s">
        <v>1341</v>
      </c>
      <c r="J27" s="5" t="s">
        <v>2869</v>
      </c>
    </row>
    <row r="28" spans="1:10">
      <c r="A28" s="5">
        <v>27</v>
      </c>
      <c r="B28" s="5" t="s">
        <v>1317</v>
      </c>
      <c r="C28" s="5" t="s">
        <v>96</v>
      </c>
      <c r="D28" s="5" t="s">
        <v>1407</v>
      </c>
      <c r="E28" s="5" t="s">
        <v>1408</v>
      </c>
      <c r="F28" s="5" t="s">
        <v>1409</v>
      </c>
      <c r="G28" s="5" t="s">
        <v>1410</v>
      </c>
      <c r="H28" s="5" t="s">
        <v>1411</v>
      </c>
      <c r="J28" s="5" t="s">
        <v>2869</v>
      </c>
    </row>
    <row r="29" spans="1:10">
      <c r="A29" s="5">
        <v>28</v>
      </c>
      <c r="B29" s="5" t="s">
        <v>1317</v>
      </c>
      <c r="C29" s="5" t="s">
        <v>96</v>
      </c>
      <c r="D29" s="5" t="s">
        <v>1412</v>
      </c>
      <c r="E29" s="5" t="s">
        <v>1413</v>
      </c>
      <c r="F29" s="5" t="s">
        <v>1414</v>
      </c>
      <c r="G29" s="5" t="s">
        <v>1410</v>
      </c>
      <c r="J29" s="5" t="s">
        <v>2869</v>
      </c>
    </row>
    <row r="30" spans="1:10">
      <c r="A30" s="5">
        <v>29</v>
      </c>
      <c r="B30" s="5" t="s">
        <v>1317</v>
      </c>
      <c r="C30" s="5" t="s">
        <v>96</v>
      </c>
      <c r="D30" s="5" t="s">
        <v>1415</v>
      </c>
      <c r="E30" s="5" t="s">
        <v>1416</v>
      </c>
      <c r="F30" s="5" t="s">
        <v>1417</v>
      </c>
      <c r="G30" s="5" t="s">
        <v>1353</v>
      </c>
      <c r="J30" s="5" t="s">
        <v>2869</v>
      </c>
    </row>
    <row r="31" spans="1:10">
      <c r="A31" s="5">
        <v>30</v>
      </c>
      <c r="B31" s="5" t="s">
        <v>1317</v>
      </c>
      <c r="C31" s="5" t="s">
        <v>96</v>
      </c>
      <c r="D31" s="5" t="s">
        <v>1418</v>
      </c>
      <c r="E31" s="5" t="s">
        <v>1419</v>
      </c>
      <c r="F31" s="5" t="s">
        <v>1420</v>
      </c>
      <c r="G31" s="5" t="s">
        <v>1325</v>
      </c>
      <c r="J31" s="5" t="s">
        <v>2869</v>
      </c>
    </row>
    <row r="32" spans="1:10">
      <c r="A32" s="5">
        <v>31</v>
      </c>
      <c r="B32" s="5" t="s">
        <v>1317</v>
      </c>
      <c r="C32" s="5" t="s">
        <v>96</v>
      </c>
      <c r="D32" s="5" t="s">
        <v>1421</v>
      </c>
      <c r="E32" s="5" t="s">
        <v>1422</v>
      </c>
      <c r="F32" s="5" t="s">
        <v>1423</v>
      </c>
      <c r="G32" s="5" t="s">
        <v>1424</v>
      </c>
      <c r="J32" s="5" t="s">
        <v>2869</v>
      </c>
    </row>
    <row r="33" spans="1:10">
      <c r="A33" s="5">
        <v>32</v>
      </c>
      <c r="B33" s="5" t="s">
        <v>1317</v>
      </c>
      <c r="C33" s="5" t="s">
        <v>96</v>
      </c>
      <c r="D33" s="5" t="s">
        <v>1425</v>
      </c>
      <c r="E33" s="5" t="s">
        <v>1426</v>
      </c>
      <c r="F33" s="5" t="s">
        <v>1427</v>
      </c>
      <c r="G33" s="5" t="s">
        <v>1383</v>
      </c>
      <c r="J33" s="5" t="s">
        <v>2869</v>
      </c>
    </row>
    <row r="34" spans="1:10">
      <c r="A34" s="5">
        <v>33</v>
      </c>
      <c r="B34" s="5" t="s">
        <v>1317</v>
      </c>
      <c r="C34" s="5" t="s">
        <v>96</v>
      </c>
      <c r="D34" s="5" t="s">
        <v>1428</v>
      </c>
      <c r="E34" s="5" t="s">
        <v>1429</v>
      </c>
      <c r="F34" s="5" t="s">
        <v>1430</v>
      </c>
      <c r="G34" s="5" t="s">
        <v>1325</v>
      </c>
      <c r="J34" s="5" t="s">
        <v>2869</v>
      </c>
    </row>
    <row r="35" spans="1:10">
      <c r="A35" s="5">
        <v>34</v>
      </c>
      <c r="B35" s="5" t="s">
        <v>1317</v>
      </c>
      <c r="C35" s="5" t="s">
        <v>96</v>
      </c>
      <c r="D35" s="5" t="s">
        <v>1431</v>
      </c>
      <c r="E35" s="5" t="s">
        <v>1432</v>
      </c>
      <c r="F35" s="5" t="s">
        <v>1433</v>
      </c>
      <c r="G35" s="5" t="s">
        <v>1434</v>
      </c>
      <c r="J35" s="5" t="s">
        <v>2869</v>
      </c>
    </row>
    <row r="36" spans="1:10">
      <c r="A36" s="5">
        <v>35</v>
      </c>
      <c r="B36" s="5" t="s">
        <v>1317</v>
      </c>
      <c r="C36" s="5" t="s">
        <v>96</v>
      </c>
      <c r="D36" s="5" t="s">
        <v>1435</v>
      </c>
      <c r="E36" s="5" t="s">
        <v>1436</v>
      </c>
      <c r="F36" s="5" t="s">
        <v>1437</v>
      </c>
      <c r="G36" s="5" t="s">
        <v>1438</v>
      </c>
      <c r="J36" s="5" t="s">
        <v>2869</v>
      </c>
    </row>
    <row r="37" spans="1:10">
      <c r="A37" s="5">
        <v>36</v>
      </c>
      <c r="B37" s="5" t="s">
        <v>1317</v>
      </c>
      <c r="C37" s="5" t="s">
        <v>96</v>
      </c>
      <c r="D37" s="5" t="s">
        <v>1439</v>
      </c>
      <c r="E37" s="5" t="s">
        <v>1440</v>
      </c>
      <c r="F37" s="5" t="s">
        <v>1441</v>
      </c>
      <c r="G37" s="5" t="s">
        <v>1349</v>
      </c>
      <c r="I37" s="5" t="s">
        <v>2891</v>
      </c>
      <c r="J37" s="5" t="s">
        <v>2869</v>
      </c>
    </row>
    <row r="38" spans="1:10">
      <c r="A38" s="5">
        <v>37</v>
      </c>
      <c r="B38" s="5" t="s">
        <v>1317</v>
      </c>
      <c r="C38" s="5" t="s">
        <v>96</v>
      </c>
      <c r="D38" s="5" t="s">
        <v>1442</v>
      </c>
      <c r="E38" s="5" t="s">
        <v>1443</v>
      </c>
      <c r="F38" s="5" t="s">
        <v>1444</v>
      </c>
      <c r="G38" s="5" t="s">
        <v>1325</v>
      </c>
      <c r="J38" s="5" t="s">
        <v>2869</v>
      </c>
    </row>
    <row r="39" spans="1:10">
      <c r="A39" s="5">
        <v>38</v>
      </c>
      <c r="B39" s="5" t="s">
        <v>1317</v>
      </c>
      <c r="C39" s="5" t="s">
        <v>96</v>
      </c>
      <c r="D39" s="5" t="s">
        <v>1445</v>
      </c>
      <c r="E39" s="5" t="s">
        <v>1446</v>
      </c>
      <c r="F39" s="5" t="s">
        <v>1447</v>
      </c>
      <c r="G39" s="5" t="s">
        <v>1353</v>
      </c>
      <c r="J39" s="5" t="s">
        <v>2869</v>
      </c>
    </row>
    <row r="40" spans="1:10">
      <c r="A40" s="5">
        <v>39</v>
      </c>
      <c r="B40" s="5" t="s">
        <v>1317</v>
      </c>
      <c r="C40" s="5" t="s">
        <v>96</v>
      </c>
      <c r="D40" s="5" t="s">
        <v>1448</v>
      </c>
      <c r="E40" s="5" t="s">
        <v>1449</v>
      </c>
      <c r="F40" s="5" t="s">
        <v>1450</v>
      </c>
      <c r="G40" s="5" t="s">
        <v>1434</v>
      </c>
      <c r="J40" s="5" t="s">
        <v>2869</v>
      </c>
    </row>
    <row r="41" spans="1:10">
      <c r="A41" s="5">
        <v>40</v>
      </c>
      <c r="B41" s="5" t="s">
        <v>1317</v>
      </c>
      <c r="C41" s="5" t="s">
        <v>96</v>
      </c>
      <c r="D41" s="5" t="s">
        <v>1451</v>
      </c>
      <c r="E41" s="5" t="s">
        <v>1452</v>
      </c>
      <c r="F41" s="5" t="s">
        <v>1453</v>
      </c>
      <c r="G41" s="5" t="s">
        <v>1454</v>
      </c>
      <c r="H41" s="5" t="s">
        <v>1455</v>
      </c>
      <c r="J41" s="5" t="s">
        <v>2869</v>
      </c>
    </row>
    <row r="42" spans="1:10">
      <c r="A42" s="5">
        <v>41</v>
      </c>
      <c r="B42" s="5" t="s">
        <v>1317</v>
      </c>
      <c r="C42" s="5" t="s">
        <v>96</v>
      </c>
      <c r="D42" s="5" t="s">
        <v>1456</v>
      </c>
      <c r="E42" s="5" t="s">
        <v>1457</v>
      </c>
      <c r="F42" s="5" t="s">
        <v>1458</v>
      </c>
      <c r="G42" s="5" t="s">
        <v>1349</v>
      </c>
      <c r="J42" s="5" t="s">
        <v>2869</v>
      </c>
    </row>
    <row r="43" spans="1:10">
      <c r="A43" s="5">
        <v>42</v>
      </c>
      <c r="B43" s="5" t="s">
        <v>1317</v>
      </c>
      <c r="C43" s="5" t="s">
        <v>96</v>
      </c>
      <c r="D43" s="5" t="s">
        <v>1459</v>
      </c>
      <c r="E43" s="5" t="s">
        <v>1460</v>
      </c>
      <c r="F43" s="5" t="s">
        <v>1458</v>
      </c>
      <c r="G43" s="5" t="s">
        <v>1461</v>
      </c>
      <c r="J43" s="5" t="s">
        <v>2869</v>
      </c>
    </row>
    <row r="44" spans="1:10">
      <c r="A44" s="5">
        <v>43</v>
      </c>
      <c r="B44" s="5" t="s">
        <v>1317</v>
      </c>
      <c r="C44" s="5" t="s">
        <v>96</v>
      </c>
      <c r="D44" s="5" t="s">
        <v>1462</v>
      </c>
      <c r="E44" s="5" t="s">
        <v>1463</v>
      </c>
      <c r="F44" s="5" t="s">
        <v>1458</v>
      </c>
      <c r="G44" s="5" t="s">
        <v>1464</v>
      </c>
      <c r="J44" s="5" t="s">
        <v>2869</v>
      </c>
    </row>
    <row r="45" spans="1:10">
      <c r="A45" s="5">
        <v>44</v>
      </c>
      <c r="B45" s="5" t="s">
        <v>1317</v>
      </c>
      <c r="C45" s="5" t="s">
        <v>96</v>
      </c>
      <c r="D45" s="5" t="s">
        <v>1465</v>
      </c>
      <c r="E45" s="5" t="s">
        <v>1466</v>
      </c>
      <c r="F45" s="5" t="s">
        <v>1458</v>
      </c>
      <c r="G45" s="5" t="s">
        <v>1467</v>
      </c>
      <c r="J45" s="5" t="s">
        <v>2869</v>
      </c>
    </row>
    <row r="46" spans="1:10">
      <c r="A46" s="5">
        <v>45</v>
      </c>
      <c r="B46" s="5" t="s">
        <v>1317</v>
      </c>
      <c r="C46" s="5" t="s">
        <v>96</v>
      </c>
      <c r="D46" s="5" t="s">
        <v>1468</v>
      </c>
      <c r="E46" s="5" t="s">
        <v>1469</v>
      </c>
      <c r="F46" s="5" t="s">
        <v>1458</v>
      </c>
      <c r="G46" s="5" t="s">
        <v>1470</v>
      </c>
      <c r="J46" s="5" t="s">
        <v>2869</v>
      </c>
    </row>
    <row r="47" spans="1:10">
      <c r="A47" s="5">
        <v>46</v>
      </c>
      <c r="B47" s="5" t="s">
        <v>1317</v>
      </c>
      <c r="C47" s="5" t="s">
        <v>96</v>
      </c>
      <c r="D47" s="5" t="s">
        <v>1471</v>
      </c>
      <c r="E47" s="5" t="s">
        <v>1472</v>
      </c>
      <c r="F47" s="5" t="s">
        <v>1458</v>
      </c>
      <c r="G47" s="5" t="s">
        <v>1473</v>
      </c>
      <c r="J47" s="5" t="s">
        <v>2869</v>
      </c>
    </row>
    <row r="48" spans="1:10">
      <c r="A48" s="5">
        <v>47</v>
      </c>
      <c r="B48" s="5" t="s">
        <v>1317</v>
      </c>
      <c r="C48" s="5" t="s">
        <v>96</v>
      </c>
      <c r="D48" s="5" t="s">
        <v>1474</v>
      </c>
      <c r="E48" s="5" t="s">
        <v>1475</v>
      </c>
      <c r="F48" s="5" t="s">
        <v>1476</v>
      </c>
      <c r="G48" s="5" t="s">
        <v>1477</v>
      </c>
      <c r="J48" s="5" t="s">
        <v>2869</v>
      </c>
    </row>
    <row r="49" spans="1:10">
      <c r="A49" s="5">
        <v>48</v>
      </c>
      <c r="B49" s="5" t="s">
        <v>1317</v>
      </c>
      <c r="C49" s="5" t="s">
        <v>96</v>
      </c>
      <c r="D49" s="5" t="s">
        <v>1478</v>
      </c>
      <c r="E49" s="5" t="s">
        <v>1479</v>
      </c>
      <c r="F49" s="5" t="s">
        <v>1480</v>
      </c>
      <c r="G49" s="5" t="s">
        <v>1349</v>
      </c>
      <c r="J49" s="5" t="s">
        <v>2869</v>
      </c>
    </row>
    <row r="50" spans="1:10">
      <c r="A50" s="5">
        <v>49</v>
      </c>
      <c r="B50" s="5" t="s">
        <v>1317</v>
      </c>
      <c r="C50" s="5" t="s">
        <v>96</v>
      </c>
      <c r="D50" s="5" t="s">
        <v>1481</v>
      </c>
      <c r="E50" s="5" t="s">
        <v>1482</v>
      </c>
      <c r="F50" s="5" t="s">
        <v>1483</v>
      </c>
      <c r="G50" s="5" t="s">
        <v>1329</v>
      </c>
      <c r="J50" s="5" t="s">
        <v>2869</v>
      </c>
    </row>
    <row r="51" spans="1:10">
      <c r="A51" s="5">
        <v>50</v>
      </c>
      <c r="B51" s="5" t="s">
        <v>1317</v>
      </c>
      <c r="C51" s="5" t="s">
        <v>96</v>
      </c>
      <c r="D51" s="5" t="s">
        <v>1484</v>
      </c>
      <c r="E51" s="5" t="s">
        <v>1485</v>
      </c>
      <c r="F51" s="5" t="s">
        <v>1486</v>
      </c>
      <c r="G51" s="5" t="s">
        <v>1487</v>
      </c>
      <c r="J51" s="5" t="s">
        <v>2869</v>
      </c>
    </row>
    <row r="52" spans="1:10">
      <c r="A52" s="5">
        <v>51</v>
      </c>
      <c r="B52" s="5" t="s">
        <v>1317</v>
      </c>
      <c r="C52" s="5" t="s">
        <v>96</v>
      </c>
      <c r="D52" s="5" t="s">
        <v>1488</v>
      </c>
      <c r="E52" s="5" t="s">
        <v>1489</v>
      </c>
      <c r="F52" s="5" t="s">
        <v>1490</v>
      </c>
      <c r="G52" s="5" t="s">
        <v>1491</v>
      </c>
      <c r="J52" s="5" t="s">
        <v>2869</v>
      </c>
    </row>
    <row r="53" spans="1:10">
      <c r="A53" s="5">
        <v>52</v>
      </c>
      <c r="B53" s="5" t="s">
        <v>1317</v>
      </c>
      <c r="C53" s="5" t="s">
        <v>96</v>
      </c>
      <c r="D53" s="5" t="s">
        <v>1492</v>
      </c>
      <c r="E53" s="5" t="s">
        <v>1493</v>
      </c>
      <c r="F53" s="5" t="s">
        <v>1494</v>
      </c>
      <c r="G53" s="5" t="s">
        <v>1495</v>
      </c>
      <c r="J53" s="5" t="s">
        <v>2869</v>
      </c>
    </row>
    <row r="54" spans="1:10">
      <c r="A54" s="5">
        <v>53</v>
      </c>
      <c r="B54" s="5" t="s">
        <v>1317</v>
      </c>
      <c r="C54" s="5" t="s">
        <v>96</v>
      </c>
      <c r="D54" s="5" t="s">
        <v>1496</v>
      </c>
      <c r="E54" s="5" t="s">
        <v>1497</v>
      </c>
      <c r="F54" s="5" t="s">
        <v>1498</v>
      </c>
      <c r="G54" s="5" t="s">
        <v>1329</v>
      </c>
      <c r="J54" s="5" t="s">
        <v>2869</v>
      </c>
    </row>
    <row r="55" spans="1:10">
      <c r="A55" s="5">
        <v>54</v>
      </c>
      <c r="B55" s="5" t="s">
        <v>1317</v>
      </c>
      <c r="C55" s="5" t="s">
        <v>96</v>
      </c>
      <c r="D55" s="5" t="s">
        <v>1499</v>
      </c>
      <c r="E55" s="5" t="s">
        <v>1500</v>
      </c>
      <c r="F55" s="5" t="s">
        <v>1501</v>
      </c>
      <c r="G55" s="5" t="s">
        <v>1495</v>
      </c>
      <c r="J55" s="5" t="s">
        <v>2869</v>
      </c>
    </row>
    <row r="56" spans="1:10">
      <c r="A56" s="5">
        <v>55</v>
      </c>
      <c r="B56" s="5" t="s">
        <v>1317</v>
      </c>
      <c r="C56" s="5" t="s">
        <v>96</v>
      </c>
      <c r="D56" s="5" t="s">
        <v>1502</v>
      </c>
      <c r="E56" s="5" t="s">
        <v>1503</v>
      </c>
      <c r="F56" s="5" t="s">
        <v>1504</v>
      </c>
      <c r="G56" s="5" t="s">
        <v>1505</v>
      </c>
      <c r="J56" s="5" t="s">
        <v>2869</v>
      </c>
    </row>
    <row r="57" spans="1:10">
      <c r="A57" s="5">
        <v>56</v>
      </c>
      <c r="B57" s="5" t="s">
        <v>1317</v>
      </c>
      <c r="C57" s="5" t="s">
        <v>96</v>
      </c>
      <c r="D57" s="5" t="s">
        <v>1506</v>
      </c>
      <c r="E57" s="5" t="s">
        <v>1507</v>
      </c>
      <c r="F57" s="5" t="s">
        <v>1508</v>
      </c>
      <c r="G57" s="5" t="s">
        <v>1393</v>
      </c>
      <c r="H57" s="5" t="s">
        <v>1509</v>
      </c>
      <c r="J57" s="5" t="s">
        <v>2869</v>
      </c>
    </row>
    <row r="58" spans="1:10">
      <c r="A58" s="5">
        <v>57</v>
      </c>
      <c r="B58" s="5" t="s">
        <v>1317</v>
      </c>
      <c r="C58" s="5" t="s">
        <v>96</v>
      </c>
      <c r="D58" s="5" t="s">
        <v>1510</v>
      </c>
      <c r="E58" s="5" t="s">
        <v>1511</v>
      </c>
      <c r="F58" s="5" t="s">
        <v>1512</v>
      </c>
      <c r="G58" s="5" t="s">
        <v>1325</v>
      </c>
      <c r="J58" s="5" t="s">
        <v>2869</v>
      </c>
    </row>
    <row r="59" spans="1:10">
      <c r="A59" s="5">
        <v>58</v>
      </c>
      <c r="B59" s="5" t="s">
        <v>1317</v>
      </c>
      <c r="C59" s="5" t="s">
        <v>96</v>
      </c>
      <c r="D59" s="5" t="s">
        <v>1513</v>
      </c>
      <c r="E59" s="5" t="s">
        <v>1514</v>
      </c>
      <c r="F59" s="5" t="s">
        <v>1515</v>
      </c>
      <c r="G59" s="5" t="s">
        <v>1516</v>
      </c>
      <c r="H59" s="5" t="s">
        <v>1517</v>
      </c>
      <c r="J59" s="5" t="s">
        <v>2869</v>
      </c>
    </row>
    <row r="60" spans="1:10">
      <c r="A60" s="5">
        <v>59</v>
      </c>
      <c r="B60" s="5" t="s">
        <v>1317</v>
      </c>
      <c r="C60" s="5" t="s">
        <v>96</v>
      </c>
      <c r="D60" s="5" t="s">
        <v>1518</v>
      </c>
      <c r="E60" s="5" t="s">
        <v>1519</v>
      </c>
      <c r="F60" s="5" t="s">
        <v>1520</v>
      </c>
      <c r="G60" s="5" t="s">
        <v>1353</v>
      </c>
      <c r="H60" s="5" t="s">
        <v>1521</v>
      </c>
      <c r="J60" s="5" t="s">
        <v>2869</v>
      </c>
    </row>
    <row r="61" spans="1:10">
      <c r="A61" s="5">
        <v>60</v>
      </c>
      <c r="B61" s="5" t="s">
        <v>1317</v>
      </c>
      <c r="C61" s="5" t="s">
        <v>96</v>
      </c>
      <c r="D61" s="5" t="s">
        <v>1522</v>
      </c>
      <c r="E61" s="5" t="s">
        <v>1523</v>
      </c>
      <c r="F61" s="5" t="s">
        <v>1524</v>
      </c>
      <c r="G61" s="5" t="s">
        <v>1525</v>
      </c>
      <c r="J61" s="5" t="s">
        <v>2869</v>
      </c>
    </row>
    <row r="62" spans="1:10">
      <c r="A62" s="5">
        <v>61</v>
      </c>
      <c r="B62" s="5" t="s">
        <v>1317</v>
      </c>
      <c r="C62" s="5" t="s">
        <v>96</v>
      </c>
      <c r="D62" s="5" t="s">
        <v>1526</v>
      </c>
      <c r="E62" s="5" t="s">
        <v>1527</v>
      </c>
      <c r="F62" s="5" t="s">
        <v>1528</v>
      </c>
      <c r="G62" s="5" t="s">
        <v>1505</v>
      </c>
      <c r="J62" s="5" t="s">
        <v>2869</v>
      </c>
    </row>
    <row r="63" spans="1:10">
      <c r="A63" s="5">
        <v>62</v>
      </c>
      <c r="B63" s="5" t="s">
        <v>1317</v>
      </c>
      <c r="C63" s="5" t="s">
        <v>96</v>
      </c>
      <c r="D63" s="5" t="s">
        <v>1529</v>
      </c>
      <c r="E63" s="5" t="s">
        <v>1530</v>
      </c>
      <c r="F63" s="5" t="s">
        <v>1531</v>
      </c>
      <c r="G63" s="5" t="s">
        <v>1532</v>
      </c>
      <c r="H63" s="5" t="s">
        <v>1533</v>
      </c>
      <c r="J63" s="5" t="s">
        <v>2869</v>
      </c>
    </row>
    <row r="64" spans="1:10">
      <c r="A64" s="5">
        <v>63</v>
      </c>
      <c r="B64" s="5" t="s">
        <v>1317</v>
      </c>
      <c r="C64" s="5" t="s">
        <v>96</v>
      </c>
      <c r="D64" s="5" t="s">
        <v>1534</v>
      </c>
      <c r="E64" s="5" t="s">
        <v>1535</v>
      </c>
      <c r="F64" s="5" t="s">
        <v>1536</v>
      </c>
      <c r="G64" s="5" t="s">
        <v>1532</v>
      </c>
      <c r="J64" s="5" t="s">
        <v>2869</v>
      </c>
    </row>
    <row r="65" spans="1:10">
      <c r="A65" s="5">
        <v>64</v>
      </c>
      <c r="B65" s="5" t="s">
        <v>1317</v>
      </c>
      <c r="C65" s="5" t="s">
        <v>96</v>
      </c>
      <c r="D65" s="5" t="s">
        <v>1537</v>
      </c>
      <c r="E65" s="5" t="s">
        <v>1538</v>
      </c>
      <c r="F65" s="5" t="s">
        <v>1458</v>
      </c>
      <c r="G65" s="5" t="s">
        <v>1539</v>
      </c>
      <c r="J65" s="5" t="s">
        <v>2869</v>
      </c>
    </row>
    <row r="66" spans="1:10">
      <c r="A66" s="5">
        <v>65</v>
      </c>
      <c r="B66" s="5" t="s">
        <v>1317</v>
      </c>
      <c r="C66" s="5" t="s">
        <v>96</v>
      </c>
      <c r="D66" s="5" t="s">
        <v>1540</v>
      </c>
      <c r="E66" s="5" t="s">
        <v>1541</v>
      </c>
      <c r="F66" s="5" t="s">
        <v>1542</v>
      </c>
      <c r="G66" s="5" t="s">
        <v>1543</v>
      </c>
      <c r="J66" s="5" t="s">
        <v>2869</v>
      </c>
    </row>
    <row r="67" spans="1:10">
      <c r="A67" s="5">
        <v>66</v>
      </c>
      <c r="B67" s="5" t="s">
        <v>1317</v>
      </c>
      <c r="C67" s="5" t="s">
        <v>96</v>
      </c>
      <c r="D67" s="5" t="s">
        <v>1544</v>
      </c>
      <c r="E67" s="5" t="s">
        <v>1545</v>
      </c>
      <c r="F67" s="5" t="s">
        <v>1546</v>
      </c>
      <c r="G67" s="5" t="s">
        <v>1547</v>
      </c>
      <c r="H67" s="5" t="s">
        <v>1548</v>
      </c>
      <c r="J67" s="5" t="s">
        <v>2869</v>
      </c>
    </row>
    <row r="68" spans="1:10">
      <c r="A68" s="5">
        <v>67</v>
      </c>
      <c r="B68" s="5" t="s">
        <v>1317</v>
      </c>
      <c r="C68" s="5" t="s">
        <v>96</v>
      </c>
      <c r="D68" s="5" t="s">
        <v>1549</v>
      </c>
      <c r="E68" s="5" t="s">
        <v>1550</v>
      </c>
      <c r="F68" s="5" t="s">
        <v>1551</v>
      </c>
      <c r="G68" s="5" t="s">
        <v>1552</v>
      </c>
      <c r="J68" s="5" t="s">
        <v>2869</v>
      </c>
    </row>
    <row r="69" spans="1:10">
      <c r="A69" s="5">
        <v>68</v>
      </c>
      <c r="B69" s="5" t="s">
        <v>1317</v>
      </c>
      <c r="C69" s="5" t="s">
        <v>96</v>
      </c>
      <c r="D69" s="5" t="s">
        <v>1553</v>
      </c>
      <c r="E69" s="5" t="s">
        <v>2892</v>
      </c>
      <c r="F69" s="5" t="s">
        <v>1554</v>
      </c>
      <c r="G69" s="5" t="s">
        <v>1555</v>
      </c>
      <c r="J69" s="5" t="s">
        <v>2869</v>
      </c>
    </row>
    <row r="70" spans="1:10">
      <c r="A70" s="5">
        <v>69</v>
      </c>
      <c r="B70" s="5" t="s">
        <v>1317</v>
      </c>
      <c r="C70" s="5" t="s">
        <v>96</v>
      </c>
      <c r="D70" s="5" t="s">
        <v>1556</v>
      </c>
      <c r="E70" s="5" t="s">
        <v>1557</v>
      </c>
      <c r="F70" s="5" t="s">
        <v>1558</v>
      </c>
      <c r="G70" s="5" t="s">
        <v>1410</v>
      </c>
      <c r="J70" s="5" t="s">
        <v>2869</v>
      </c>
    </row>
    <row r="71" spans="1:10">
      <c r="A71" s="5">
        <v>70</v>
      </c>
      <c r="B71" s="5" t="s">
        <v>1317</v>
      </c>
      <c r="C71" s="5" t="s">
        <v>96</v>
      </c>
      <c r="D71" s="5" t="s">
        <v>1559</v>
      </c>
      <c r="E71" s="5" t="s">
        <v>1560</v>
      </c>
      <c r="F71" s="5" t="s">
        <v>1561</v>
      </c>
      <c r="G71" s="5" t="s">
        <v>1562</v>
      </c>
      <c r="J71" s="5" t="s">
        <v>2869</v>
      </c>
    </row>
    <row r="72" spans="1:10">
      <c r="A72" s="5">
        <v>71</v>
      </c>
      <c r="B72" s="5" t="s">
        <v>1317</v>
      </c>
      <c r="C72" s="5" t="s">
        <v>96</v>
      </c>
      <c r="D72" s="5" t="s">
        <v>1563</v>
      </c>
      <c r="E72" s="5" t="s">
        <v>1564</v>
      </c>
      <c r="F72" s="5" t="s">
        <v>1565</v>
      </c>
      <c r="G72" s="5" t="s">
        <v>1566</v>
      </c>
      <c r="J72" s="5" t="s">
        <v>2869</v>
      </c>
    </row>
    <row r="73" spans="1:10">
      <c r="A73" s="5">
        <v>72</v>
      </c>
      <c r="B73" s="5" t="s">
        <v>1317</v>
      </c>
      <c r="C73" s="5" t="s">
        <v>96</v>
      </c>
      <c r="D73" s="5" t="s">
        <v>1567</v>
      </c>
      <c r="E73" s="5" t="s">
        <v>1568</v>
      </c>
      <c r="F73" s="5" t="s">
        <v>1569</v>
      </c>
      <c r="G73" s="5" t="s">
        <v>1570</v>
      </c>
      <c r="J73" s="5" t="s">
        <v>2869</v>
      </c>
    </row>
    <row r="74" spans="1:10">
      <c r="A74" s="5">
        <v>73</v>
      </c>
      <c r="B74" s="5" t="s">
        <v>1317</v>
      </c>
      <c r="C74" s="5" t="s">
        <v>96</v>
      </c>
      <c r="D74" s="5" t="s">
        <v>1571</v>
      </c>
      <c r="E74" s="5" t="s">
        <v>1572</v>
      </c>
      <c r="F74" s="5" t="s">
        <v>1573</v>
      </c>
      <c r="G74" s="5" t="s">
        <v>1353</v>
      </c>
      <c r="J74" s="5" t="s">
        <v>2869</v>
      </c>
    </row>
    <row r="75" spans="1:10">
      <c r="A75" s="5">
        <v>74</v>
      </c>
      <c r="B75" s="5" t="s">
        <v>1317</v>
      </c>
      <c r="C75" s="5" t="s">
        <v>96</v>
      </c>
      <c r="D75" s="5" t="s">
        <v>1574</v>
      </c>
      <c r="E75" s="5" t="s">
        <v>1575</v>
      </c>
      <c r="F75" s="5" t="s">
        <v>1576</v>
      </c>
      <c r="G75" s="5" t="s">
        <v>1577</v>
      </c>
      <c r="J75" s="5" t="s">
        <v>2869</v>
      </c>
    </row>
    <row r="76" spans="1:10">
      <c r="A76" s="5">
        <v>75</v>
      </c>
      <c r="B76" s="5" t="s">
        <v>1317</v>
      </c>
      <c r="C76" s="5" t="s">
        <v>96</v>
      </c>
      <c r="D76" s="5" t="s">
        <v>1578</v>
      </c>
      <c r="E76" s="5" t="s">
        <v>1579</v>
      </c>
      <c r="F76" s="5" t="s">
        <v>1580</v>
      </c>
      <c r="G76" s="5" t="s">
        <v>1581</v>
      </c>
      <c r="J76" s="5" t="s">
        <v>2869</v>
      </c>
    </row>
    <row r="77" spans="1:10">
      <c r="A77" s="5">
        <v>76</v>
      </c>
      <c r="B77" s="5" t="s">
        <v>1317</v>
      </c>
      <c r="C77" s="5" t="s">
        <v>96</v>
      </c>
      <c r="D77" s="5" t="s">
        <v>1582</v>
      </c>
      <c r="E77" s="5" t="s">
        <v>1583</v>
      </c>
      <c r="F77" s="5" t="s">
        <v>1584</v>
      </c>
      <c r="G77" s="5" t="s">
        <v>1585</v>
      </c>
      <c r="J77" s="5" t="s">
        <v>2869</v>
      </c>
    </row>
    <row r="78" spans="1:10">
      <c r="A78" s="5">
        <v>77</v>
      </c>
      <c r="B78" s="5" t="s">
        <v>1317</v>
      </c>
      <c r="C78" s="5" t="s">
        <v>96</v>
      </c>
      <c r="D78" s="5" t="s">
        <v>1586</v>
      </c>
      <c r="E78" s="5" t="s">
        <v>1587</v>
      </c>
      <c r="F78" s="5" t="s">
        <v>1588</v>
      </c>
      <c r="G78" s="5" t="s">
        <v>1379</v>
      </c>
      <c r="J78" s="5" t="s">
        <v>2869</v>
      </c>
    </row>
    <row r="79" spans="1:10">
      <c r="A79" s="5">
        <v>78</v>
      </c>
      <c r="B79" s="5" t="s">
        <v>1317</v>
      </c>
      <c r="C79" s="5" t="s">
        <v>96</v>
      </c>
      <c r="D79" s="5" t="s">
        <v>1589</v>
      </c>
      <c r="E79" s="5" t="s">
        <v>1590</v>
      </c>
      <c r="F79" s="5" t="s">
        <v>1591</v>
      </c>
      <c r="G79" s="5" t="s">
        <v>1592</v>
      </c>
      <c r="J79" s="5" t="s">
        <v>2869</v>
      </c>
    </row>
    <row r="80" spans="1:10">
      <c r="A80" s="5">
        <v>79</v>
      </c>
      <c r="B80" s="5" t="s">
        <v>1317</v>
      </c>
      <c r="C80" s="5" t="s">
        <v>96</v>
      </c>
      <c r="D80" s="5" t="s">
        <v>1593</v>
      </c>
      <c r="E80" s="5" t="s">
        <v>1594</v>
      </c>
      <c r="F80" s="5" t="s">
        <v>1595</v>
      </c>
      <c r="G80" s="5" t="s">
        <v>1341</v>
      </c>
      <c r="J80" s="5" t="s">
        <v>2869</v>
      </c>
    </row>
    <row r="81" spans="1:10">
      <c r="A81" s="5">
        <v>80</v>
      </c>
      <c r="B81" s="5" t="s">
        <v>1317</v>
      </c>
      <c r="C81" s="5" t="s">
        <v>96</v>
      </c>
      <c r="D81" s="5" t="s">
        <v>1596</v>
      </c>
      <c r="E81" s="5" t="s">
        <v>1597</v>
      </c>
      <c r="F81" s="5" t="s">
        <v>1598</v>
      </c>
      <c r="G81" s="5" t="s">
        <v>1372</v>
      </c>
      <c r="J81" s="5" t="s">
        <v>2869</v>
      </c>
    </row>
    <row r="82" spans="1:10">
      <c r="A82" s="5">
        <v>81</v>
      </c>
      <c r="B82" s="5" t="s">
        <v>1317</v>
      </c>
      <c r="C82" s="5" t="s">
        <v>96</v>
      </c>
      <c r="D82" s="5" t="s">
        <v>1599</v>
      </c>
      <c r="E82" s="5" t="s">
        <v>1600</v>
      </c>
      <c r="F82" s="5" t="s">
        <v>1601</v>
      </c>
      <c r="G82" s="5" t="s">
        <v>1383</v>
      </c>
      <c r="J82" s="5" t="s">
        <v>2869</v>
      </c>
    </row>
    <row r="83" spans="1:10">
      <c r="A83" s="5">
        <v>82</v>
      </c>
      <c r="B83" s="5" t="s">
        <v>1317</v>
      </c>
      <c r="C83" s="5" t="s">
        <v>96</v>
      </c>
      <c r="D83" s="5" t="s">
        <v>1602</v>
      </c>
      <c r="E83" s="5" t="s">
        <v>1603</v>
      </c>
      <c r="F83" s="5" t="s">
        <v>1604</v>
      </c>
      <c r="G83" s="5" t="s">
        <v>1605</v>
      </c>
      <c r="J83" s="5" t="s">
        <v>2869</v>
      </c>
    </row>
    <row r="84" spans="1:10">
      <c r="A84" s="5">
        <v>83</v>
      </c>
      <c r="B84" s="5" t="s">
        <v>1317</v>
      </c>
      <c r="C84" s="5" t="s">
        <v>96</v>
      </c>
      <c r="D84" s="5" t="s">
        <v>1606</v>
      </c>
      <c r="E84" s="5" t="s">
        <v>1607</v>
      </c>
      <c r="F84" s="5" t="s">
        <v>1608</v>
      </c>
      <c r="G84" s="5" t="s">
        <v>1454</v>
      </c>
      <c r="J84" s="5" t="s">
        <v>2869</v>
      </c>
    </row>
    <row r="85" spans="1:10">
      <c r="A85" s="5">
        <v>84</v>
      </c>
      <c r="B85" s="5" t="s">
        <v>1317</v>
      </c>
      <c r="C85" s="5" t="s">
        <v>96</v>
      </c>
      <c r="D85" s="5" t="s">
        <v>1609</v>
      </c>
      <c r="E85" s="5" t="s">
        <v>1610</v>
      </c>
      <c r="F85" s="5" t="s">
        <v>1611</v>
      </c>
      <c r="G85" s="5" t="s">
        <v>1349</v>
      </c>
      <c r="J85" s="5" t="s">
        <v>2869</v>
      </c>
    </row>
    <row r="86" spans="1:10">
      <c r="A86" s="5">
        <v>85</v>
      </c>
      <c r="B86" s="5" t="s">
        <v>1317</v>
      </c>
      <c r="C86" s="5" t="s">
        <v>96</v>
      </c>
      <c r="D86" s="5" t="s">
        <v>1612</v>
      </c>
      <c r="E86" s="5" t="s">
        <v>1613</v>
      </c>
      <c r="F86" s="5" t="s">
        <v>1614</v>
      </c>
      <c r="G86" s="5" t="s">
        <v>1615</v>
      </c>
      <c r="J86" s="5" t="s">
        <v>2869</v>
      </c>
    </row>
    <row r="87" spans="1:10">
      <c r="A87" s="5">
        <v>86</v>
      </c>
      <c r="B87" s="5" t="s">
        <v>1317</v>
      </c>
      <c r="C87" s="5" t="s">
        <v>96</v>
      </c>
      <c r="D87" s="5" t="s">
        <v>1616</v>
      </c>
      <c r="E87" s="5" t="s">
        <v>1617</v>
      </c>
      <c r="F87" s="5" t="s">
        <v>1618</v>
      </c>
      <c r="G87" s="5" t="s">
        <v>1547</v>
      </c>
      <c r="J87" s="5" t="s">
        <v>2869</v>
      </c>
    </row>
    <row r="88" spans="1:10">
      <c r="A88" s="5">
        <v>87</v>
      </c>
      <c r="B88" s="5" t="s">
        <v>1317</v>
      </c>
      <c r="C88" s="5" t="s">
        <v>96</v>
      </c>
      <c r="D88" s="5" t="s">
        <v>1619</v>
      </c>
      <c r="E88" s="5" t="s">
        <v>1620</v>
      </c>
      <c r="F88" s="5" t="s">
        <v>1621</v>
      </c>
      <c r="G88" s="5" t="s">
        <v>1622</v>
      </c>
      <c r="J88" s="5" t="s">
        <v>2869</v>
      </c>
    </row>
    <row r="89" spans="1:10">
      <c r="A89" s="5">
        <v>88</v>
      </c>
      <c r="B89" s="5" t="s">
        <v>1317</v>
      </c>
      <c r="C89" s="5" t="s">
        <v>96</v>
      </c>
      <c r="D89" s="5" t="s">
        <v>1623</v>
      </c>
      <c r="E89" s="5" t="s">
        <v>1624</v>
      </c>
      <c r="F89" s="5" t="s">
        <v>1625</v>
      </c>
      <c r="G89" s="5" t="s">
        <v>1547</v>
      </c>
      <c r="J89" s="5" t="s">
        <v>2869</v>
      </c>
    </row>
    <row r="90" spans="1:10">
      <c r="A90" s="5">
        <v>89</v>
      </c>
      <c r="B90" s="5" t="s">
        <v>1317</v>
      </c>
      <c r="C90" s="5" t="s">
        <v>96</v>
      </c>
      <c r="D90" s="5" t="s">
        <v>1626</v>
      </c>
      <c r="E90" s="5" t="s">
        <v>1627</v>
      </c>
      <c r="F90" s="5" t="s">
        <v>1628</v>
      </c>
      <c r="G90" s="5" t="s">
        <v>1629</v>
      </c>
      <c r="J90" s="5" t="s">
        <v>2869</v>
      </c>
    </row>
    <row r="91" spans="1:10">
      <c r="A91" s="5">
        <v>90</v>
      </c>
      <c r="B91" s="5" t="s">
        <v>1317</v>
      </c>
      <c r="C91" s="5" t="s">
        <v>96</v>
      </c>
      <c r="D91" s="5" t="s">
        <v>1630</v>
      </c>
      <c r="E91" s="5" t="s">
        <v>1631</v>
      </c>
      <c r="F91" s="5" t="s">
        <v>1632</v>
      </c>
      <c r="G91" s="5" t="s">
        <v>1349</v>
      </c>
      <c r="J91" s="5" t="s">
        <v>2869</v>
      </c>
    </row>
    <row r="92" spans="1:10">
      <c r="A92" s="5">
        <v>91</v>
      </c>
      <c r="B92" s="5" t="s">
        <v>1317</v>
      </c>
      <c r="C92" s="5" t="s">
        <v>96</v>
      </c>
      <c r="D92" s="5" t="s">
        <v>1633</v>
      </c>
      <c r="E92" s="5" t="s">
        <v>1634</v>
      </c>
      <c r="F92" s="5" t="s">
        <v>1635</v>
      </c>
      <c r="G92" s="5" t="s">
        <v>1592</v>
      </c>
      <c r="J92" s="5" t="s">
        <v>2869</v>
      </c>
    </row>
    <row r="93" spans="1:10">
      <c r="A93" s="5">
        <v>92</v>
      </c>
      <c r="B93" s="5" t="s">
        <v>1317</v>
      </c>
      <c r="C93" s="5" t="s">
        <v>96</v>
      </c>
      <c r="D93" s="5" t="s">
        <v>1636</v>
      </c>
      <c r="E93" s="5" t="s">
        <v>1637</v>
      </c>
      <c r="F93" s="5" t="s">
        <v>1638</v>
      </c>
      <c r="G93" s="5" t="s">
        <v>1393</v>
      </c>
      <c r="J93" s="5" t="s">
        <v>2869</v>
      </c>
    </row>
    <row r="94" spans="1:10">
      <c r="A94" s="5">
        <v>93</v>
      </c>
      <c r="B94" s="5" t="s">
        <v>1317</v>
      </c>
      <c r="C94" s="5" t="s">
        <v>96</v>
      </c>
      <c r="D94" s="5" t="s">
        <v>1639</v>
      </c>
      <c r="E94" s="5" t="s">
        <v>1640</v>
      </c>
      <c r="F94" s="5" t="s">
        <v>1641</v>
      </c>
      <c r="G94" s="5" t="s">
        <v>1454</v>
      </c>
      <c r="J94" s="5" t="s">
        <v>2869</v>
      </c>
    </row>
    <row r="95" spans="1:10">
      <c r="A95" s="5">
        <v>94</v>
      </c>
      <c r="B95" s="5" t="s">
        <v>1317</v>
      </c>
      <c r="C95" s="5" t="s">
        <v>96</v>
      </c>
      <c r="D95" s="5" t="s">
        <v>1642</v>
      </c>
      <c r="E95" s="5" t="s">
        <v>1643</v>
      </c>
      <c r="F95" s="5" t="s">
        <v>1644</v>
      </c>
      <c r="G95" s="5" t="s">
        <v>1454</v>
      </c>
      <c r="J95" s="5" t="s">
        <v>2869</v>
      </c>
    </row>
    <row r="96" spans="1:10">
      <c r="A96" s="5">
        <v>95</v>
      </c>
      <c r="B96" s="5" t="s">
        <v>1317</v>
      </c>
      <c r="C96" s="5" t="s">
        <v>96</v>
      </c>
      <c r="D96" s="5" t="s">
        <v>1645</v>
      </c>
      <c r="E96" s="5" t="s">
        <v>1646</v>
      </c>
      <c r="F96" s="5" t="s">
        <v>1647</v>
      </c>
      <c r="G96" s="5" t="s">
        <v>1410</v>
      </c>
      <c r="J96" s="5" t="s">
        <v>2869</v>
      </c>
    </row>
    <row r="97" spans="1:10">
      <c r="A97" s="5">
        <v>96</v>
      </c>
      <c r="B97" s="5" t="s">
        <v>1317</v>
      </c>
      <c r="C97" s="5" t="s">
        <v>96</v>
      </c>
      <c r="D97" s="5" t="s">
        <v>1648</v>
      </c>
      <c r="E97" s="5" t="s">
        <v>1649</v>
      </c>
      <c r="F97" s="5" t="s">
        <v>1650</v>
      </c>
      <c r="G97" s="5" t="s">
        <v>1651</v>
      </c>
      <c r="I97" s="5" t="s">
        <v>2893</v>
      </c>
      <c r="J97" s="5" t="s">
        <v>2869</v>
      </c>
    </row>
    <row r="98" spans="1:10">
      <c r="A98" s="5">
        <v>97</v>
      </c>
      <c r="B98" s="5" t="s">
        <v>1317</v>
      </c>
      <c r="C98" s="5" t="s">
        <v>96</v>
      </c>
      <c r="D98" s="5" t="s">
        <v>1652</v>
      </c>
      <c r="E98" s="5" t="s">
        <v>1653</v>
      </c>
      <c r="F98" s="5" t="s">
        <v>1654</v>
      </c>
      <c r="G98" s="5" t="s">
        <v>1532</v>
      </c>
      <c r="J98" s="5" t="s">
        <v>2869</v>
      </c>
    </row>
    <row r="99" spans="1:10">
      <c r="A99" s="5">
        <v>98</v>
      </c>
      <c r="B99" s="5" t="s">
        <v>1317</v>
      </c>
      <c r="C99" s="5" t="s">
        <v>96</v>
      </c>
      <c r="D99" s="5" t="s">
        <v>1655</v>
      </c>
      <c r="E99" s="5" t="s">
        <v>1656</v>
      </c>
      <c r="F99" s="5" t="s">
        <v>1657</v>
      </c>
      <c r="G99" s="5" t="s">
        <v>1605</v>
      </c>
      <c r="J99" s="5" t="s">
        <v>2869</v>
      </c>
    </row>
    <row r="100" spans="1:10">
      <c r="A100" s="5">
        <v>99</v>
      </c>
      <c r="B100" s="5" t="s">
        <v>1317</v>
      </c>
      <c r="C100" s="5" t="s">
        <v>96</v>
      </c>
      <c r="D100" s="5" t="s">
        <v>1658</v>
      </c>
      <c r="E100" s="5" t="s">
        <v>1659</v>
      </c>
      <c r="F100" s="5" t="s">
        <v>1660</v>
      </c>
      <c r="G100" s="5" t="s">
        <v>1592</v>
      </c>
      <c r="J100" s="5" t="s">
        <v>2869</v>
      </c>
    </row>
    <row r="101" spans="1:10">
      <c r="A101" s="5">
        <v>100</v>
      </c>
      <c r="B101" s="5" t="s">
        <v>1317</v>
      </c>
      <c r="C101" s="5" t="s">
        <v>96</v>
      </c>
      <c r="D101" s="5" t="s">
        <v>1661</v>
      </c>
      <c r="E101" s="5" t="s">
        <v>1662</v>
      </c>
      <c r="F101" s="5" t="s">
        <v>1663</v>
      </c>
      <c r="G101" s="5" t="s">
        <v>1664</v>
      </c>
      <c r="J101" s="5" t="s">
        <v>2869</v>
      </c>
    </row>
    <row r="102" spans="1:10">
      <c r="A102" s="5">
        <v>101</v>
      </c>
      <c r="B102" s="5" t="s">
        <v>1317</v>
      </c>
      <c r="C102" s="5" t="s">
        <v>96</v>
      </c>
      <c r="D102" s="5" t="s">
        <v>1665</v>
      </c>
      <c r="E102" s="5" t="s">
        <v>1666</v>
      </c>
      <c r="F102" s="5" t="s">
        <v>1667</v>
      </c>
      <c r="G102" s="5" t="s">
        <v>1664</v>
      </c>
      <c r="J102" s="5" t="s">
        <v>2869</v>
      </c>
    </row>
    <row r="103" spans="1:10">
      <c r="A103" s="5">
        <v>102</v>
      </c>
      <c r="B103" s="5" t="s">
        <v>1317</v>
      </c>
      <c r="C103" s="5" t="s">
        <v>96</v>
      </c>
      <c r="D103" s="5" t="s">
        <v>1668</v>
      </c>
      <c r="E103" s="5" t="s">
        <v>1669</v>
      </c>
      <c r="F103" s="5" t="s">
        <v>1670</v>
      </c>
      <c r="G103" s="5" t="s">
        <v>1664</v>
      </c>
      <c r="J103" s="5" t="s">
        <v>2869</v>
      </c>
    </row>
    <row r="104" spans="1:10">
      <c r="A104" s="5">
        <v>103</v>
      </c>
      <c r="B104" s="5" t="s">
        <v>1317</v>
      </c>
      <c r="C104" s="5" t="s">
        <v>96</v>
      </c>
      <c r="D104" s="5" t="s">
        <v>2894</v>
      </c>
      <c r="E104" s="5" t="s">
        <v>2895</v>
      </c>
      <c r="F104" s="5" t="s">
        <v>2896</v>
      </c>
      <c r="G104" s="5" t="s">
        <v>1664</v>
      </c>
      <c r="J104" s="5" t="s">
        <v>2869</v>
      </c>
    </row>
    <row r="105" spans="1:10">
      <c r="A105" s="5">
        <v>104</v>
      </c>
      <c r="B105" s="5" t="s">
        <v>1317</v>
      </c>
      <c r="C105" s="5" t="s">
        <v>96</v>
      </c>
      <c r="D105" s="5" t="s">
        <v>1671</v>
      </c>
      <c r="E105" s="5" t="s">
        <v>1672</v>
      </c>
      <c r="F105" s="5" t="s">
        <v>1673</v>
      </c>
      <c r="G105" s="5" t="s">
        <v>1664</v>
      </c>
      <c r="J105" s="5" t="s">
        <v>2869</v>
      </c>
    </row>
    <row r="106" spans="1:10">
      <c r="A106" s="5">
        <v>105</v>
      </c>
      <c r="B106" s="5" t="s">
        <v>1317</v>
      </c>
      <c r="C106" s="5" t="s">
        <v>96</v>
      </c>
      <c r="D106" s="5" t="s">
        <v>1674</v>
      </c>
      <c r="E106" s="5" t="s">
        <v>1675</v>
      </c>
      <c r="F106" s="5" t="s">
        <v>1676</v>
      </c>
      <c r="G106" s="5" t="s">
        <v>1664</v>
      </c>
      <c r="J106" s="5" t="s">
        <v>2869</v>
      </c>
    </row>
    <row r="107" spans="1:10">
      <c r="A107" s="5">
        <v>106</v>
      </c>
      <c r="B107" s="5" t="s">
        <v>1317</v>
      </c>
      <c r="C107" s="5" t="s">
        <v>96</v>
      </c>
      <c r="D107" s="5" t="s">
        <v>1677</v>
      </c>
      <c r="E107" s="5" t="s">
        <v>1678</v>
      </c>
      <c r="F107" s="5" t="s">
        <v>1679</v>
      </c>
      <c r="G107" s="5" t="s">
        <v>1664</v>
      </c>
      <c r="J107" s="5" t="s">
        <v>2869</v>
      </c>
    </row>
    <row r="108" spans="1:10">
      <c r="A108" s="5">
        <v>107</v>
      </c>
      <c r="B108" s="5" t="s">
        <v>1317</v>
      </c>
      <c r="C108" s="5" t="s">
        <v>96</v>
      </c>
      <c r="D108" s="5" t="s">
        <v>1680</v>
      </c>
      <c r="E108" s="5" t="s">
        <v>1681</v>
      </c>
      <c r="F108" s="5" t="s">
        <v>1682</v>
      </c>
      <c r="G108" s="5" t="s">
        <v>1683</v>
      </c>
      <c r="J108" s="5" t="s">
        <v>2869</v>
      </c>
    </row>
    <row r="109" spans="1:10">
      <c r="A109" s="5">
        <v>108</v>
      </c>
      <c r="B109" s="5" t="s">
        <v>1317</v>
      </c>
      <c r="C109" s="5" t="s">
        <v>96</v>
      </c>
      <c r="D109" s="5" t="s">
        <v>1684</v>
      </c>
      <c r="E109" s="5" t="s">
        <v>1685</v>
      </c>
      <c r="F109" s="5" t="s">
        <v>1686</v>
      </c>
      <c r="G109" s="5" t="s">
        <v>1687</v>
      </c>
      <c r="J109" s="5" t="s">
        <v>2869</v>
      </c>
    </row>
    <row r="110" spans="1:10">
      <c r="A110" s="5">
        <v>109</v>
      </c>
      <c r="B110" s="5" t="s">
        <v>1317</v>
      </c>
      <c r="C110" s="5" t="s">
        <v>96</v>
      </c>
      <c r="D110" s="5" t="s">
        <v>1688</v>
      </c>
      <c r="E110" s="5" t="s">
        <v>1689</v>
      </c>
      <c r="F110" s="5" t="s">
        <v>1551</v>
      </c>
      <c r="G110" s="5" t="s">
        <v>1690</v>
      </c>
      <c r="J110" s="5" t="s">
        <v>2869</v>
      </c>
    </row>
    <row r="111" spans="1:10">
      <c r="A111" s="5">
        <v>110</v>
      </c>
      <c r="B111" s="5" t="s">
        <v>1317</v>
      </c>
      <c r="C111" s="5" t="s">
        <v>96</v>
      </c>
      <c r="D111" s="5" t="s">
        <v>1691</v>
      </c>
      <c r="E111" s="5" t="s">
        <v>1692</v>
      </c>
      <c r="F111" s="5" t="s">
        <v>1693</v>
      </c>
      <c r="G111" s="5" t="s">
        <v>1505</v>
      </c>
      <c r="J111" s="5" t="s">
        <v>2869</v>
      </c>
    </row>
    <row r="112" spans="1:10">
      <c r="A112" s="5">
        <v>111</v>
      </c>
      <c r="B112" s="5" t="s">
        <v>1317</v>
      </c>
      <c r="C112" s="5" t="s">
        <v>96</v>
      </c>
      <c r="D112" s="5" t="s">
        <v>1694</v>
      </c>
      <c r="E112" s="5" t="s">
        <v>1695</v>
      </c>
      <c r="F112" s="5" t="s">
        <v>1696</v>
      </c>
      <c r="G112" s="5" t="s">
        <v>1505</v>
      </c>
      <c r="I112" s="5" t="s">
        <v>2897</v>
      </c>
      <c r="J112" s="5" t="s">
        <v>2869</v>
      </c>
    </row>
    <row r="113" spans="1:10">
      <c r="A113" s="5">
        <v>112</v>
      </c>
      <c r="B113" s="5" t="s">
        <v>1317</v>
      </c>
      <c r="C113" s="5" t="s">
        <v>96</v>
      </c>
      <c r="D113" s="5" t="s">
        <v>1697</v>
      </c>
      <c r="E113" s="5" t="s">
        <v>1698</v>
      </c>
      <c r="F113" s="5" t="s">
        <v>1699</v>
      </c>
      <c r="G113" s="5" t="s">
        <v>1700</v>
      </c>
      <c r="J113" s="5" t="s">
        <v>2869</v>
      </c>
    </row>
    <row r="114" spans="1:10">
      <c r="A114" s="5">
        <v>113</v>
      </c>
      <c r="B114" s="5" t="s">
        <v>1317</v>
      </c>
      <c r="C114" s="5" t="s">
        <v>96</v>
      </c>
      <c r="D114" s="5" t="s">
        <v>1701</v>
      </c>
      <c r="E114" s="5" t="s">
        <v>1702</v>
      </c>
      <c r="F114" s="5" t="s">
        <v>1703</v>
      </c>
      <c r="G114" s="5" t="s">
        <v>1704</v>
      </c>
      <c r="J114" s="5" t="s">
        <v>2869</v>
      </c>
    </row>
    <row r="115" spans="1:10">
      <c r="A115" s="5">
        <v>114</v>
      </c>
      <c r="B115" s="5" t="s">
        <v>1317</v>
      </c>
      <c r="C115" s="5" t="s">
        <v>96</v>
      </c>
      <c r="D115" s="5" t="s">
        <v>1705</v>
      </c>
      <c r="E115" s="5" t="s">
        <v>1706</v>
      </c>
      <c r="F115" s="5" t="s">
        <v>1707</v>
      </c>
      <c r="G115" s="5" t="s">
        <v>1622</v>
      </c>
      <c r="H115" s="5" t="s">
        <v>1708</v>
      </c>
      <c r="J115" s="5" t="s">
        <v>2869</v>
      </c>
    </row>
    <row r="116" spans="1:10">
      <c r="A116" s="5">
        <v>115</v>
      </c>
      <c r="B116" s="5" t="s">
        <v>1317</v>
      </c>
      <c r="C116" s="5" t="s">
        <v>96</v>
      </c>
      <c r="D116" s="5" t="s">
        <v>1709</v>
      </c>
      <c r="E116" s="5" t="s">
        <v>1710</v>
      </c>
      <c r="F116" s="5" t="s">
        <v>1711</v>
      </c>
      <c r="G116" s="5" t="s">
        <v>1712</v>
      </c>
      <c r="J116" s="5" t="s">
        <v>2869</v>
      </c>
    </row>
    <row r="117" spans="1:10">
      <c r="A117" s="5">
        <v>116</v>
      </c>
      <c r="B117" s="5" t="s">
        <v>1317</v>
      </c>
      <c r="C117" s="5" t="s">
        <v>96</v>
      </c>
      <c r="D117" s="5" t="s">
        <v>1713</v>
      </c>
      <c r="E117" s="5" t="s">
        <v>1714</v>
      </c>
      <c r="F117" s="5" t="s">
        <v>1715</v>
      </c>
      <c r="G117" s="5" t="s">
        <v>1716</v>
      </c>
      <c r="J117" s="5" t="s">
        <v>2869</v>
      </c>
    </row>
    <row r="118" spans="1:10">
      <c r="A118" s="5">
        <v>117</v>
      </c>
      <c r="B118" s="5" t="s">
        <v>1317</v>
      </c>
      <c r="C118" s="5" t="s">
        <v>96</v>
      </c>
      <c r="D118" s="5" t="s">
        <v>1717</v>
      </c>
      <c r="E118" s="5" t="s">
        <v>1718</v>
      </c>
      <c r="F118" s="5" t="s">
        <v>1719</v>
      </c>
      <c r="G118" s="5" t="s">
        <v>1700</v>
      </c>
      <c r="J118" s="5" t="s">
        <v>2869</v>
      </c>
    </row>
    <row r="119" spans="1:10">
      <c r="A119" s="5">
        <v>118</v>
      </c>
      <c r="B119" s="5" t="s">
        <v>1317</v>
      </c>
      <c r="C119" s="5" t="s">
        <v>96</v>
      </c>
      <c r="D119" s="5" t="s">
        <v>1720</v>
      </c>
      <c r="E119" s="5" t="s">
        <v>1721</v>
      </c>
      <c r="F119" s="5" t="s">
        <v>1722</v>
      </c>
      <c r="G119" s="5" t="s">
        <v>1723</v>
      </c>
      <c r="J119" s="5" t="s">
        <v>2869</v>
      </c>
    </row>
    <row r="120" spans="1:10">
      <c r="A120" s="5">
        <v>119</v>
      </c>
      <c r="B120" s="5" t="s">
        <v>1317</v>
      </c>
      <c r="C120" s="5" t="s">
        <v>96</v>
      </c>
      <c r="D120" s="5" t="s">
        <v>1724</v>
      </c>
      <c r="E120" s="5" t="s">
        <v>1725</v>
      </c>
      <c r="F120" s="5" t="s">
        <v>1726</v>
      </c>
      <c r="G120" s="5" t="s">
        <v>1505</v>
      </c>
      <c r="J120" s="5" t="s">
        <v>2869</v>
      </c>
    </row>
    <row r="121" spans="1:10">
      <c r="A121" s="5">
        <v>120</v>
      </c>
      <c r="B121" s="5" t="s">
        <v>1317</v>
      </c>
      <c r="C121" s="5" t="s">
        <v>96</v>
      </c>
      <c r="D121" s="5" t="s">
        <v>1727</v>
      </c>
      <c r="E121" s="5" t="s">
        <v>1728</v>
      </c>
      <c r="F121" s="5" t="s">
        <v>1729</v>
      </c>
      <c r="G121" s="5" t="s">
        <v>1730</v>
      </c>
      <c r="J121" s="5" t="s">
        <v>2869</v>
      </c>
    </row>
    <row r="122" spans="1:10">
      <c r="A122" s="5">
        <v>121</v>
      </c>
      <c r="B122" s="5" t="s">
        <v>1317</v>
      </c>
      <c r="C122" s="5" t="s">
        <v>96</v>
      </c>
      <c r="D122" s="5" t="s">
        <v>1731</v>
      </c>
      <c r="E122" s="5" t="s">
        <v>1732</v>
      </c>
      <c r="F122" s="5" t="s">
        <v>1733</v>
      </c>
      <c r="G122" s="5" t="s">
        <v>1730</v>
      </c>
      <c r="J122" s="5" t="s">
        <v>2869</v>
      </c>
    </row>
    <row r="123" spans="1:10">
      <c r="A123" s="5">
        <v>122</v>
      </c>
      <c r="B123" s="5" t="s">
        <v>1317</v>
      </c>
      <c r="C123" s="5" t="s">
        <v>96</v>
      </c>
      <c r="D123" s="5" t="s">
        <v>1734</v>
      </c>
      <c r="E123" s="5" t="s">
        <v>1735</v>
      </c>
      <c r="F123" s="5" t="s">
        <v>1736</v>
      </c>
      <c r="G123" s="5" t="s">
        <v>1438</v>
      </c>
      <c r="J123" s="5" t="s">
        <v>2869</v>
      </c>
    </row>
    <row r="124" spans="1:10">
      <c r="A124" s="5">
        <v>123</v>
      </c>
      <c r="B124" s="5" t="s">
        <v>1317</v>
      </c>
      <c r="C124" s="5" t="s">
        <v>96</v>
      </c>
      <c r="D124" s="5" t="s">
        <v>1737</v>
      </c>
      <c r="E124" s="5" t="s">
        <v>1738</v>
      </c>
      <c r="F124" s="5" t="s">
        <v>1739</v>
      </c>
      <c r="G124" s="5" t="s">
        <v>1740</v>
      </c>
      <c r="J124" s="5" t="s">
        <v>2869</v>
      </c>
    </row>
    <row r="125" spans="1:10">
      <c r="A125" s="5">
        <v>124</v>
      </c>
      <c r="B125" s="5" t="s">
        <v>1317</v>
      </c>
      <c r="C125" s="5" t="s">
        <v>96</v>
      </c>
      <c r="D125" s="5" t="s">
        <v>1741</v>
      </c>
      <c r="E125" s="5" t="s">
        <v>1742</v>
      </c>
      <c r="F125" s="5" t="s">
        <v>1743</v>
      </c>
      <c r="G125" s="5" t="s">
        <v>1341</v>
      </c>
      <c r="J125" s="5" t="s">
        <v>2869</v>
      </c>
    </row>
    <row r="126" spans="1:10">
      <c r="A126" s="5">
        <v>125</v>
      </c>
      <c r="B126" s="5" t="s">
        <v>1317</v>
      </c>
      <c r="C126" s="5" t="s">
        <v>96</v>
      </c>
      <c r="D126" s="5" t="s">
        <v>1744</v>
      </c>
      <c r="E126" s="5" t="s">
        <v>1745</v>
      </c>
      <c r="F126" s="5" t="s">
        <v>1746</v>
      </c>
      <c r="G126" s="5" t="s">
        <v>1438</v>
      </c>
      <c r="I126" s="5" t="s">
        <v>2898</v>
      </c>
      <c r="J126" s="5" t="s">
        <v>2869</v>
      </c>
    </row>
    <row r="127" spans="1:10">
      <c r="A127" s="5">
        <v>126</v>
      </c>
      <c r="B127" s="5" t="s">
        <v>1317</v>
      </c>
      <c r="C127" s="5" t="s">
        <v>96</v>
      </c>
      <c r="D127" s="5" t="s">
        <v>1747</v>
      </c>
      <c r="E127" s="5" t="s">
        <v>1748</v>
      </c>
      <c r="F127" s="5" t="s">
        <v>1749</v>
      </c>
      <c r="G127" s="5" t="s">
        <v>1516</v>
      </c>
      <c r="J127" s="5" t="s">
        <v>2869</v>
      </c>
    </row>
    <row r="128" spans="1:10">
      <c r="A128" s="5">
        <v>127</v>
      </c>
      <c r="B128" s="5" t="s">
        <v>1317</v>
      </c>
      <c r="C128" s="5" t="s">
        <v>96</v>
      </c>
      <c r="D128" s="5" t="s">
        <v>1750</v>
      </c>
      <c r="E128" s="5" t="s">
        <v>1751</v>
      </c>
      <c r="F128" s="5" t="s">
        <v>1752</v>
      </c>
      <c r="G128" s="5" t="s">
        <v>1740</v>
      </c>
      <c r="J128" s="5" t="s">
        <v>2869</v>
      </c>
    </row>
    <row r="129" spans="1:10">
      <c r="A129" s="5">
        <v>128</v>
      </c>
      <c r="B129" s="5" t="s">
        <v>1317</v>
      </c>
      <c r="C129" s="5" t="s">
        <v>96</v>
      </c>
      <c r="D129" s="5" t="s">
        <v>1753</v>
      </c>
      <c r="E129" s="5" t="s">
        <v>1754</v>
      </c>
      <c r="F129" s="5" t="s">
        <v>1755</v>
      </c>
      <c r="G129" s="5" t="s">
        <v>1756</v>
      </c>
      <c r="J129" s="5" t="s">
        <v>2869</v>
      </c>
    </row>
    <row r="130" spans="1:10">
      <c r="A130" s="5">
        <v>129</v>
      </c>
      <c r="B130" s="5" t="s">
        <v>1317</v>
      </c>
      <c r="C130" s="5" t="s">
        <v>96</v>
      </c>
      <c r="D130" s="5" t="s">
        <v>1757</v>
      </c>
      <c r="E130" s="5" t="s">
        <v>1758</v>
      </c>
      <c r="F130" s="5" t="s">
        <v>1759</v>
      </c>
      <c r="G130" s="5" t="s">
        <v>1379</v>
      </c>
      <c r="J130" s="5" t="s">
        <v>2869</v>
      </c>
    </row>
    <row r="131" spans="1:10">
      <c r="A131" s="5">
        <v>130</v>
      </c>
      <c r="B131" s="5" t="s">
        <v>1317</v>
      </c>
      <c r="C131" s="5" t="s">
        <v>96</v>
      </c>
      <c r="D131" s="5" t="s">
        <v>1760</v>
      </c>
      <c r="E131" s="5" t="s">
        <v>1761</v>
      </c>
      <c r="F131" s="5" t="s">
        <v>1762</v>
      </c>
      <c r="G131" s="5" t="s">
        <v>1651</v>
      </c>
      <c r="J131" s="5" t="s">
        <v>2869</v>
      </c>
    </row>
    <row r="132" spans="1:10">
      <c r="A132" s="5">
        <v>131</v>
      </c>
      <c r="B132" s="5" t="s">
        <v>1317</v>
      </c>
      <c r="C132" s="5" t="s">
        <v>96</v>
      </c>
      <c r="D132" s="5" t="s">
        <v>1763</v>
      </c>
      <c r="E132" s="5" t="s">
        <v>1764</v>
      </c>
      <c r="F132" s="5" t="s">
        <v>1765</v>
      </c>
      <c r="G132" s="5" t="s">
        <v>1321</v>
      </c>
      <c r="J132" s="5" t="s">
        <v>2869</v>
      </c>
    </row>
    <row r="133" spans="1:10">
      <c r="A133" s="5">
        <v>132</v>
      </c>
      <c r="B133" s="5" t="s">
        <v>1317</v>
      </c>
      <c r="C133" s="5" t="s">
        <v>96</v>
      </c>
      <c r="D133" s="5" t="s">
        <v>1766</v>
      </c>
      <c r="E133" s="5" t="s">
        <v>1767</v>
      </c>
      <c r="F133" s="5" t="s">
        <v>1768</v>
      </c>
      <c r="G133" s="5" t="s">
        <v>1410</v>
      </c>
      <c r="J133" s="5" t="s">
        <v>2869</v>
      </c>
    </row>
    <row r="134" spans="1:10">
      <c r="A134" s="5">
        <v>133</v>
      </c>
      <c r="B134" s="5" t="s">
        <v>1317</v>
      </c>
      <c r="C134" s="5" t="s">
        <v>96</v>
      </c>
      <c r="D134" s="5" t="s">
        <v>1769</v>
      </c>
      <c r="E134" s="5" t="s">
        <v>1770</v>
      </c>
      <c r="F134" s="5" t="s">
        <v>1771</v>
      </c>
      <c r="G134" s="5" t="s">
        <v>1683</v>
      </c>
      <c r="J134" s="5" t="s">
        <v>2869</v>
      </c>
    </row>
    <row r="135" spans="1:10">
      <c r="A135" s="5">
        <v>134</v>
      </c>
      <c r="B135" s="5" t="s">
        <v>1317</v>
      </c>
      <c r="C135" s="5" t="s">
        <v>96</v>
      </c>
      <c r="D135" s="5" t="s">
        <v>1772</v>
      </c>
      <c r="E135" s="5" t="s">
        <v>1773</v>
      </c>
      <c r="F135" s="5" t="s">
        <v>1774</v>
      </c>
      <c r="G135" s="5" t="s">
        <v>1712</v>
      </c>
      <c r="J135" s="5" t="s">
        <v>2869</v>
      </c>
    </row>
    <row r="136" spans="1:10">
      <c r="A136" s="5">
        <v>135</v>
      </c>
      <c r="B136" s="5" t="s">
        <v>1317</v>
      </c>
      <c r="C136" s="5" t="s">
        <v>96</v>
      </c>
      <c r="D136" s="5" t="s">
        <v>1775</v>
      </c>
      <c r="E136" s="5" t="s">
        <v>1776</v>
      </c>
      <c r="F136" s="5" t="s">
        <v>1777</v>
      </c>
      <c r="G136" s="5" t="s">
        <v>1364</v>
      </c>
      <c r="J136" s="5" t="s">
        <v>2869</v>
      </c>
    </row>
    <row r="137" spans="1:10">
      <c r="A137" s="5">
        <v>136</v>
      </c>
      <c r="B137" s="5" t="s">
        <v>1317</v>
      </c>
      <c r="C137" s="5" t="s">
        <v>96</v>
      </c>
      <c r="D137" s="5" t="s">
        <v>1778</v>
      </c>
      <c r="E137" s="5" t="s">
        <v>1779</v>
      </c>
      <c r="F137" s="5" t="s">
        <v>1780</v>
      </c>
      <c r="G137" s="5" t="s">
        <v>1781</v>
      </c>
      <c r="J137" s="5" t="s">
        <v>2869</v>
      </c>
    </row>
    <row r="138" spans="1:10">
      <c r="A138" s="5">
        <v>137</v>
      </c>
      <c r="B138" s="5" t="s">
        <v>1317</v>
      </c>
      <c r="C138" s="5" t="s">
        <v>96</v>
      </c>
      <c r="D138" s="5" t="s">
        <v>1782</v>
      </c>
      <c r="E138" s="5" t="s">
        <v>1783</v>
      </c>
      <c r="F138" s="5" t="s">
        <v>1784</v>
      </c>
      <c r="G138" s="5" t="s">
        <v>1785</v>
      </c>
      <c r="J138" s="5" t="s">
        <v>2869</v>
      </c>
    </row>
    <row r="139" spans="1:10">
      <c r="A139" s="5">
        <v>138</v>
      </c>
      <c r="B139" s="5" t="s">
        <v>1317</v>
      </c>
      <c r="C139" s="5" t="s">
        <v>96</v>
      </c>
      <c r="D139" s="5" t="s">
        <v>1786</v>
      </c>
      <c r="E139" s="5" t="s">
        <v>1787</v>
      </c>
      <c r="F139" s="5" t="s">
        <v>1788</v>
      </c>
      <c r="G139" s="5" t="s">
        <v>1789</v>
      </c>
      <c r="J139" s="5" t="s">
        <v>2869</v>
      </c>
    </row>
    <row r="140" spans="1:10">
      <c r="A140" s="5">
        <v>139</v>
      </c>
      <c r="B140" s="5" t="s">
        <v>1317</v>
      </c>
      <c r="C140" s="5" t="s">
        <v>96</v>
      </c>
      <c r="D140" s="5" t="s">
        <v>1790</v>
      </c>
      <c r="E140" s="5" t="s">
        <v>1791</v>
      </c>
      <c r="F140" s="5" t="s">
        <v>1792</v>
      </c>
      <c r="G140" s="5" t="s">
        <v>1577</v>
      </c>
      <c r="J140" s="5" t="s">
        <v>2869</v>
      </c>
    </row>
    <row r="141" spans="1:10">
      <c r="A141" s="5">
        <v>140</v>
      </c>
      <c r="B141" s="5" t="s">
        <v>1317</v>
      </c>
      <c r="C141" s="5" t="s">
        <v>96</v>
      </c>
      <c r="D141" s="5" t="s">
        <v>1793</v>
      </c>
      <c r="E141" s="5" t="s">
        <v>1794</v>
      </c>
      <c r="F141" s="5" t="s">
        <v>1795</v>
      </c>
      <c r="G141" s="5" t="s">
        <v>1383</v>
      </c>
      <c r="J141" s="5" t="s">
        <v>2869</v>
      </c>
    </row>
    <row r="142" spans="1:10">
      <c r="A142" s="5">
        <v>141</v>
      </c>
      <c r="B142" s="5" t="s">
        <v>1317</v>
      </c>
      <c r="C142" s="5" t="s">
        <v>96</v>
      </c>
      <c r="D142" s="5" t="s">
        <v>1796</v>
      </c>
      <c r="E142" s="5" t="s">
        <v>1797</v>
      </c>
      <c r="F142" s="5" t="s">
        <v>1798</v>
      </c>
      <c r="G142" s="5" t="s">
        <v>1345</v>
      </c>
      <c r="I142" s="5" t="s">
        <v>2899</v>
      </c>
      <c r="J142" s="5" t="s">
        <v>2869</v>
      </c>
    </row>
    <row r="143" spans="1:10">
      <c r="A143" s="5">
        <v>142</v>
      </c>
      <c r="B143" s="5" t="s">
        <v>1317</v>
      </c>
      <c r="C143" s="5" t="s">
        <v>96</v>
      </c>
      <c r="D143" s="5" t="s">
        <v>1799</v>
      </c>
      <c r="E143" s="5" t="s">
        <v>1800</v>
      </c>
      <c r="F143" s="5" t="s">
        <v>1801</v>
      </c>
      <c r="G143" s="5" t="s">
        <v>1581</v>
      </c>
      <c r="J143" s="5" t="s">
        <v>2869</v>
      </c>
    </row>
    <row r="144" spans="1:10">
      <c r="A144" s="5">
        <v>143</v>
      </c>
      <c r="B144" s="5" t="s">
        <v>1317</v>
      </c>
      <c r="C144" s="5" t="s">
        <v>96</v>
      </c>
      <c r="D144" s="5" t="s">
        <v>1802</v>
      </c>
      <c r="E144" s="5" t="s">
        <v>1803</v>
      </c>
      <c r="F144" s="5" t="s">
        <v>1804</v>
      </c>
      <c r="G144" s="5" t="s">
        <v>1379</v>
      </c>
      <c r="J144" s="5" t="s">
        <v>2869</v>
      </c>
    </row>
    <row r="145" spans="1:10">
      <c r="A145" s="5">
        <v>144</v>
      </c>
      <c r="B145" s="5" t="s">
        <v>1317</v>
      </c>
      <c r="C145" s="5" t="s">
        <v>96</v>
      </c>
      <c r="D145" s="5" t="s">
        <v>1805</v>
      </c>
      <c r="E145" s="5" t="s">
        <v>1806</v>
      </c>
      <c r="F145" s="5" t="s">
        <v>1807</v>
      </c>
      <c r="G145" s="5" t="s">
        <v>1781</v>
      </c>
      <c r="J145" s="5" t="s">
        <v>2869</v>
      </c>
    </row>
    <row r="146" spans="1:10">
      <c r="A146" s="5">
        <v>145</v>
      </c>
      <c r="B146" s="5" t="s">
        <v>1317</v>
      </c>
      <c r="C146" s="5" t="s">
        <v>96</v>
      </c>
      <c r="D146" s="5" t="s">
        <v>1808</v>
      </c>
      <c r="E146" s="5" t="s">
        <v>1809</v>
      </c>
      <c r="F146" s="5" t="s">
        <v>1810</v>
      </c>
      <c r="G146" s="5" t="s">
        <v>1585</v>
      </c>
      <c r="J146" s="5" t="s">
        <v>2869</v>
      </c>
    </row>
    <row r="147" spans="1:10">
      <c r="A147" s="5">
        <v>146</v>
      </c>
      <c r="B147" s="5" t="s">
        <v>1317</v>
      </c>
      <c r="C147" s="5" t="s">
        <v>96</v>
      </c>
      <c r="D147" s="5" t="s">
        <v>1811</v>
      </c>
      <c r="E147" s="5" t="s">
        <v>1812</v>
      </c>
      <c r="F147" s="5" t="s">
        <v>1813</v>
      </c>
      <c r="G147" s="5" t="s">
        <v>1814</v>
      </c>
      <c r="J147" s="5" t="s">
        <v>2869</v>
      </c>
    </row>
    <row r="148" spans="1:10">
      <c r="A148" s="5">
        <v>147</v>
      </c>
      <c r="B148" s="5" t="s">
        <v>1317</v>
      </c>
      <c r="C148" s="5" t="s">
        <v>96</v>
      </c>
      <c r="D148" s="5" t="s">
        <v>1815</v>
      </c>
      <c r="E148" s="5" t="s">
        <v>1816</v>
      </c>
      <c r="F148" s="5" t="s">
        <v>1817</v>
      </c>
      <c r="G148" s="5" t="s">
        <v>1814</v>
      </c>
      <c r="J148" s="5" t="s">
        <v>2869</v>
      </c>
    </row>
    <row r="149" spans="1:10">
      <c r="A149" s="5">
        <v>148</v>
      </c>
      <c r="B149" s="5" t="s">
        <v>1317</v>
      </c>
      <c r="C149" s="5" t="s">
        <v>96</v>
      </c>
      <c r="D149" s="5" t="s">
        <v>1818</v>
      </c>
      <c r="E149" s="5" t="s">
        <v>1819</v>
      </c>
      <c r="F149" s="5" t="s">
        <v>1820</v>
      </c>
      <c r="G149" s="5" t="s">
        <v>1814</v>
      </c>
      <c r="J149" s="5" t="s">
        <v>2869</v>
      </c>
    </row>
    <row r="150" spans="1:10">
      <c r="A150" s="5">
        <v>149</v>
      </c>
      <c r="B150" s="5" t="s">
        <v>1317</v>
      </c>
      <c r="C150" s="5" t="s">
        <v>96</v>
      </c>
      <c r="D150" s="5" t="s">
        <v>1821</v>
      </c>
      <c r="E150" s="5" t="s">
        <v>1822</v>
      </c>
      <c r="F150" s="5" t="s">
        <v>1823</v>
      </c>
      <c r="G150" s="5" t="s">
        <v>1814</v>
      </c>
      <c r="J150" s="5" t="s">
        <v>2869</v>
      </c>
    </row>
    <row r="151" spans="1:10">
      <c r="A151" s="5">
        <v>150</v>
      </c>
      <c r="B151" s="5" t="s">
        <v>1317</v>
      </c>
      <c r="C151" s="5" t="s">
        <v>96</v>
      </c>
      <c r="D151" s="5" t="s">
        <v>1824</v>
      </c>
      <c r="E151" s="5" t="s">
        <v>1825</v>
      </c>
      <c r="F151" s="5" t="s">
        <v>1826</v>
      </c>
      <c r="G151" s="5" t="s">
        <v>1814</v>
      </c>
      <c r="J151" s="5" t="s">
        <v>2869</v>
      </c>
    </row>
    <row r="152" spans="1:10">
      <c r="A152" s="5">
        <v>151</v>
      </c>
      <c r="B152" s="5" t="s">
        <v>1317</v>
      </c>
      <c r="C152" s="5" t="s">
        <v>96</v>
      </c>
      <c r="D152" s="5" t="s">
        <v>1827</v>
      </c>
      <c r="E152" s="5" t="s">
        <v>1828</v>
      </c>
      <c r="F152" s="5" t="s">
        <v>1829</v>
      </c>
      <c r="G152" s="5" t="s">
        <v>1814</v>
      </c>
      <c r="J152" s="5" t="s">
        <v>2869</v>
      </c>
    </row>
    <row r="153" spans="1:10">
      <c r="A153" s="5">
        <v>152</v>
      </c>
      <c r="B153" s="5" t="s">
        <v>1317</v>
      </c>
      <c r="C153" s="5" t="s">
        <v>96</v>
      </c>
      <c r="D153" s="5" t="s">
        <v>1830</v>
      </c>
      <c r="E153" s="5" t="s">
        <v>1831</v>
      </c>
      <c r="F153" s="5" t="s">
        <v>1832</v>
      </c>
      <c r="G153" s="5" t="s">
        <v>1814</v>
      </c>
      <c r="J153" s="5" t="s">
        <v>2869</v>
      </c>
    </row>
    <row r="154" spans="1:10">
      <c r="A154" s="5">
        <v>153</v>
      </c>
      <c r="B154" s="5" t="s">
        <v>1317</v>
      </c>
      <c r="C154" s="5" t="s">
        <v>96</v>
      </c>
      <c r="D154" s="5" t="s">
        <v>1833</v>
      </c>
      <c r="E154" s="5" t="s">
        <v>1834</v>
      </c>
      <c r="F154" s="5" t="s">
        <v>1835</v>
      </c>
      <c r="G154" s="5" t="s">
        <v>1410</v>
      </c>
      <c r="J154" s="5" t="s">
        <v>2869</v>
      </c>
    </row>
    <row r="155" spans="1:10">
      <c r="A155" s="5">
        <v>154</v>
      </c>
      <c r="B155" s="5" t="s">
        <v>1317</v>
      </c>
      <c r="C155" s="5" t="s">
        <v>96</v>
      </c>
      <c r="D155" s="5" t="s">
        <v>1836</v>
      </c>
      <c r="E155" s="5" t="s">
        <v>1837</v>
      </c>
      <c r="F155" s="5" t="s">
        <v>1838</v>
      </c>
      <c r="G155" s="5" t="s">
        <v>1814</v>
      </c>
      <c r="J155" s="5" t="s">
        <v>2869</v>
      </c>
    </row>
    <row r="156" spans="1:10">
      <c r="A156" s="5">
        <v>155</v>
      </c>
      <c r="B156" s="5" t="s">
        <v>1317</v>
      </c>
      <c r="C156" s="5" t="s">
        <v>96</v>
      </c>
      <c r="D156" s="5" t="s">
        <v>1839</v>
      </c>
      <c r="E156" s="5" t="s">
        <v>1840</v>
      </c>
      <c r="F156" s="5" t="s">
        <v>1841</v>
      </c>
      <c r="G156" s="5" t="s">
        <v>1814</v>
      </c>
      <c r="J156" s="5" t="s">
        <v>2869</v>
      </c>
    </row>
    <row r="157" spans="1:10">
      <c r="A157" s="5">
        <v>156</v>
      </c>
      <c r="B157" s="5" t="s">
        <v>1317</v>
      </c>
      <c r="C157" s="5" t="s">
        <v>96</v>
      </c>
      <c r="D157" s="5" t="s">
        <v>1842</v>
      </c>
      <c r="E157" s="5" t="s">
        <v>1843</v>
      </c>
      <c r="F157" s="5" t="s">
        <v>1844</v>
      </c>
      <c r="G157" s="5" t="s">
        <v>1845</v>
      </c>
      <c r="J157" s="5" t="s">
        <v>2869</v>
      </c>
    </row>
    <row r="158" spans="1:10">
      <c r="A158" s="5">
        <v>157</v>
      </c>
      <c r="B158" s="5" t="s">
        <v>1317</v>
      </c>
      <c r="C158" s="5" t="s">
        <v>96</v>
      </c>
      <c r="D158" s="5" t="s">
        <v>1846</v>
      </c>
      <c r="E158" s="5" t="s">
        <v>1847</v>
      </c>
      <c r="F158" s="5" t="s">
        <v>1848</v>
      </c>
      <c r="G158" s="5" t="s">
        <v>1814</v>
      </c>
      <c r="J158" s="5" t="s">
        <v>2869</v>
      </c>
    </row>
    <row r="159" spans="1:10">
      <c r="A159" s="5">
        <v>158</v>
      </c>
      <c r="B159" s="5" t="s">
        <v>1317</v>
      </c>
      <c r="C159" s="5" t="s">
        <v>96</v>
      </c>
      <c r="D159" s="5" t="s">
        <v>1849</v>
      </c>
      <c r="E159" s="5" t="s">
        <v>1850</v>
      </c>
      <c r="F159" s="5" t="s">
        <v>1851</v>
      </c>
      <c r="G159" s="5" t="s">
        <v>1814</v>
      </c>
      <c r="I159" s="5" t="s">
        <v>2900</v>
      </c>
      <c r="J159" s="5" t="s">
        <v>2869</v>
      </c>
    </row>
    <row r="160" spans="1:10">
      <c r="A160" s="5">
        <v>159</v>
      </c>
      <c r="B160" s="5" t="s">
        <v>1317</v>
      </c>
      <c r="C160" s="5" t="s">
        <v>96</v>
      </c>
      <c r="D160" s="5" t="s">
        <v>1852</v>
      </c>
      <c r="E160" s="5" t="s">
        <v>1853</v>
      </c>
      <c r="F160" s="5" t="s">
        <v>1854</v>
      </c>
      <c r="G160" s="5" t="s">
        <v>1855</v>
      </c>
      <c r="J160" s="5" t="s">
        <v>2869</v>
      </c>
    </row>
    <row r="161" spans="1:10">
      <c r="A161" s="5">
        <v>160</v>
      </c>
      <c r="B161" s="5" t="s">
        <v>1317</v>
      </c>
      <c r="C161" s="5" t="s">
        <v>96</v>
      </c>
      <c r="D161" s="5" t="s">
        <v>1856</v>
      </c>
      <c r="E161" s="5" t="s">
        <v>1857</v>
      </c>
      <c r="F161" s="5" t="s">
        <v>1858</v>
      </c>
      <c r="G161" s="5" t="s">
        <v>1859</v>
      </c>
      <c r="I161" s="5" t="s">
        <v>2901</v>
      </c>
      <c r="J161" s="5" t="s">
        <v>2869</v>
      </c>
    </row>
    <row r="162" spans="1:10">
      <c r="A162" s="5">
        <v>161</v>
      </c>
      <c r="B162" s="5" t="s">
        <v>1317</v>
      </c>
      <c r="C162" s="5" t="s">
        <v>96</v>
      </c>
      <c r="D162" s="5" t="s">
        <v>1860</v>
      </c>
      <c r="E162" s="5" t="s">
        <v>1861</v>
      </c>
      <c r="F162" s="5" t="s">
        <v>1862</v>
      </c>
      <c r="G162" s="5" t="s">
        <v>1555</v>
      </c>
      <c r="J162" s="5" t="s">
        <v>2869</v>
      </c>
    </row>
    <row r="163" spans="1:10">
      <c r="A163" s="5">
        <v>162</v>
      </c>
      <c r="B163" s="5" t="s">
        <v>1317</v>
      </c>
      <c r="C163" s="5" t="s">
        <v>96</v>
      </c>
      <c r="D163" s="5" t="s">
        <v>1863</v>
      </c>
      <c r="E163" s="5" t="s">
        <v>1864</v>
      </c>
      <c r="F163" s="5" t="s">
        <v>1865</v>
      </c>
      <c r="G163" s="5" t="s">
        <v>1622</v>
      </c>
      <c r="H163" s="5" t="s">
        <v>1866</v>
      </c>
      <c r="J163" s="5" t="s">
        <v>2869</v>
      </c>
    </row>
    <row r="164" spans="1:10">
      <c r="A164" s="5">
        <v>163</v>
      </c>
      <c r="B164" s="5" t="s">
        <v>1317</v>
      </c>
      <c r="C164" s="5" t="s">
        <v>96</v>
      </c>
      <c r="D164" s="5" t="s">
        <v>1867</v>
      </c>
      <c r="E164" s="5" t="s">
        <v>1868</v>
      </c>
      <c r="F164" s="5" t="s">
        <v>1869</v>
      </c>
      <c r="G164" s="5" t="s">
        <v>1581</v>
      </c>
      <c r="J164" s="5" t="s">
        <v>2869</v>
      </c>
    </row>
    <row r="165" spans="1:10">
      <c r="A165" s="5">
        <v>164</v>
      </c>
      <c r="B165" s="5" t="s">
        <v>1317</v>
      </c>
      <c r="C165" s="5" t="s">
        <v>96</v>
      </c>
      <c r="D165" s="5" t="s">
        <v>1870</v>
      </c>
      <c r="E165" s="5" t="s">
        <v>1871</v>
      </c>
      <c r="F165" s="5" t="s">
        <v>1872</v>
      </c>
      <c r="G165" s="5" t="s">
        <v>1364</v>
      </c>
      <c r="J165" s="5" t="s">
        <v>2869</v>
      </c>
    </row>
    <row r="166" spans="1:10">
      <c r="A166" s="5">
        <v>165</v>
      </c>
      <c r="B166" s="5" t="s">
        <v>1317</v>
      </c>
      <c r="C166" s="5" t="s">
        <v>96</v>
      </c>
      <c r="D166" s="5" t="s">
        <v>1873</v>
      </c>
      <c r="E166" s="5" t="s">
        <v>1874</v>
      </c>
      <c r="F166" s="5" t="s">
        <v>1875</v>
      </c>
      <c r="G166" s="5" t="s">
        <v>1876</v>
      </c>
      <c r="J166" s="5" t="s">
        <v>2869</v>
      </c>
    </row>
    <row r="167" spans="1:10">
      <c r="A167" s="5">
        <v>166</v>
      </c>
      <c r="B167" s="5" t="s">
        <v>1317</v>
      </c>
      <c r="C167" s="5" t="s">
        <v>96</v>
      </c>
      <c r="D167" s="5" t="s">
        <v>1877</v>
      </c>
      <c r="E167" s="5" t="s">
        <v>1878</v>
      </c>
      <c r="F167" s="5" t="s">
        <v>1879</v>
      </c>
      <c r="G167" s="5" t="s">
        <v>1585</v>
      </c>
      <c r="J167" s="5" t="s">
        <v>2869</v>
      </c>
    </row>
    <row r="168" spans="1:10">
      <c r="A168" s="5">
        <v>167</v>
      </c>
      <c r="B168" s="5" t="s">
        <v>1317</v>
      </c>
      <c r="C168" s="5" t="s">
        <v>96</v>
      </c>
      <c r="D168" s="5" t="s">
        <v>1880</v>
      </c>
      <c r="E168" s="5" t="s">
        <v>1881</v>
      </c>
      <c r="F168" s="5" t="s">
        <v>1882</v>
      </c>
      <c r="G168" s="5" t="s">
        <v>1334</v>
      </c>
      <c r="J168" s="5" t="s">
        <v>2869</v>
      </c>
    </row>
    <row r="169" spans="1:10">
      <c r="A169" s="5">
        <v>168</v>
      </c>
      <c r="B169" s="5" t="s">
        <v>1317</v>
      </c>
      <c r="C169" s="5" t="s">
        <v>96</v>
      </c>
      <c r="D169" s="5" t="s">
        <v>1883</v>
      </c>
      <c r="E169" s="5" t="s">
        <v>1884</v>
      </c>
      <c r="F169" s="5" t="s">
        <v>1885</v>
      </c>
      <c r="G169" s="5" t="s">
        <v>1364</v>
      </c>
      <c r="J169" s="5" t="s">
        <v>2869</v>
      </c>
    </row>
    <row r="170" spans="1:10">
      <c r="A170" s="5">
        <v>169</v>
      </c>
      <c r="B170" s="5" t="s">
        <v>1317</v>
      </c>
      <c r="C170" s="5" t="s">
        <v>96</v>
      </c>
      <c r="D170" s="5" t="s">
        <v>1886</v>
      </c>
      <c r="E170" s="5" t="s">
        <v>1887</v>
      </c>
      <c r="F170" s="5" t="s">
        <v>1888</v>
      </c>
      <c r="G170" s="5" t="s">
        <v>1581</v>
      </c>
      <c r="J170" s="5" t="s">
        <v>2869</v>
      </c>
    </row>
    <row r="171" spans="1:10">
      <c r="A171" s="5">
        <v>170</v>
      </c>
      <c r="B171" s="5" t="s">
        <v>1317</v>
      </c>
      <c r="C171" s="5" t="s">
        <v>96</v>
      </c>
      <c r="D171" s="5" t="s">
        <v>1889</v>
      </c>
      <c r="E171" s="5" t="s">
        <v>1890</v>
      </c>
      <c r="F171" s="5" t="s">
        <v>1891</v>
      </c>
      <c r="G171" s="5" t="s">
        <v>1410</v>
      </c>
      <c r="J171" s="5" t="s">
        <v>2869</v>
      </c>
    </row>
    <row r="172" spans="1:10">
      <c r="A172" s="5">
        <v>171</v>
      </c>
      <c r="B172" s="5" t="s">
        <v>1317</v>
      </c>
      <c r="C172" s="5" t="s">
        <v>96</v>
      </c>
      <c r="D172" s="5" t="s">
        <v>1892</v>
      </c>
      <c r="E172" s="5" t="s">
        <v>1893</v>
      </c>
      <c r="F172" s="5" t="s">
        <v>1894</v>
      </c>
      <c r="G172" s="5" t="s">
        <v>1364</v>
      </c>
      <c r="I172" s="5" t="s">
        <v>2902</v>
      </c>
      <c r="J172" s="5" t="s">
        <v>2869</v>
      </c>
    </row>
    <row r="173" spans="1:10">
      <c r="A173" s="5">
        <v>172</v>
      </c>
      <c r="B173" s="5" t="s">
        <v>1317</v>
      </c>
      <c r="C173" s="5" t="s">
        <v>96</v>
      </c>
      <c r="D173" s="5" t="s">
        <v>1895</v>
      </c>
      <c r="E173" s="5" t="s">
        <v>1896</v>
      </c>
      <c r="F173" s="5" t="s">
        <v>1897</v>
      </c>
      <c r="G173" s="5" t="s">
        <v>1364</v>
      </c>
      <c r="J173" s="5" t="s">
        <v>2869</v>
      </c>
    </row>
    <row r="174" spans="1:10">
      <c r="A174" s="5">
        <v>173</v>
      </c>
      <c r="B174" s="5" t="s">
        <v>1317</v>
      </c>
      <c r="C174" s="5" t="s">
        <v>96</v>
      </c>
      <c r="D174" s="5" t="s">
        <v>1898</v>
      </c>
      <c r="E174" s="5" t="s">
        <v>1899</v>
      </c>
      <c r="F174" s="5" t="s">
        <v>1900</v>
      </c>
      <c r="G174" s="5" t="s">
        <v>1364</v>
      </c>
      <c r="J174" s="5" t="s">
        <v>2869</v>
      </c>
    </row>
    <row r="175" spans="1:10">
      <c r="A175" s="5">
        <v>174</v>
      </c>
      <c r="B175" s="5" t="s">
        <v>1317</v>
      </c>
      <c r="C175" s="5" t="s">
        <v>96</v>
      </c>
      <c r="D175" s="5" t="s">
        <v>1901</v>
      </c>
      <c r="E175" s="5" t="s">
        <v>1902</v>
      </c>
      <c r="F175" s="5" t="s">
        <v>1903</v>
      </c>
      <c r="G175" s="5" t="s">
        <v>1364</v>
      </c>
      <c r="I175" s="5" t="s">
        <v>2903</v>
      </c>
      <c r="J175" s="5" t="s">
        <v>2869</v>
      </c>
    </row>
    <row r="176" spans="1:10">
      <c r="A176" s="5">
        <v>175</v>
      </c>
      <c r="B176" s="5" t="s">
        <v>1317</v>
      </c>
      <c r="C176" s="5" t="s">
        <v>96</v>
      </c>
      <c r="D176" s="5" t="s">
        <v>1904</v>
      </c>
      <c r="E176" s="5" t="s">
        <v>1905</v>
      </c>
      <c r="F176" s="5" t="s">
        <v>1906</v>
      </c>
      <c r="G176" s="5" t="s">
        <v>1585</v>
      </c>
      <c r="J176" s="5" t="s">
        <v>2869</v>
      </c>
    </row>
    <row r="177" spans="1:10">
      <c r="A177" s="5">
        <v>176</v>
      </c>
      <c r="B177" s="5" t="s">
        <v>1317</v>
      </c>
      <c r="C177" s="5" t="s">
        <v>96</v>
      </c>
      <c r="D177" s="5" t="s">
        <v>1908</v>
      </c>
      <c r="E177" s="5" t="s">
        <v>1909</v>
      </c>
      <c r="F177" s="5" t="s">
        <v>1910</v>
      </c>
      <c r="G177" s="5" t="s">
        <v>1876</v>
      </c>
      <c r="J177" s="5" t="s">
        <v>2869</v>
      </c>
    </row>
    <row r="178" spans="1:10">
      <c r="A178" s="5">
        <v>177</v>
      </c>
      <c r="B178" s="5" t="s">
        <v>1317</v>
      </c>
      <c r="C178" s="5" t="s">
        <v>96</v>
      </c>
      <c r="D178" s="5" t="s">
        <v>1911</v>
      </c>
      <c r="E178" s="5" t="s">
        <v>1912</v>
      </c>
      <c r="F178" s="5" t="s">
        <v>1913</v>
      </c>
      <c r="G178" s="5" t="s">
        <v>1585</v>
      </c>
      <c r="J178" s="5" t="s">
        <v>2869</v>
      </c>
    </row>
    <row r="179" spans="1:10">
      <c r="A179" s="5">
        <v>178</v>
      </c>
      <c r="B179" s="5" t="s">
        <v>1317</v>
      </c>
      <c r="C179" s="5" t="s">
        <v>96</v>
      </c>
      <c r="D179" s="5" t="s">
        <v>1914</v>
      </c>
      <c r="E179" s="5" t="s">
        <v>1915</v>
      </c>
      <c r="F179" s="5" t="s">
        <v>1916</v>
      </c>
      <c r="G179" s="5" t="s">
        <v>1577</v>
      </c>
      <c r="J179" s="5" t="s">
        <v>2869</v>
      </c>
    </row>
    <row r="180" spans="1:10">
      <c r="A180" s="5">
        <v>179</v>
      </c>
      <c r="B180" s="5" t="s">
        <v>1317</v>
      </c>
      <c r="C180" s="5" t="s">
        <v>96</v>
      </c>
      <c r="D180" s="5" t="s">
        <v>1917</v>
      </c>
      <c r="E180" s="5" t="s">
        <v>1918</v>
      </c>
      <c r="F180" s="5" t="s">
        <v>1919</v>
      </c>
      <c r="G180" s="5" t="s">
        <v>1570</v>
      </c>
      <c r="J180" s="5" t="s">
        <v>2869</v>
      </c>
    </row>
    <row r="181" spans="1:10">
      <c r="A181" s="5">
        <v>180</v>
      </c>
      <c r="B181" s="5" t="s">
        <v>1317</v>
      </c>
      <c r="C181" s="5" t="s">
        <v>96</v>
      </c>
      <c r="D181" s="5" t="s">
        <v>1920</v>
      </c>
      <c r="E181" s="5" t="s">
        <v>1921</v>
      </c>
      <c r="F181" s="5" t="s">
        <v>1922</v>
      </c>
      <c r="G181" s="5" t="s">
        <v>1585</v>
      </c>
      <c r="J181" s="5" t="s">
        <v>2869</v>
      </c>
    </row>
    <row r="182" spans="1:10">
      <c r="A182" s="5">
        <v>181</v>
      </c>
      <c r="B182" s="5" t="s">
        <v>1317</v>
      </c>
      <c r="C182" s="5" t="s">
        <v>96</v>
      </c>
      <c r="D182" s="5" t="s">
        <v>1923</v>
      </c>
      <c r="E182" s="5" t="s">
        <v>1924</v>
      </c>
      <c r="F182" s="5" t="s">
        <v>1925</v>
      </c>
      <c r="G182" s="5" t="s">
        <v>1383</v>
      </c>
      <c r="J182" s="5" t="s">
        <v>2869</v>
      </c>
    </row>
    <row r="183" spans="1:10">
      <c r="A183" s="5">
        <v>182</v>
      </c>
      <c r="B183" s="5" t="s">
        <v>1317</v>
      </c>
      <c r="C183" s="5" t="s">
        <v>96</v>
      </c>
      <c r="D183" s="5" t="s">
        <v>1926</v>
      </c>
      <c r="E183" s="5" t="s">
        <v>1927</v>
      </c>
      <c r="F183" s="5" t="s">
        <v>1928</v>
      </c>
      <c r="G183" s="5" t="s">
        <v>1814</v>
      </c>
      <c r="J183" s="5" t="s">
        <v>2869</v>
      </c>
    </row>
    <row r="184" spans="1:10">
      <c r="A184" s="5">
        <v>183</v>
      </c>
      <c r="B184" s="5" t="s">
        <v>1317</v>
      </c>
      <c r="C184" s="5" t="s">
        <v>96</v>
      </c>
      <c r="D184" s="5" t="s">
        <v>1929</v>
      </c>
      <c r="E184" s="5" t="s">
        <v>1930</v>
      </c>
      <c r="F184" s="5" t="s">
        <v>1931</v>
      </c>
      <c r="G184" s="5" t="s">
        <v>1859</v>
      </c>
      <c r="J184" s="5" t="s">
        <v>2869</v>
      </c>
    </row>
    <row r="185" spans="1:10">
      <c r="A185" s="5">
        <v>184</v>
      </c>
      <c r="B185" s="5" t="s">
        <v>1317</v>
      </c>
      <c r="C185" s="5" t="s">
        <v>96</v>
      </c>
      <c r="D185" s="5" t="s">
        <v>1932</v>
      </c>
      <c r="E185" s="5" t="s">
        <v>1933</v>
      </c>
      <c r="F185" s="5" t="s">
        <v>1934</v>
      </c>
      <c r="G185" s="5" t="s">
        <v>1372</v>
      </c>
      <c r="J185" s="5" t="s">
        <v>2869</v>
      </c>
    </row>
    <row r="186" spans="1:10">
      <c r="A186" s="5">
        <v>185</v>
      </c>
      <c r="B186" s="5" t="s">
        <v>1317</v>
      </c>
      <c r="C186" s="5" t="s">
        <v>96</v>
      </c>
      <c r="D186" s="5" t="s">
        <v>1935</v>
      </c>
      <c r="E186" s="5" t="s">
        <v>1936</v>
      </c>
      <c r="F186" s="5" t="s">
        <v>1937</v>
      </c>
      <c r="G186" s="5" t="s">
        <v>1938</v>
      </c>
      <c r="J186" s="5" t="s">
        <v>2869</v>
      </c>
    </row>
    <row r="187" spans="1:10">
      <c r="A187" s="5">
        <v>186</v>
      </c>
      <c r="B187" s="5" t="s">
        <v>1317</v>
      </c>
      <c r="C187" s="5" t="s">
        <v>96</v>
      </c>
      <c r="D187" s="5" t="s">
        <v>1939</v>
      </c>
      <c r="E187" s="5" t="s">
        <v>1940</v>
      </c>
      <c r="F187" s="5" t="s">
        <v>1941</v>
      </c>
      <c r="G187" s="5" t="s">
        <v>1814</v>
      </c>
      <c r="J187" s="5" t="s">
        <v>2869</v>
      </c>
    </row>
    <row r="188" spans="1:10">
      <c r="A188" s="5">
        <v>187</v>
      </c>
      <c r="B188" s="5" t="s">
        <v>1317</v>
      </c>
      <c r="C188" s="5" t="s">
        <v>96</v>
      </c>
      <c r="D188" s="5" t="s">
        <v>1942</v>
      </c>
      <c r="E188" s="5" t="s">
        <v>1943</v>
      </c>
      <c r="F188" s="5" t="s">
        <v>1944</v>
      </c>
      <c r="G188" s="5" t="s">
        <v>1505</v>
      </c>
      <c r="I188" s="5" t="s">
        <v>2904</v>
      </c>
      <c r="J188" s="5" t="s">
        <v>2869</v>
      </c>
    </row>
    <row r="189" spans="1:10">
      <c r="A189" s="5">
        <v>188</v>
      </c>
      <c r="B189" s="5" t="s">
        <v>1317</v>
      </c>
      <c r="C189" s="5" t="s">
        <v>96</v>
      </c>
      <c r="D189" s="5" t="s">
        <v>1945</v>
      </c>
      <c r="E189" s="5" t="s">
        <v>1946</v>
      </c>
      <c r="F189" s="5" t="s">
        <v>1947</v>
      </c>
      <c r="G189" s="5" t="s">
        <v>1592</v>
      </c>
      <c r="J189" s="5" t="s">
        <v>2869</v>
      </c>
    </row>
    <row r="190" spans="1:10">
      <c r="A190" s="5">
        <v>189</v>
      </c>
      <c r="B190" s="5" t="s">
        <v>1317</v>
      </c>
      <c r="C190" s="5" t="s">
        <v>96</v>
      </c>
      <c r="D190" s="5" t="s">
        <v>1948</v>
      </c>
      <c r="E190" s="5" t="s">
        <v>1949</v>
      </c>
      <c r="F190" s="5" t="s">
        <v>1950</v>
      </c>
      <c r="G190" s="5" t="s">
        <v>1781</v>
      </c>
      <c r="J190" s="5" t="s">
        <v>2869</v>
      </c>
    </row>
    <row r="191" spans="1:10">
      <c r="A191" s="5">
        <v>190</v>
      </c>
      <c r="B191" s="5" t="s">
        <v>1317</v>
      </c>
      <c r="C191" s="5" t="s">
        <v>96</v>
      </c>
      <c r="D191" s="5" t="s">
        <v>1952</v>
      </c>
      <c r="E191" s="5" t="s">
        <v>1953</v>
      </c>
      <c r="F191" s="5" t="s">
        <v>1954</v>
      </c>
      <c r="G191" s="5" t="s">
        <v>1700</v>
      </c>
      <c r="J191" s="5" t="s">
        <v>2869</v>
      </c>
    </row>
    <row r="192" spans="1:10">
      <c r="A192" s="5">
        <v>191</v>
      </c>
      <c r="B192" s="5" t="s">
        <v>1317</v>
      </c>
      <c r="C192" s="5" t="s">
        <v>96</v>
      </c>
      <c r="D192" s="5" t="s">
        <v>1955</v>
      </c>
      <c r="E192" s="5" t="s">
        <v>1956</v>
      </c>
      <c r="F192" s="5" t="s">
        <v>1957</v>
      </c>
      <c r="G192" s="5" t="s">
        <v>1704</v>
      </c>
      <c r="J192" s="5" t="s">
        <v>2869</v>
      </c>
    </row>
    <row r="193" spans="1:10">
      <c r="A193" s="5">
        <v>192</v>
      </c>
      <c r="B193" s="5" t="s">
        <v>1317</v>
      </c>
      <c r="C193" s="5" t="s">
        <v>96</v>
      </c>
      <c r="D193" s="5" t="s">
        <v>1958</v>
      </c>
      <c r="E193" s="5" t="s">
        <v>1959</v>
      </c>
      <c r="F193" s="5" t="s">
        <v>1960</v>
      </c>
      <c r="G193" s="5" t="s">
        <v>1383</v>
      </c>
      <c r="J193" s="5" t="s">
        <v>2869</v>
      </c>
    </row>
    <row r="194" spans="1:10">
      <c r="A194" s="5">
        <v>193</v>
      </c>
      <c r="B194" s="5" t="s">
        <v>1317</v>
      </c>
      <c r="C194" s="5" t="s">
        <v>96</v>
      </c>
      <c r="D194" s="5" t="s">
        <v>1961</v>
      </c>
      <c r="E194" s="5" t="s">
        <v>1962</v>
      </c>
      <c r="F194" s="5" t="s">
        <v>1963</v>
      </c>
      <c r="G194" s="5" t="s">
        <v>1577</v>
      </c>
      <c r="J194" s="5" t="s">
        <v>2869</v>
      </c>
    </row>
    <row r="195" spans="1:10">
      <c r="A195" s="5">
        <v>194</v>
      </c>
      <c r="B195" s="5" t="s">
        <v>1317</v>
      </c>
      <c r="C195" s="5" t="s">
        <v>96</v>
      </c>
      <c r="D195" s="5" t="s">
        <v>1964</v>
      </c>
      <c r="E195" s="5" t="s">
        <v>1965</v>
      </c>
      <c r="F195" s="5" t="s">
        <v>1966</v>
      </c>
      <c r="G195" s="5" t="s">
        <v>1967</v>
      </c>
      <c r="J195" s="5" t="s">
        <v>2869</v>
      </c>
    </row>
    <row r="196" spans="1:10">
      <c r="A196" s="5">
        <v>195</v>
      </c>
      <c r="B196" s="5" t="s">
        <v>1317</v>
      </c>
      <c r="C196" s="5" t="s">
        <v>96</v>
      </c>
      <c r="D196" s="5" t="s">
        <v>1968</v>
      </c>
      <c r="E196" s="5" t="s">
        <v>1969</v>
      </c>
      <c r="F196" s="5" t="s">
        <v>1970</v>
      </c>
      <c r="G196" s="5" t="s">
        <v>1547</v>
      </c>
      <c r="J196" s="5" t="s">
        <v>2869</v>
      </c>
    </row>
    <row r="197" spans="1:10">
      <c r="A197" s="5">
        <v>196</v>
      </c>
      <c r="B197" s="5" t="s">
        <v>1317</v>
      </c>
      <c r="C197" s="5" t="s">
        <v>96</v>
      </c>
      <c r="D197" s="5" t="s">
        <v>1971</v>
      </c>
      <c r="E197" s="5" t="s">
        <v>1972</v>
      </c>
      <c r="F197" s="5" t="s">
        <v>1973</v>
      </c>
      <c r="G197" s="5" t="s">
        <v>1585</v>
      </c>
      <c r="H197" s="5" t="s">
        <v>1974</v>
      </c>
      <c r="J197" s="5" t="s">
        <v>2869</v>
      </c>
    </row>
    <row r="198" spans="1:10">
      <c r="A198" s="5">
        <v>197</v>
      </c>
      <c r="B198" s="5" t="s">
        <v>1317</v>
      </c>
      <c r="C198" s="5" t="s">
        <v>96</v>
      </c>
      <c r="D198" s="5" t="s">
        <v>1975</v>
      </c>
      <c r="E198" s="5" t="s">
        <v>1976</v>
      </c>
      <c r="F198" s="5" t="s">
        <v>1977</v>
      </c>
      <c r="G198" s="5" t="s">
        <v>1585</v>
      </c>
      <c r="J198" s="5" t="s">
        <v>2869</v>
      </c>
    </row>
    <row r="199" spans="1:10">
      <c r="A199" s="5">
        <v>198</v>
      </c>
      <c r="B199" s="5" t="s">
        <v>1317</v>
      </c>
      <c r="C199" s="5" t="s">
        <v>96</v>
      </c>
      <c r="D199" s="5" t="s">
        <v>1978</v>
      </c>
      <c r="E199" s="5" t="s">
        <v>1979</v>
      </c>
      <c r="F199" s="5" t="s">
        <v>1980</v>
      </c>
      <c r="G199" s="5" t="s">
        <v>1341</v>
      </c>
      <c r="I199" s="5" t="s">
        <v>2905</v>
      </c>
      <c r="J199" s="5" t="s">
        <v>2869</v>
      </c>
    </row>
    <row r="200" spans="1:10">
      <c r="A200" s="5">
        <v>199</v>
      </c>
      <c r="B200" s="5" t="s">
        <v>1317</v>
      </c>
      <c r="C200" s="5" t="s">
        <v>96</v>
      </c>
      <c r="D200" s="5" t="s">
        <v>1981</v>
      </c>
      <c r="E200" s="5" t="s">
        <v>1982</v>
      </c>
      <c r="F200" s="5" t="s">
        <v>1983</v>
      </c>
      <c r="G200" s="5" t="s">
        <v>1984</v>
      </c>
      <c r="J200" s="5" t="s">
        <v>2869</v>
      </c>
    </row>
    <row r="201" spans="1:10">
      <c r="A201" s="5">
        <v>200</v>
      </c>
      <c r="B201" s="5" t="s">
        <v>1317</v>
      </c>
      <c r="C201" s="5" t="s">
        <v>96</v>
      </c>
      <c r="D201" s="5" t="s">
        <v>1985</v>
      </c>
      <c r="E201" s="5" t="s">
        <v>1986</v>
      </c>
      <c r="F201" s="5" t="s">
        <v>1987</v>
      </c>
      <c r="G201" s="5" t="s">
        <v>1814</v>
      </c>
      <c r="J201" s="5" t="s">
        <v>2869</v>
      </c>
    </row>
    <row r="202" spans="1:10">
      <c r="A202" s="5">
        <v>201</v>
      </c>
      <c r="B202" s="5" t="s">
        <v>1317</v>
      </c>
      <c r="C202" s="5" t="s">
        <v>96</v>
      </c>
      <c r="D202" s="5" t="s">
        <v>1988</v>
      </c>
      <c r="E202" s="5" t="s">
        <v>1989</v>
      </c>
      <c r="F202" s="5" t="s">
        <v>1990</v>
      </c>
      <c r="G202" s="5" t="s">
        <v>1547</v>
      </c>
      <c r="H202" s="5" t="s">
        <v>1991</v>
      </c>
      <c r="J202" s="5" t="s">
        <v>2869</v>
      </c>
    </row>
    <row r="203" spans="1:10">
      <c r="A203" s="5">
        <v>202</v>
      </c>
      <c r="B203" s="5" t="s">
        <v>1317</v>
      </c>
      <c r="C203" s="5" t="s">
        <v>96</v>
      </c>
      <c r="D203" s="5" t="s">
        <v>1993</v>
      </c>
      <c r="E203" s="5" t="s">
        <v>1994</v>
      </c>
      <c r="F203" s="5" t="s">
        <v>1995</v>
      </c>
      <c r="G203" s="5" t="s">
        <v>1992</v>
      </c>
      <c r="I203" s="5" t="s">
        <v>2906</v>
      </c>
      <c r="J203" s="5" t="s">
        <v>2869</v>
      </c>
    </row>
    <row r="204" spans="1:10">
      <c r="A204" s="5">
        <v>203</v>
      </c>
      <c r="B204" s="5" t="s">
        <v>1317</v>
      </c>
      <c r="C204" s="5" t="s">
        <v>96</v>
      </c>
      <c r="D204" s="5" t="s">
        <v>1996</v>
      </c>
      <c r="E204" s="5" t="s">
        <v>1997</v>
      </c>
      <c r="F204" s="5" t="s">
        <v>1998</v>
      </c>
      <c r="G204" s="5" t="s">
        <v>1704</v>
      </c>
      <c r="J204" s="5" t="s">
        <v>2869</v>
      </c>
    </row>
    <row r="205" spans="1:10">
      <c r="A205" s="5">
        <v>204</v>
      </c>
      <c r="B205" s="5" t="s">
        <v>1317</v>
      </c>
      <c r="C205" s="5" t="s">
        <v>96</v>
      </c>
      <c r="D205" s="5" t="s">
        <v>1999</v>
      </c>
      <c r="E205" s="5" t="s">
        <v>2000</v>
      </c>
      <c r="F205" s="5" t="s">
        <v>2001</v>
      </c>
      <c r="G205" s="5" t="s">
        <v>1704</v>
      </c>
      <c r="J205" s="5" t="s">
        <v>2869</v>
      </c>
    </row>
    <row r="206" spans="1:10">
      <c r="A206" s="5">
        <v>205</v>
      </c>
      <c r="B206" s="5" t="s">
        <v>1317</v>
      </c>
      <c r="C206" s="5" t="s">
        <v>96</v>
      </c>
      <c r="D206" s="5" t="s">
        <v>2002</v>
      </c>
      <c r="E206" s="5" t="s">
        <v>2003</v>
      </c>
      <c r="F206" s="5" t="s">
        <v>2004</v>
      </c>
      <c r="G206" s="5" t="s">
        <v>1704</v>
      </c>
      <c r="J206" s="5" t="s">
        <v>2869</v>
      </c>
    </row>
    <row r="207" spans="1:10">
      <c r="A207" s="5">
        <v>206</v>
      </c>
      <c r="B207" s="5" t="s">
        <v>1317</v>
      </c>
      <c r="C207" s="5" t="s">
        <v>96</v>
      </c>
      <c r="D207" s="5" t="s">
        <v>2005</v>
      </c>
      <c r="E207" s="5" t="s">
        <v>2006</v>
      </c>
      <c r="F207" s="5" t="s">
        <v>2007</v>
      </c>
      <c r="G207" s="5" t="s">
        <v>1622</v>
      </c>
      <c r="H207" s="5" t="s">
        <v>2008</v>
      </c>
      <c r="J207" s="5" t="s">
        <v>2869</v>
      </c>
    </row>
    <row r="208" spans="1:10">
      <c r="A208" s="5">
        <v>207</v>
      </c>
      <c r="B208" s="5" t="s">
        <v>1317</v>
      </c>
      <c r="C208" s="5" t="s">
        <v>96</v>
      </c>
      <c r="D208" s="5" t="s">
        <v>2009</v>
      </c>
      <c r="E208" s="5" t="s">
        <v>2010</v>
      </c>
      <c r="F208" s="5" t="s">
        <v>2011</v>
      </c>
      <c r="G208" s="5" t="s">
        <v>2012</v>
      </c>
      <c r="J208" s="5" t="s">
        <v>2869</v>
      </c>
    </row>
    <row r="209" spans="1:10">
      <c r="A209" s="5">
        <v>208</v>
      </c>
      <c r="B209" s="5" t="s">
        <v>1317</v>
      </c>
      <c r="C209" s="5" t="s">
        <v>96</v>
      </c>
      <c r="D209" s="5" t="s">
        <v>2013</v>
      </c>
      <c r="E209" s="5" t="s">
        <v>2014</v>
      </c>
      <c r="F209" s="5" t="s">
        <v>2015</v>
      </c>
      <c r="G209" s="5" t="s">
        <v>1547</v>
      </c>
      <c r="H209" s="5" t="s">
        <v>2016</v>
      </c>
      <c r="J209" s="5" t="s">
        <v>2869</v>
      </c>
    </row>
    <row r="210" spans="1:10">
      <c r="A210" s="5">
        <v>209</v>
      </c>
      <c r="B210" s="5" t="s">
        <v>1317</v>
      </c>
      <c r="C210" s="5" t="s">
        <v>96</v>
      </c>
      <c r="D210" s="5" t="s">
        <v>2017</v>
      </c>
      <c r="E210" s="5" t="s">
        <v>2018</v>
      </c>
      <c r="F210" s="5" t="s">
        <v>2019</v>
      </c>
      <c r="G210" s="5" t="s">
        <v>1349</v>
      </c>
      <c r="J210" s="5" t="s">
        <v>2869</v>
      </c>
    </row>
    <row r="211" spans="1:10">
      <c r="A211" s="5">
        <v>210</v>
      </c>
      <c r="B211" s="5" t="s">
        <v>1317</v>
      </c>
      <c r="C211" s="5" t="s">
        <v>96</v>
      </c>
      <c r="D211" s="5" t="s">
        <v>2020</v>
      </c>
      <c r="E211" s="5" t="s">
        <v>2021</v>
      </c>
      <c r="F211" s="5" t="s">
        <v>2022</v>
      </c>
      <c r="G211" s="5" t="s">
        <v>1349</v>
      </c>
      <c r="J211" s="5" t="s">
        <v>2869</v>
      </c>
    </row>
    <row r="212" spans="1:10">
      <c r="A212" s="5">
        <v>211</v>
      </c>
      <c r="B212" s="5" t="s">
        <v>1317</v>
      </c>
      <c r="C212" s="5" t="s">
        <v>96</v>
      </c>
      <c r="D212" s="5" t="s">
        <v>2023</v>
      </c>
      <c r="E212" s="5" t="s">
        <v>2024</v>
      </c>
      <c r="F212" s="5" t="s">
        <v>1542</v>
      </c>
      <c r="G212" s="5" t="s">
        <v>1605</v>
      </c>
      <c r="J212" s="5" t="s">
        <v>2869</v>
      </c>
    </row>
    <row r="213" spans="1:10">
      <c r="A213" s="5">
        <v>212</v>
      </c>
      <c r="B213" s="5" t="s">
        <v>1317</v>
      </c>
      <c r="C213" s="5" t="s">
        <v>96</v>
      </c>
      <c r="D213" s="5" t="s">
        <v>2025</v>
      </c>
      <c r="E213" s="5" t="s">
        <v>2907</v>
      </c>
      <c r="F213" s="5" t="s">
        <v>2026</v>
      </c>
      <c r="G213" s="5" t="s">
        <v>2027</v>
      </c>
      <c r="J213" s="5" t="s">
        <v>2869</v>
      </c>
    </row>
    <row r="214" spans="1:10">
      <c r="A214" s="5">
        <v>213</v>
      </c>
      <c r="B214" s="5" t="s">
        <v>1317</v>
      </c>
      <c r="C214" s="5" t="s">
        <v>96</v>
      </c>
      <c r="D214" s="5" t="s">
        <v>2028</v>
      </c>
      <c r="E214" s="5" t="s">
        <v>2908</v>
      </c>
      <c r="F214" s="5" t="s">
        <v>2026</v>
      </c>
      <c r="G214" s="5" t="s">
        <v>2029</v>
      </c>
      <c r="J214" s="5" t="s">
        <v>2869</v>
      </c>
    </row>
    <row r="215" spans="1:10">
      <c r="A215" s="5">
        <v>214</v>
      </c>
      <c r="B215" s="5" t="s">
        <v>1317</v>
      </c>
      <c r="C215" s="5" t="s">
        <v>96</v>
      </c>
      <c r="D215" s="5" t="s">
        <v>2030</v>
      </c>
      <c r="E215" s="5" t="s">
        <v>2031</v>
      </c>
      <c r="F215" s="5" t="s">
        <v>2032</v>
      </c>
      <c r="G215" s="5" t="s">
        <v>1329</v>
      </c>
      <c r="J215" s="5" t="s">
        <v>2869</v>
      </c>
    </row>
    <row r="216" spans="1:10">
      <c r="A216" s="5">
        <v>215</v>
      </c>
      <c r="B216" s="5" t="s">
        <v>1317</v>
      </c>
      <c r="C216" s="5" t="s">
        <v>96</v>
      </c>
      <c r="D216" s="5" t="s">
        <v>2033</v>
      </c>
      <c r="E216" s="5" t="s">
        <v>2034</v>
      </c>
      <c r="F216" s="5" t="s">
        <v>2035</v>
      </c>
      <c r="G216" s="5" t="s">
        <v>1547</v>
      </c>
      <c r="J216" s="5" t="s">
        <v>2869</v>
      </c>
    </row>
    <row r="217" spans="1:10">
      <c r="A217" s="5">
        <v>216</v>
      </c>
      <c r="B217" s="5" t="s">
        <v>1317</v>
      </c>
      <c r="C217" s="5" t="s">
        <v>96</v>
      </c>
      <c r="D217" s="5" t="s">
        <v>2036</v>
      </c>
      <c r="E217" s="5" t="s">
        <v>2037</v>
      </c>
      <c r="F217" s="5" t="s">
        <v>2038</v>
      </c>
      <c r="G217" s="5" t="s">
        <v>1605</v>
      </c>
      <c r="J217" s="5" t="s">
        <v>2869</v>
      </c>
    </row>
    <row r="218" spans="1:10">
      <c r="A218" s="5">
        <v>217</v>
      </c>
      <c r="B218" s="5" t="s">
        <v>1317</v>
      </c>
      <c r="C218" s="5" t="s">
        <v>96</v>
      </c>
      <c r="D218" s="5" t="s">
        <v>2039</v>
      </c>
      <c r="E218" s="5" t="s">
        <v>2040</v>
      </c>
      <c r="F218" s="5" t="s">
        <v>2041</v>
      </c>
      <c r="G218" s="5" t="s">
        <v>1532</v>
      </c>
      <c r="J218" s="5" t="s">
        <v>2869</v>
      </c>
    </row>
    <row r="219" spans="1:10">
      <c r="A219" s="5">
        <v>218</v>
      </c>
      <c r="B219" s="5" t="s">
        <v>1317</v>
      </c>
      <c r="C219" s="5" t="s">
        <v>96</v>
      </c>
      <c r="D219" s="5" t="s">
        <v>2042</v>
      </c>
      <c r="E219" s="5" t="s">
        <v>2043</v>
      </c>
      <c r="F219" s="5" t="s">
        <v>2044</v>
      </c>
      <c r="G219" s="5" t="s">
        <v>1592</v>
      </c>
      <c r="J219" s="5" t="s">
        <v>2869</v>
      </c>
    </row>
    <row r="220" spans="1:10">
      <c r="A220" s="5">
        <v>219</v>
      </c>
      <c r="B220" s="5" t="s">
        <v>1317</v>
      </c>
      <c r="C220" s="5" t="s">
        <v>96</v>
      </c>
      <c r="D220" s="5" t="s">
        <v>2045</v>
      </c>
      <c r="E220" s="5" t="s">
        <v>2046</v>
      </c>
      <c r="F220" s="5" t="s">
        <v>2047</v>
      </c>
      <c r="G220" s="5" t="s">
        <v>1730</v>
      </c>
      <c r="J220" s="5" t="s">
        <v>2869</v>
      </c>
    </row>
    <row r="221" spans="1:10">
      <c r="A221" s="5">
        <v>220</v>
      </c>
      <c r="B221" s="5" t="s">
        <v>1317</v>
      </c>
      <c r="C221" s="5" t="s">
        <v>96</v>
      </c>
      <c r="D221" s="5" t="s">
        <v>2050</v>
      </c>
      <c r="E221" s="5" t="s">
        <v>2051</v>
      </c>
      <c r="F221" s="5" t="s">
        <v>2052</v>
      </c>
      <c r="G221" s="5" t="s">
        <v>1325</v>
      </c>
      <c r="J221" s="5" t="s">
        <v>2869</v>
      </c>
    </row>
    <row r="222" spans="1:10">
      <c r="A222" s="5">
        <v>221</v>
      </c>
      <c r="B222" s="5" t="s">
        <v>1317</v>
      </c>
      <c r="C222" s="5" t="s">
        <v>96</v>
      </c>
      <c r="D222" s="5" t="s">
        <v>2053</v>
      </c>
      <c r="E222" s="5" t="s">
        <v>2054</v>
      </c>
      <c r="F222" s="5" t="s">
        <v>1356</v>
      </c>
      <c r="G222" s="5" t="s">
        <v>2055</v>
      </c>
      <c r="J222" s="5" t="s">
        <v>2869</v>
      </c>
    </row>
    <row r="223" spans="1:10">
      <c r="A223" s="5">
        <v>222</v>
      </c>
      <c r="B223" s="5" t="s">
        <v>1317</v>
      </c>
      <c r="C223" s="5" t="s">
        <v>96</v>
      </c>
      <c r="D223" s="5" t="s">
        <v>2056</v>
      </c>
      <c r="E223" s="5" t="s">
        <v>2057</v>
      </c>
      <c r="F223" s="5" t="s">
        <v>2058</v>
      </c>
      <c r="G223" s="5" t="s">
        <v>1605</v>
      </c>
      <c r="J223" s="5" t="s">
        <v>2869</v>
      </c>
    </row>
    <row r="224" spans="1:10">
      <c r="A224" s="5">
        <v>223</v>
      </c>
      <c r="B224" s="5" t="s">
        <v>1317</v>
      </c>
      <c r="C224" s="5" t="s">
        <v>96</v>
      </c>
      <c r="D224" s="5" t="s">
        <v>2059</v>
      </c>
      <c r="E224" s="5" t="s">
        <v>2060</v>
      </c>
      <c r="F224" s="5" t="s">
        <v>2061</v>
      </c>
      <c r="G224" s="5" t="s">
        <v>1393</v>
      </c>
      <c r="J224" s="5" t="s">
        <v>2869</v>
      </c>
    </row>
    <row r="225" spans="1:10">
      <c r="A225" s="5">
        <v>224</v>
      </c>
      <c r="B225" s="5" t="s">
        <v>1317</v>
      </c>
      <c r="C225" s="5" t="s">
        <v>96</v>
      </c>
      <c r="D225" s="5" t="s">
        <v>2062</v>
      </c>
      <c r="E225" s="5" t="s">
        <v>2063</v>
      </c>
      <c r="F225" s="5" t="s">
        <v>2064</v>
      </c>
      <c r="G225" s="5" t="s">
        <v>1325</v>
      </c>
      <c r="J225" s="5" t="s">
        <v>2869</v>
      </c>
    </row>
    <row r="226" spans="1:10">
      <c r="A226" s="5">
        <v>225</v>
      </c>
      <c r="B226" s="5" t="s">
        <v>1317</v>
      </c>
      <c r="C226" s="5" t="s">
        <v>96</v>
      </c>
      <c r="D226" s="5" t="s">
        <v>2065</v>
      </c>
      <c r="E226" s="5" t="s">
        <v>2066</v>
      </c>
      <c r="F226" s="5" t="s">
        <v>2067</v>
      </c>
      <c r="G226" s="5" t="s">
        <v>1379</v>
      </c>
      <c r="J226" s="5" t="s">
        <v>2869</v>
      </c>
    </row>
    <row r="227" spans="1:10">
      <c r="A227" s="5">
        <v>226</v>
      </c>
      <c r="B227" s="5" t="s">
        <v>1317</v>
      </c>
      <c r="C227" s="5" t="s">
        <v>96</v>
      </c>
      <c r="D227" s="5" t="s">
        <v>2068</v>
      </c>
      <c r="E227" s="5" t="s">
        <v>2069</v>
      </c>
      <c r="F227" s="5" t="s">
        <v>2070</v>
      </c>
      <c r="G227" s="5" t="s">
        <v>1393</v>
      </c>
      <c r="J227" s="5" t="s">
        <v>2869</v>
      </c>
    </row>
    <row r="228" spans="1:10">
      <c r="A228" s="5">
        <v>227</v>
      </c>
      <c r="B228" s="5" t="s">
        <v>1317</v>
      </c>
      <c r="C228" s="5" t="s">
        <v>96</v>
      </c>
      <c r="D228" s="5" t="s">
        <v>2071</v>
      </c>
      <c r="E228" s="5" t="s">
        <v>2072</v>
      </c>
      <c r="F228" s="5" t="s">
        <v>2073</v>
      </c>
      <c r="G228" s="5" t="s">
        <v>1349</v>
      </c>
      <c r="H228" s="5" t="s">
        <v>2074</v>
      </c>
      <c r="J228" s="5" t="s">
        <v>2869</v>
      </c>
    </row>
    <row r="229" spans="1:10">
      <c r="A229" s="5">
        <v>228</v>
      </c>
      <c r="B229" s="5" t="s">
        <v>1317</v>
      </c>
      <c r="C229" s="5" t="s">
        <v>96</v>
      </c>
      <c r="D229" s="5" t="s">
        <v>2075</v>
      </c>
      <c r="E229" s="5" t="s">
        <v>2076</v>
      </c>
      <c r="F229" s="5" t="s">
        <v>2077</v>
      </c>
      <c r="G229" s="5" t="s">
        <v>1434</v>
      </c>
      <c r="J229" s="5" t="s">
        <v>2869</v>
      </c>
    </row>
    <row r="230" spans="1:10">
      <c r="A230" s="5">
        <v>229</v>
      </c>
      <c r="B230" s="5" t="s">
        <v>1317</v>
      </c>
      <c r="C230" s="5" t="s">
        <v>96</v>
      </c>
      <c r="D230" s="5" t="s">
        <v>2078</v>
      </c>
      <c r="E230" s="5" t="s">
        <v>2079</v>
      </c>
      <c r="F230" s="5" t="s">
        <v>2080</v>
      </c>
      <c r="G230" s="5" t="s">
        <v>1585</v>
      </c>
      <c r="J230" s="5" t="s">
        <v>2869</v>
      </c>
    </row>
    <row r="231" spans="1:10">
      <c r="A231" s="5">
        <v>230</v>
      </c>
      <c r="B231" s="5" t="s">
        <v>1317</v>
      </c>
      <c r="C231" s="5" t="s">
        <v>96</v>
      </c>
      <c r="D231" s="5" t="s">
        <v>2081</v>
      </c>
      <c r="E231" s="5" t="s">
        <v>2082</v>
      </c>
      <c r="F231" s="5" t="s">
        <v>2083</v>
      </c>
      <c r="G231" s="5" t="s">
        <v>1393</v>
      </c>
      <c r="J231" s="5" t="s">
        <v>2869</v>
      </c>
    </row>
    <row r="232" spans="1:10">
      <c r="A232" s="5">
        <v>231</v>
      </c>
      <c r="B232" s="5" t="s">
        <v>1317</v>
      </c>
      <c r="C232" s="5" t="s">
        <v>96</v>
      </c>
      <c r="D232" s="5" t="s">
        <v>2084</v>
      </c>
      <c r="E232" s="5" t="s">
        <v>2085</v>
      </c>
      <c r="F232" s="5" t="s">
        <v>2086</v>
      </c>
      <c r="G232" s="5" t="s">
        <v>1907</v>
      </c>
      <c r="J232" s="5" t="s">
        <v>2869</v>
      </c>
    </row>
    <row r="233" spans="1:10">
      <c r="A233" s="5">
        <v>232</v>
      </c>
      <c r="B233" s="5" t="s">
        <v>1317</v>
      </c>
      <c r="C233" s="5" t="s">
        <v>96</v>
      </c>
      <c r="D233" s="5" t="s">
        <v>2087</v>
      </c>
      <c r="E233" s="5" t="s">
        <v>2088</v>
      </c>
      <c r="F233" s="5" t="s">
        <v>2089</v>
      </c>
      <c r="G233" s="5" t="s">
        <v>1785</v>
      </c>
      <c r="J233" s="5" t="s">
        <v>2869</v>
      </c>
    </row>
    <row r="234" spans="1:10">
      <c r="A234" s="5">
        <v>233</v>
      </c>
      <c r="B234" s="5" t="s">
        <v>1317</v>
      </c>
      <c r="C234" s="5" t="s">
        <v>96</v>
      </c>
      <c r="D234" s="5" t="s">
        <v>2090</v>
      </c>
      <c r="E234" s="5" t="s">
        <v>2091</v>
      </c>
      <c r="F234" s="5" t="s">
        <v>2092</v>
      </c>
      <c r="G234" s="5" t="s">
        <v>1334</v>
      </c>
      <c r="H234" s="5" t="s">
        <v>2093</v>
      </c>
      <c r="J234" s="5" t="s">
        <v>2869</v>
      </c>
    </row>
    <row r="235" spans="1:10">
      <c r="A235" s="5">
        <v>234</v>
      </c>
      <c r="B235" s="5" t="s">
        <v>1317</v>
      </c>
      <c r="C235" s="5" t="s">
        <v>96</v>
      </c>
      <c r="D235" s="5" t="s">
        <v>2094</v>
      </c>
      <c r="E235" s="5" t="s">
        <v>2095</v>
      </c>
      <c r="F235" s="5" t="s">
        <v>2096</v>
      </c>
      <c r="G235" s="5" t="s">
        <v>1410</v>
      </c>
      <c r="J235" s="5" t="s">
        <v>2869</v>
      </c>
    </row>
    <row r="236" spans="1:10">
      <c r="A236" s="5">
        <v>235</v>
      </c>
      <c r="B236" s="5" t="s">
        <v>1317</v>
      </c>
      <c r="C236" s="5" t="s">
        <v>96</v>
      </c>
      <c r="D236" s="5" t="s">
        <v>2097</v>
      </c>
      <c r="E236" s="5" t="s">
        <v>2098</v>
      </c>
      <c r="F236" s="5" t="s">
        <v>2099</v>
      </c>
      <c r="G236" s="5" t="s">
        <v>1372</v>
      </c>
      <c r="J236" s="5" t="s">
        <v>2869</v>
      </c>
    </row>
    <row r="237" spans="1:10">
      <c r="A237" s="5">
        <v>236</v>
      </c>
      <c r="B237" s="5" t="s">
        <v>1317</v>
      </c>
      <c r="C237" s="5" t="s">
        <v>96</v>
      </c>
      <c r="D237" s="5" t="s">
        <v>2102</v>
      </c>
      <c r="E237" s="5" t="s">
        <v>2103</v>
      </c>
      <c r="F237" s="5" t="s">
        <v>2104</v>
      </c>
      <c r="G237" s="5" t="s">
        <v>1341</v>
      </c>
      <c r="J237" s="5" t="s">
        <v>2869</v>
      </c>
    </row>
    <row r="238" spans="1:10">
      <c r="A238" s="5">
        <v>237</v>
      </c>
      <c r="B238" s="5" t="s">
        <v>1317</v>
      </c>
      <c r="C238" s="5" t="s">
        <v>96</v>
      </c>
      <c r="D238" s="5" t="s">
        <v>2105</v>
      </c>
      <c r="E238" s="5" t="s">
        <v>2106</v>
      </c>
      <c r="F238" s="5" t="s">
        <v>2107</v>
      </c>
      <c r="G238" s="5" t="s">
        <v>1434</v>
      </c>
      <c r="J238" s="5" t="s">
        <v>2869</v>
      </c>
    </row>
    <row r="239" spans="1:10">
      <c r="A239" s="5">
        <v>238</v>
      </c>
      <c r="B239" s="5" t="s">
        <v>1317</v>
      </c>
      <c r="C239" s="5" t="s">
        <v>96</v>
      </c>
      <c r="D239" s="5" t="s">
        <v>2108</v>
      </c>
      <c r="E239" s="5" t="s">
        <v>2109</v>
      </c>
      <c r="F239" s="5" t="s">
        <v>2110</v>
      </c>
      <c r="G239" s="5" t="s">
        <v>1814</v>
      </c>
      <c r="J239" s="5" t="s">
        <v>2869</v>
      </c>
    </row>
    <row r="240" spans="1:10">
      <c r="A240" s="5">
        <v>239</v>
      </c>
      <c r="B240" s="5" t="s">
        <v>1317</v>
      </c>
      <c r="C240" s="5" t="s">
        <v>96</v>
      </c>
      <c r="D240" s="5" t="s">
        <v>2111</v>
      </c>
      <c r="E240" s="5" t="s">
        <v>2112</v>
      </c>
      <c r="F240" s="5" t="s">
        <v>2113</v>
      </c>
      <c r="G240" s="5" t="s">
        <v>1372</v>
      </c>
      <c r="J240" s="5" t="s">
        <v>2869</v>
      </c>
    </row>
    <row r="241" spans="1:10">
      <c r="A241" s="5">
        <v>240</v>
      </c>
      <c r="B241" s="5" t="s">
        <v>1317</v>
      </c>
      <c r="C241" s="5" t="s">
        <v>96</v>
      </c>
      <c r="D241" s="5" t="s">
        <v>2114</v>
      </c>
      <c r="E241" s="5" t="s">
        <v>2115</v>
      </c>
      <c r="F241" s="5" t="s">
        <v>2116</v>
      </c>
      <c r="G241" s="5" t="s">
        <v>1372</v>
      </c>
      <c r="J241" s="5" t="s">
        <v>2869</v>
      </c>
    </row>
    <row r="242" spans="1:10">
      <c r="A242" s="5">
        <v>241</v>
      </c>
      <c r="B242" s="5" t="s">
        <v>1317</v>
      </c>
      <c r="C242" s="5" t="s">
        <v>96</v>
      </c>
      <c r="D242" s="5" t="s">
        <v>2117</v>
      </c>
      <c r="E242" s="5" t="s">
        <v>2118</v>
      </c>
      <c r="F242" s="5" t="s">
        <v>2119</v>
      </c>
      <c r="G242" s="5" t="s">
        <v>1740</v>
      </c>
      <c r="J242" s="5" t="s">
        <v>2869</v>
      </c>
    </row>
    <row r="243" spans="1:10">
      <c r="A243" s="5">
        <v>242</v>
      </c>
      <c r="B243" s="5" t="s">
        <v>1317</v>
      </c>
      <c r="C243" s="5" t="s">
        <v>96</v>
      </c>
      <c r="D243" s="5" t="s">
        <v>2120</v>
      </c>
      <c r="E243" s="5" t="s">
        <v>2121</v>
      </c>
      <c r="F243" s="5" t="s">
        <v>1614</v>
      </c>
      <c r="G243" s="5" t="s">
        <v>2122</v>
      </c>
      <c r="J243" s="5" t="s">
        <v>2869</v>
      </c>
    </row>
    <row r="244" spans="1:10">
      <c r="A244" s="5">
        <v>243</v>
      </c>
      <c r="B244" s="5" t="s">
        <v>1317</v>
      </c>
      <c r="C244" s="5" t="s">
        <v>96</v>
      </c>
      <c r="D244" s="5" t="s">
        <v>2123</v>
      </c>
      <c r="E244" s="5" t="s">
        <v>2124</v>
      </c>
      <c r="F244" s="5" t="s">
        <v>2125</v>
      </c>
      <c r="G244" s="5" t="s">
        <v>1532</v>
      </c>
      <c r="J244" s="5" t="s">
        <v>2869</v>
      </c>
    </row>
    <row r="245" spans="1:10">
      <c r="A245" s="5">
        <v>244</v>
      </c>
      <c r="B245" s="5" t="s">
        <v>1317</v>
      </c>
      <c r="C245" s="5" t="s">
        <v>96</v>
      </c>
      <c r="D245" s="5" t="s">
        <v>2126</v>
      </c>
      <c r="E245" s="5" t="s">
        <v>2127</v>
      </c>
      <c r="F245" s="5" t="s">
        <v>2128</v>
      </c>
      <c r="G245" s="5" t="s">
        <v>1334</v>
      </c>
      <c r="J245" s="5" t="s">
        <v>2869</v>
      </c>
    </row>
    <row r="246" spans="1:10">
      <c r="A246" s="5">
        <v>245</v>
      </c>
      <c r="B246" s="5" t="s">
        <v>1317</v>
      </c>
      <c r="C246" s="5" t="s">
        <v>96</v>
      </c>
      <c r="D246" s="5" t="s">
        <v>2129</v>
      </c>
      <c r="E246" s="5" t="s">
        <v>2130</v>
      </c>
      <c r="F246" s="5" t="s">
        <v>2131</v>
      </c>
      <c r="G246" s="5" t="s">
        <v>1393</v>
      </c>
      <c r="J246" s="5" t="s">
        <v>2869</v>
      </c>
    </row>
    <row r="247" spans="1:10">
      <c r="A247" s="5">
        <v>246</v>
      </c>
      <c r="B247" s="5" t="s">
        <v>1317</v>
      </c>
      <c r="C247" s="5" t="s">
        <v>96</v>
      </c>
      <c r="D247" s="5" t="s">
        <v>2132</v>
      </c>
      <c r="E247" s="5" t="s">
        <v>2133</v>
      </c>
      <c r="F247" s="5" t="s">
        <v>2134</v>
      </c>
      <c r="G247" s="5" t="s">
        <v>1349</v>
      </c>
      <c r="J247" s="5" t="s">
        <v>2869</v>
      </c>
    </row>
    <row r="248" spans="1:10">
      <c r="A248" s="5">
        <v>247</v>
      </c>
      <c r="B248" s="5" t="s">
        <v>1317</v>
      </c>
      <c r="C248" s="5" t="s">
        <v>96</v>
      </c>
      <c r="D248" s="5" t="s">
        <v>2135</v>
      </c>
      <c r="E248" s="5" t="s">
        <v>2136</v>
      </c>
      <c r="F248" s="5" t="s">
        <v>2137</v>
      </c>
      <c r="G248" s="5" t="s">
        <v>1907</v>
      </c>
      <c r="I248" s="5" t="s">
        <v>2909</v>
      </c>
      <c r="J248" s="5" t="s">
        <v>2869</v>
      </c>
    </row>
    <row r="249" spans="1:10">
      <c r="A249" s="5">
        <v>248</v>
      </c>
      <c r="B249" s="5" t="s">
        <v>1317</v>
      </c>
      <c r="C249" s="5" t="s">
        <v>96</v>
      </c>
      <c r="D249" s="5" t="s">
        <v>2138</v>
      </c>
      <c r="E249" s="5" t="s">
        <v>2139</v>
      </c>
      <c r="F249" s="5" t="s">
        <v>2140</v>
      </c>
      <c r="G249" s="5" t="s">
        <v>1789</v>
      </c>
      <c r="H249" s="5" t="s">
        <v>2141</v>
      </c>
      <c r="I249" s="5" t="s">
        <v>2910</v>
      </c>
      <c r="J249" s="5" t="s">
        <v>2869</v>
      </c>
    </row>
    <row r="250" spans="1:10">
      <c r="A250" s="5">
        <v>249</v>
      </c>
      <c r="B250" s="5" t="s">
        <v>1317</v>
      </c>
      <c r="C250" s="5" t="s">
        <v>96</v>
      </c>
      <c r="D250" s="5" t="s">
        <v>2142</v>
      </c>
      <c r="E250" s="5" t="s">
        <v>2143</v>
      </c>
      <c r="F250" s="5" t="s">
        <v>2144</v>
      </c>
      <c r="G250" s="5" t="s">
        <v>1566</v>
      </c>
      <c r="J250" s="5" t="s">
        <v>2869</v>
      </c>
    </row>
    <row r="251" spans="1:10">
      <c r="A251" s="5">
        <v>250</v>
      </c>
      <c r="B251" s="5" t="s">
        <v>1317</v>
      </c>
      <c r="C251" s="5" t="s">
        <v>96</v>
      </c>
      <c r="D251" s="5" t="s">
        <v>2145</v>
      </c>
      <c r="E251" s="5" t="s">
        <v>2146</v>
      </c>
      <c r="F251" s="5" t="s">
        <v>2147</v>
      </c>
      <c r="G251" s="5" t="s">
        <v>2148</v>
      </c>
      <c r="J251" s="5" t="s">
        <v>2869</v>
      </c>
    </row>
    <row r="252" spans="1:10">
      <c r="A252" s="5">
        <v>251</v>
      </c>
      <c r="B252" s="5" t="s">
        <v>1317</v>
      </c>
      <c r="C252" s="5" t="s">
        <v>96</v>
      </c>
      <c r="D252" s="5" t="s">
        <v>2149</v>
      </c>
      <c r="E252" s="5" t="s">
        <v>2150</v>
      </c>
      <c r="F252" s="5" t="s">
        <v>2151</v>
      </c>
      <c r="G252" s="5" t="s">
        <v>1532</v>
      </c>
      <c r="J252" s="5" t="s">
        <v>2869</v>
      </c>
    </row>
    <row r="253" spans="1:10">
      <c r="A253" s="5">
        <v>252</v>
      </c>
      <c r="B253" s="5" t="s">
        <v>1317</v>
      </c>
      <c r="C253" s="5" t="s">
        <v>96</v>
      </c>
      <c r="D253" s="5" t="s">
        <v>2152</v>
      </c>
      <c r="E253" s="5" t="s">
        <v>2153</v>
      </c>
      <c r="F253" s="5" t="s">
        <v>2154</v>
      </c>
      <c r="G253" s="5" t="s">
        <v>1605</v>
      </c>
      <c r="J253" s="5" t="s">
        <v>2869</v>
      </c>
    </row>
    <row r="254" spans="1:10">
      <c r="A254" s="5">
        <v>253</v>
      </c>
      <c r="B254" s="5" t="s">
        <v>1317</v>
      </c>
      <c r="C254" s="5" t="s">
        <v>96</v>
      </c>
      <c r="D254" s="5" t="s">
        <v>2155</v>
      </c>
      <c r="E254" s="5" t="s">
        <v>2156</v>
      </c>
      <c r="F254" s="5" t="s">
        <v>2157</v>
      </c>
      <c r="G254" s="5" t="s">
        <v>1353</v>
      </c>
      <c r="J254" s="5" t="s">
        <v>2869</v>
      </c>
    </row>
    <row r="255" spans="1:10">
      <c r="A255" s="5">
        <v>254</v>
      </c>
      <c r="B255" s="5" t="s">
        <v>1317</v>
      </c>
      <c r="C255" s="5" t="s">
        <v>96</v>
      </c>
      <c r="D255" s="5" t="s">
        <v>2158</v>
      </c>
      <c r="E255" s="5" t="s">
        <v>2159</v>
      </c>
      <c r="F255" s="5" t="s">
        <v>2160</v>
      </c>
      <c r="G255" s="5" t="s">
        <v>1353</v>
      </c>
      <c r="J255" s="5" t="s">
        <v>2869</v>
      </c>
    </row>
    <row r="256" spans="1:10">
      <c r="A256" s="5">
        <v>255</v>
      </c>
      <c r="B256" s="5" t="s">
        <v>1317</v>
      </c>
      <c r="C256" s="5" t="s">
        <v>96</v>
      </c>
      <c r="D256" s="5" t="s">
        <v>2161</v>
      </c>
      <c r="E256" s="5" t="s">
        <v>2162</v>
      </c>
      <c r="F256" s="5" t="s">
        <v>2163</v>
      </c>
      <c r="G256" s="5" t="s">
        <v>1434</v>
      </c>
      <c r="J256" s="5" t="s">
        <v>2869</v>
      </c>
    </row>
    <row r="257" spans="1:10">
      <c r="A257" s="5">
        <v>256</v>
      </c>
      <c r="B257" s="5" t="s">
        <v>1317</v>
      </c>
      <c r="C257" s="5" t="s">
        <v>96</v>
      </c>
      <c r="D257" s="5" t="s">
        <v>2164</v>
      </c>
      <c r="E257" s="5" t="s">
        <v>2165</v>
      </c>
      <c r="F257" s="5" t="s">
        <v>2166</v>
      </c>
      <c r="G257" s="5" t="s">
        <v>1700</v>
      </c>
      <c r="I257" s="5" t="s">
        <v>2911</v>
      </c>
      <c r="J257" s="5" t="s">
        <v>2869</v>
      </c>
    </row>
    <row r="258" spans="1:10">
      <c r="A258" s="5">
        <v>257</v>
      </c>
      <c r="B258" s="5" t="s">
        <v>1317</v>
      </c>
      <c r="C258" s="5" t="s">
        <v>96</v>
      </c>
      <c r="D258" s="5" t="s">
        <v>2167</v>
      </c>
      <c r="E258" s="5" t="s">
        <v>2168</v>
      </c>
      <c r="F258" s="5" t="s">
        <v>2169</v>
      </c>
      <c r="G258" s="5" t="s">
        <v>1349</v>
      </c>
      <c r="J258" s="5" t="s">
        <v>2869</v>
      </c>
    </row>
    <row r="259" spans="1:10">
      <c r="A259" s="5">
        <v>258</v>
      </c>
      <c r="B259" s="5" t="s">
        <v>1317</v>
      </c>
      <c r="C259" s="5" t="s">
        <v>96</v>
      </c>
      <c r="D259" s="5" t="s">
        <v>2170</v>
      </c>
      <c r="E259" s="5" t="s">
        <v>2171</v>
      </c>
      <c r="F259" s="5" t="s">
        <v>1551</v>
      </c>
      <c r="G259" s="5" t="s">
        <v>1334</v>
      </c>
      <c r="J259" s="5" t="s">
        <v>2869</v>
      </c>
    </row>
    <row r="260" spans="1:10">
      <c r="A260" s="5">
        <v>259</v>
      </c>
      <c r="B260" s="5" t="s">
        <v>1317</v>
      </c>
      <c r="C260" s="5" t="s">
        <v>96</v>
      </c>
      <c r="D260" s="5" t="s">
        <v>2172</v>
      </c>
      <c r="E260" s="5" t="s">
        <v>2173</v>
      </c>
      <c r="F260" s="5" t="s">
        <v>2174</v>
      </c>
      <c r="G260" s="5" t="s">
        <v>1434</v>
      </c>
      <c r="J260" s="5" t="s">
        <v>2869</v>
      </c>
    </row>
    <row r="261" spans="1:10">
      <c r="A261" s="5">
        <v>260</v>
      </c>
      <c r="B261" s="5" t="s">
        <v>1317</v>
      </c>
      <c r="C261" s="5" t="s">
        <v>96</v>
      </c>
      <c r="D261" s="5" t="s">
        <v>2175</v>
      </c>
      <c r="E261" s="5" t="s">
        <v>2176</v>
      </c>
      <c r="F261" s="5" t="s">
        <v>2177</v>
      </c>
      <c r="G261" s="5" t="s">
        <v>1532</v>
      </c>
      <c r="J261" s="5" t="s">
        <v>2869</v>
      </c>
    </row>
    <row r="262" spans="1:10">
      <c r="A262" s="5">
        <v>261</v>
      </c>
      <c r="B262" s="5" t="s">
        <v>1317</v>
      </c>
      <c r="C262" s="5" t="s">
        <v>96</v>
      </c>
      <c r="D262" s="5" t="s">
        <v>2178</v>
      </c>
      <c r="E262" s="5" t="s">
        <v>2179</v>
      </c>
      <c r="F262" s="5" t="s">
        <v>2180</v>
      </c>
      <c r="G262" s="5" t="s">
        <v>1341</v>
      </c>
      <c r="J262" s="5" t="s">
        <v>2869</v>
      </c>
    </row>
    <row r="263" spans="1:10">
      <c r="A263" s="5">
        <v>262</v>
      </c>
      <c r="B263" s="5" t="s">
        <v>1317</v>
      </c>
      <c r="C263" s="5" t="s">
        <v>96</v>
      </c>
      <c r="D263" s="5" t="s">
        <v>2181</v>
      </c>
      <c r="E263" s="5" t="s">
        <v>2182</v>
      </c>
      <c r="F263" s="5" t="s">
        <v>2183</v>
      </c>
      <c r="G263" s="5" t="s">
        <v>1341</v>
      </c>
      <c r="J263" s="5" t="s">
        <v>2869</v>
      </c>
    </row>
    <row r="264" spans="1:10">
      <c r="A264" s="5">
        <v>263</v>
      </c>
      <c r="B264" s="5" t="s">
        <v>1317</v>
      </c>
      <c r="C264" s="5" t="s">
        <v>96</v>
      </c>
      <c r="D264" s="5" t="s">
        <v>2184</v>
      </c>
      <c r="E264" s="5" t="s">
        <v>2185</v>
      </c>
      <c r="F264" s="5" t="s">
        <v>2186</v>
      </c>
      <c r="G264" s="5" t="s">
        <v>1364</v>
      </c>
      <c r="J264" s="5" t="s">
        <v>2869</v>
      </c>
    </row>
    <row r="265" spans="1:10">
      <c r="A265" s="5">
        <v>264</v>
      </c>
      <c r="B265" s="5" t="s">
        <v>1317</v>
      </c>
      <c r="C265" s="5" t="s">
        <v>96</v>
      </c>
      <c r="D265" s="5" t="s">
        <v>2912</v>
      </c>
      <c r="E265" s="5" t="s">
        <v>2913</v>
      </c>
      <c r="F265" s="5" t="s">
        <v>2914</v>
      </c>
      <c r="G265" s="5" t="s">
        <v>1454</v>
      </c>
      <c r="H265" s="5" t="s">
        <v>2915</v>
      </c>
      <c r="J265" s="5" t="s">
        <v>2869</v>
      </c>
    </row>
    <row r="266" spans="1:10">
      <c r="A266" s="5">
        <v>265</v>
      </c>
      <c r="B266" s="5" t="s">
        <v>1317</v>
      </c>
      <c r="C266" s="5" t="s">
        <v>96</v>
      </c>
      <c r="D266" s="5" t="s">
        <v>2187</v>
      </c>
      <c r="E266" s="5" t="s">
        <v>2188</v>
      </c>
      <c r="F266" s="5" t="s">
        <v>2189</v>
      </c>
      <c r="G266" s="5" t="s">
        <v>1410</v>
      </c>
      <c r="J266" s="5" t="s">
        <v>2869</v>
      </c>
    </row>
    <row r="267" spans="1:10">
      <c r="A267" s="5">
        <v>266</v>
      </c>
      <c r="B267" s="5" t="s">
        <v>1317</v>
      </c>
      <c r="C267" s="5" t="s">
        <v>96</v>
      </c>
      <c r="D267" s="5" t="s">
        <v>2190</v>
      </c>
      <c r="E267" s="5" t="s">
        <v>2191</v>
      </c>
      <c r="F267" s="5" t="s">
        <v>2192</v>
      </c>
      <c r="G267" s="5" t="s">
        <v>1341</v>
      </c>
      <c r="J267" s="5" t="s">
        <v>2869</v>
      </c>
    </row>
    <row r="268" spans="1:10">
      <c r="A268" s="5">
        <v>267</v>
      </c>
      <c r="B268" s="5" t="s">
        <v>1317</v>
      </c>
      <c r="C268" s="5" t="s">
        <v>96</v>
      </c>
      <c r="D268" s="5" t="s">
        <v>2193</v>
      </c>
      <c r="E268" s="5" t="s">
        <v>2194</v>
      </c>
      <c r="F268" s="5" t="s">
        <v>2195</v>
      </c>
      <c r="G268" s="5" t="s">
        <v>1341</v>
      </c>
      <c r="J268" s="5" t="s">
        <v>2869</v>
      </c>
    </row>
    <row r="269" spans="1:10">
      <c r="A269" s="5">
        <v>268</v>
      </c>
      <c r="B269" s="5" t="s">
        <v>1317</v>
      </c>
      <c r="C269" s="5" t="s">
        <v>96</v>
      </c>
      <c r="D269" s="5" t="s">
        <v>2196</v>
      </c>
      <c r="E269" s="5" t="s">
        <v>2197</v>
      </c>
      <c r="F269" s="5" t="s">
        <v>2198</v>
      </c>
      <c r="G269" s="5" t="s">
        <v>1341</v>
      </c>
      <c r="J269" s="5" t="s">
        <v>2869</v>
      </c>
    </row>
    <row r="270" spans="1:10">
      <c r="A270" s="5">
        <v>269</v>
      </c>
      <c r="B270" s="5" t="s">
        <v>1317</v>
      </c>
      <c r="C270" s="5" t="s">
        <v>96</v>
      </c>
      <c r="D270" s="5" t="s">
        <v>2199</v>
      </c>
      <c r="E270" s="5" t="s">
        <v>2200</v>
      </c>
      <c r="F270" s="5" t="s">
        <v>2201</v>
      </c>
      <c r="G270" s="5" t="s">
        <v>1585</v>
      </c>
      <c r="J270" s="5" t="s">
        <v>2869</v>
      </c>
    </row>
    <row r="271" spans="1:10">
      <c r="A271" s="5">
        <v>270</v>
      </c>
      <c r="B271" s="5" t="s">
        <v>1317</v>
      </c>
      <c r="C271" s="5" t="s">
        <v>96</v>
      </c>
      <c r="D271" s="5" t="s">
        <v>2202</v>
      </c>
      <c r="E271" s="5" t="s">
        <v>2200</v>
      </c>
      <c r="F271" s="5" t="s">
        <v>2203</v>
      </c>
      <c r="G271" s="5" t="s">
        <v>1532</v>
      </c>
      <c r="J271" s="5" t="s">
        <v>2869</v>
      </c>
    </row>
    <row r="272" spans="1:10">
      <c r="A272" s="5">
        <v>271</v>
      </c>
      <c r="B272" s="5" t="s">
        <v>1317</v>
      </c>
      <c r="C272" s="5" t="s">
        <v>96</v>
      </c>
      <c r="D272" s="5" t="s">
        <v>2204</v>
      </c>
      <c r="E272" s="5" t="s">
        <v>2200</v>
      </c>
      <c r="F272" s="5" t="s">
        <v>2205</v>
      </c>
      <c r="G272" s="5" t="s">
        <v>1605</v>
      </c>
      <c r="J272" s="5" t="s">
        <v>2869</v>
      </c>
    </row>
    <row r="273" spans="1:10">
      <c r="A273" s="5">
        <v>272</v>
      </c>
      <c r="B273" s="5" t="s">
        <v>1317</v>
      </c>
      <c r="C273" s="5" t="s">
        <v>96</v>
      </c>
      <c r="D273" s="5" t="s">
        <v>2206</v>
      </c>
      <c r="E273" s="5" t="s">
        <v>2207</v>
      </c>
      <c r="F273" s="5" t="s">
        <v>2208</v>
      </c>
      <c r="G273" s="5" t="s">
        <v>2209</v>
      </c>
      <c r="J273" s="5" t="s">
        <v>2869</v>
      </c>
    </row>
    <row r="274" spans="1:10">
      <c r="A274" s="5">
        <v>273</v>
      </c>
      <c r="B274" s="5" t="s">
        <v>1317</v>
      </c>
      <c r="C274" s="5" t="s">
        <v>96</v>
      </c>
      <c r="D274" s="5" t="s">
        <v>2210</v>
      </c>
      <c r="E274" s="5" t="s">
        <v>2211</v>
      </c>
      <c r="F274" s="5" t="s">
        <v>2212</v>
      </c>
      <c r="G274" s="5" t="s">
        <v>1325</v>
      </c>
      <c r="J274" s="5" t="s">
        <v>2869</v>
      </c>
    </row>
    <row r="275" spans="1:10">
      <c r="A275" s="5">
        <v>274</v>
      </c>
      <c r="B275" s="5" t="s">
        <v>1317</v>
      </c>
      <c r="C275" s="5" t="s">
        <v>96</v>
      </c>
      <c r="D275" s="5" t="s">
        <v>2213</v>
      </c>
      <c r="E275" s="5" t="s">
        <v>2214</v>
      </c>
      <c r="F275" s="5" t="s">
        <v>2215</v>
      </c>
      <c r="G275" s="5" t="s">
        <v>1345</v>
      </c>
      <c r="J275" s="5" t="s">
        <v>2869</v>
      </c>
    </row>
    <row r="276" spans="1:10">
      <c r="A276" s="5">
        <v>275</v>
      </c>
      <c r="B276" s="5" t="s">
        <v>1317</v>
      </c>
      <c r="C276" s="5" t="s">
        <v>96</v>
      </c>
      <c r="D276" s="5" t="s">
        <v>2216</v>
      </c>
      <c r="E276" s="5" t="s">
        <v>2217</v>
      </c>
      <c r="F276" s="5" t="s">
        <v>2218</v>
      </c>
      <c r="G276" s="5" t="s">
        <v>1364</v>
      </c>
      <c r="J276" s="5" t="s">
        <v>2869</v>
      </c>
    </row>
    <row r="277" spans="1:10">
      <c r="A277" s="5">
        <v>276</v>
      </c>
      <c r="B277" s="5" t="s">
        <v>1317</v>
      </c>
      <c r="C277" s="5" t="s">
        <v>96</v>
      </c>
      <c r="D277" s="5" t="s">
        <v>2219</v>
      </c>
      <c r="E277" s="5" t="s">
        <v>2220</v>
      </c>
      <c r="F277" s="5" t="s">
        <v>2221</v>
      </c>
      <c r="G277" s="5" t="s">
        <v>1723</v>
      </c>
      <c r="I277" s="5" t="s">
        <v>2916</v>
      </c>
      <c r="J277" s="5" t="s">
        <v>2869</v>
      </c>
    </row>
    <row r="278" spans="1:10">
      <c r="A278" s="5">
        <v>277</v>
      </c>
      <c r="B278" s="5" t="s">
        <v>1317</v>
      </c>
      <c r="C278" s="5" t="s">
        <v>96</v>
      </c>
      <c r="D278" s="5" t="s">
        <v>2222</v>
      </c>
      <c r="E278" s="5" t="s">
        <v>2223</v>
      </c>
      <c r="F278" s="5" t="s">
        <v>2224</v>
      </c>
      <c r="G278" s="5" t="s">
        <v>1700</v>
      </c>
      <c r="J278" s="5" t="s">
        <v>2869</v>
      </c>
    </row>
    <row r="279" spans="1:10">
      <c r="A279" s="5">
        <v>278</v>
      </c>
      <c r="B279" s="5" t="s">
        <v>1317</v>
      </c>
      <c r="C279" s="5" t="s">
        <v>96</v>
      </c>
      <c r="D279" s="5" t="s">
        <v>2225</v>
      </c>
      <c r="E279" s="5" t="s">
        <v>2226</v>
      </c>
      <c r="F279" s="5" t="s">
        <v>2227</v>
      </c>
      <c r="G279" s="5" t="s">
        <v>1712</v>
      </c>
      <c r="J279" s="5" t="s">
        <v>2869</v>
      </c>
    </row>
    <row r="280" spans="1:10">
      <c r="A280" s="5">
        <v>279</v>
      </c>
      <c r="B280" s="5" t="s">
        <v>1317</v>
      </c>
      <c r="C280" s="5" t="s">
        <v>96</v>
      </c>
      <c r="D280" s="5" t="s">
        <v>2228</v>
      </c>
      <c r="E280" s="5" t="s">
        <v>2229</v>
      </c>
      <c r="F280" s="5" t="s">
        <v>2230</v>
      </c>
      <c r="G280" s="5" t="s">
        <v>1325</v>
      </c>
      <c r="H280" s="5" t="s">
        <v>2231</v>
      </c>
      <c r="J280" s="5" t="s">
        <v>2869</v>
      </c>
    </row>
    <row r="281" spans="1:10">
      <c r="A281" s="5">
        <v>280</v>
      </c>
      <c r="B281" s="5" t="s">
        <v>1317</v>
      </c>
      <c r="C281" s="5" t="s">
        <v>96</v>
      </c>
      <c r="D281" s="5" t="s">
        <v>2232</v>
      </c>
      <c r="E281" s="5" t="s">
        <v>2233</v>
      </c>
      <c r="F281" s="5" t="s">
        <v>2234</v>
      </c>
      <c r="G281" s="5" t="s">
        <v>1592</v>
      </c>
      <c r="J281" s="5" t="s">
        <v>2869</v>
      </c>
    </row>
    <row r="282" spans="1:10">
      <c r="A282" s="5">
        <v>281</v>
      </c>
      <c r="B282" s="5" t="s">
        <v>1317</v>
      </c>
      <c r="C282" s="5" t="s">
        <v>96</v>
      </c>
      <c r="D282" s="5" t="s">
        <v>2235</v>
      </c>
      <c r="E282" s="5" t="s">
        <v>2233</v>
      </c>
      <c r="F282" s="5" t="s">
        <v>2236</v>
      </c>
      <c r="G282" s="5" t="s">
        <v>1683</v>
      </c>
      <c r="J282" s="5" t="s">
        <v>2869</v>
      </c>
    </row>
    <row r="283" spans="1:10">
      <c r="A283" s="5">
        <v>282</v>
      </c>
      <c r="B283" s="5" t="s">
        <v>1317</v>
      </c>
      <c r="C283" s="5" t="s">
        <v>96</v>
      </c>
      <c r="D283" s="5" t="s">
        <v>2237</v>
      </c>
      <c r="E283" s="5" t="s">
        <v>2238</v>
      </c>
      <c r="F283" s="5" t="s">
        <v>2239</v>
      </c>
      <c r="G283" s="5" t="s">
        <v>1716</v>
      </c>
      <c r="J283" s="5" t="s">
        <v>2869</v>
      </c>
    </row>
    <row r="284" spans="1:10">
      <c r="A284" s="5">
        <v>283</v>
      </c>
      <c r="B284" s="5" t="s">
        <v>1317</v>
      </c>
      <c r="C284" s="5" t="s">
        <v>96</v>
      </c>
      <c r="D284" s="5" t="s">
        <v>2240</v>
      </c>
      <c r="E284" s="5" t="s">
        <v>2241</v>
      </c>
      <c r="F284" s="5" t="s">
        <v>2242</v>
      </c>
      <c r="G284" s="5" t="s">
        <v>1329</v>
      </c>
      <c r="J284" s="5" t="s">
        <v>2869</v>
      </c>
    </row>
    <row r="285" spans="1:10">
      <c r="A285" s="5">
        <v>284</v>
      </c>
      <c r="B285" s="5" t="s">
        <v>1317</v>
      </c>
      <c r="C285" s="5" t="s">
        <v>96</v>
      </c>
      <c r="D285" s="5" t="s">
        <v>2243</v>
      </c>
      <c r="E285" s="5" t="s">
        <v>2244</v>
      </c>
      <c r="F285" s="5" t="s">
        <v>2245</v>
      </c>
      <c r="G285" s="5" t="s">
        <v>1341</v>
      </c>
      <c r="J285" s="5" t="s">
        <v>2869</v>
      </c>
    </row>
    <row r="286" spans="1:10">
      <c r="A286" s="5">
        <v>285</v>
      </c>
      <c r="B286" s="5" t="s">
        <v>1317</v>
      </c>
      <c r="C286" s="5" t="s">
        <v>96</v>
      </c>
      <c r="D286" s="5" t="s">
        <v>2246</v>
      </c>
      <c r="E286" s="5" t="s">
        <v>2247</v>
      </c>
      <c r="F286" s="5" t="s">
        <v>2248</v>
      </c>
      <c r="G286" s="5" t="s">
        <v>1577</v>
      </c>
      <c r="J286" s="5" t="s">
        <v>2869</v>
      </c>
    </row>
    <row r="287" spans="1:10">
      <c r="A287" s="5">
        <v>286</v>
      </c>
      <c r="B287" s="5" t="s">
        <v>1317</v>
      </c>
      <c r="C287" s="5" t="s">
        <v>96</v>
      </c>
      <c r="D287" s="5" t="s">
        <v>2249</v>
      </c>
      <c r="E287" s="5" t="s">
        <v>2250</v>
      </c>
      <c r="F287" s="5" t="s">
        <v>2251</v>
      </c>
      <c r="G287" s="5" t="s">
        <v>1349</v>
      </c>
      <c r="J287" s="5" t="s">
        <v>2869</v>
      </c>
    </row>
    <row r="288" spans="1:10">
      <c r="A288" s="5">
        <v>287</v>
      </c>
      <c r="B288" s="5" t="s">
        <v>1317</v>
      </c>
      <c r="C288" s="5" t="s">
        <v>96</v>
      </c>
      <c r="D288" s="5" t="s">
        <v>2917</v>
      </c>
      <c r="E288" s="5" t="s">
        <v>2918</v>
      </c>
      <c r="F288" s="5" t="s">
        <v>2919</v>
      </c>
      <c r="G288" s="5" t="s">
        <v>1605</v>
      </c>
      <c r="J288" s="5" t="s">
        <v>2869</v>
      </c>
    </row>
    <row r="289" spans="1:10">
      <c r="A289" s="5">
        <v>288</v>
      </c>
      <c r="B289" s="5" t="s">
        <v>1317</v>
      </c>
      <c r="C289" s="5" t="s">
        <v>96</v>
      </c>
      <c r="D289" s="5" t="s">
        <v>2252</v>
      </c>
      <c r="E289" s="5" t="s">
        <v>2253</v>
      </c>
      <c r="F289" s="5" t="s">
        <v>2254</v>
      </c>
      <c r="G289" s="5" t="s">
        <v>2255</v>
      </c>
      <c r="J289" s="5" t="s">
        <v>2869</v>
      </c>
    </row>
    <row r="290" spans="1:10">
      <c r="A290" s="5">
        <v>289</v>
      </c>
      <c r="B290" s="5" t="s">
        <v>1317</v>
      </c>
      <c r="C290" s="5" t="s">
        <v>96</v>
      </c>
      <c r="D290" s="5" t="s">
        <v>2256</v>
      </c>
      <c r="E290" s="5" t="s">
        <v>2257</v>
      </c>
      <c r="F290" s="5" t="s">
        <v>2258</v>
      </c>
      <c r="G290" s="5" t="s">
        <v>1532</v>
      </c>
      <c r="J290" s="5" t="s">
        <v>2869</v>
      </c>
    </row>
    <row r="291" spans="1:10">
      <c r="A291" s="5">
        <v>290</v>
      </c>
      <c r="B291" s="5" t="s">
        <v>1317</v>
      </c>
      <c r="C291" s="5" t="s">
        <v>96</v>
      </c>
      <c r="D291" s="5" t="s">
        <v>2259</v>
      </c>
      <c r="E291" s="5" t="s">
        <v>2260</v>
      </c>
      <c r="F291" s="5" t="s">
        <v>2261</v>
      </c>
      <c r="G291" s="5" t="s">
        <v>1383</v>
      </c>
      <c r="J291" s="5" t="s">
        <v>2869</v>
      </c>
    </row>
    <row r="292" spans="1:10">
      <c r="A292" s="5">
        <v>291</v>
      </c>
      <c r="B292" s="5" t="s">
        <v>1317</v>
      </c>
      <c r="C292" s="5" t="s">
        <v>96</v>
      </c>
      <c r="D292" s="5" t="s">
        <v>2262</v>
      </c>
      <c r="E292" s="5" t="s">
        <v>2263</v>
      </c>
      <c r="F292" s="5" t="s">
        <v>2264</v>
      </c>
      <c r="G292" s="5" t="s">
        <v>1814</v>
      </c>
      <c r="J292" s="5" t="s">
        <v>2869</v>
      </c>
    </row>
    <row r="293" spans="1:10">
      <c r="A293" s="5">
        <v>292</v>
      </c>
      <c r="B293" s="5" t="s">
        <v>1317</v>
      </c>
      <c r="C293" s="5" t="s">
        <v>96</v>
      </c>
      <c r="D293" s="5" t="s">
        <v>2265</v>
      </c>
      <c r="E293" s="5" t="s">
        <v>2266</v>
      </c>
      <c r="F293" s="5" t="s">
        <v>2267</v>
      </c>
      <c r="G293" s="5" t="s">
        <v>1349</v>
      </c>
      <c r="J293" s="5" t="s">
        <v>2869</v>
      </c>
    </row>
    <row r="294" spans="1:10">
      <c r="A294" s="5">
        <v>293</v>
      </c>
      <c r="B294" s="5" t="s">
        <v>1317</v>
      </c>
      <c r="C294" s="5" t="s">
        <v>96</v>
      </c>
      <c r="D294" s="5" t="s">
        <v>2268</v>
      </c>
      <c r="E294" s="5" t="s">
        <v>2269</v>
      </c>
      <c r="F294" s="5" t="s">
        <v>2270</v>
      </c>
      <c r="G294" s="5" t="s">
        <v>1349</v>
      </c>
      <c r="I294" s="5" t="s">
        <v>2920</v>
      </c>
      <c r="J294" s="5" t="s">
        <v>2869</v>
      </c>
    </row>
    <row r="295" spans="1:10">
      <c r="A295" s="5">
        <v>294</v>
      </c>
      <c r="B295" s="5" t="s">
        <v>1317</v>
      </c>
      <c r="C295" s="5" t="s">
        <v>96</v>
      </c>
      <c r="D295" s="5" t="s">
        <v>2271</v>
      </c>
      <c r="E295" s="5" t="s">
        <v>2272</v>
      </c>
      <c r="F295" s="5" t="s">
        <v>2273</v>
      </c>
      <c r="G295" s="5" t="s">
        <v>1349</v>
      </c>
      <c r="J295" s="5" t="s">
        <v>2869</v>
      </c>
    </row>
    <row r="296" spans="1:10">
      <c r="A296" s="5">
        <v>295</v>
      </c>
      <c r="B296" s="5" t="s">
        <v>1317</v>
      </c>
      <c r="C296" s="5" t="s">
        <v>96</v>
      </c>
      <c r="D296" s="5" t="s">
        <v>2274</v>
      </c>
      <c r="E296" s="5" t="s">
        <v>2275</v>
      </c>
      <c r="F296" s="5" t="s">
        <v>2276</v>
      </c>
      <c r="G296" s="5" t="s">
        <v>1532</v>
      </c>
      <c r="J296" s="5" t="s">
        <v>2869</v>
      </c>
    </row>
    <row r="297" spans="1:10">
      <c r="A297" s="5">
        <v>296</v>
      </c>
      <c r="B297" s="5" t="s">
        <v>1317</v>
      </c>
      <c r="C297" s="5" t="s">
        <v>96</v>
      </c>
      <c r="D297" s="5" t="s">
        <v>2277</v>
      </c>
      <c r="E297" s="5" t="s">
        <v>2278</v>
      </c>
      <c r="F297" s="5" t="s">
        <v>2279</v>
      </c>
      <c r="G297" s="5" t="s">
        <v>1379</v>
      </c>
      <c r="J297" s="5" t="s">
        <v>2869</v>
      </c>
    </row>
    <row r="298" spans="1:10">
      <c r="A298" s="5">
        <v>297</v>
      </c>
      <c r="B298" s="5" t="s">
        <v>1317</v>
      </c>
      <c r="C298" s="5" t="s">
        <v>96</v>
      </c>
      <c r="D298" s="5" t="s">
        <v>2280</v>
      </c>
      <c r="E298" s="5" t="s">
        <v>2281</v>
      </c>
      <c r="F298" s="5" t="s">
        <v>2282</v>
      </c>
      <c r="G298" s="5" t="s">
        <v>1393</v>
      </c>
      <c r="J298" s="5" t="s">
        <v>2869</v>
      </c>
    </row>
    <row r="299" spans="1:10">
      <c r="A299" s="5">
        <v>298</v>
      </c>
      <c r="B299" s="5" t="s">
        <v>1317</v>
      </c>
      <c r="C299" s="5" t="s">
        <v>96</v>
      </c>
      <c r="D299" s="5" t="s">
        <v>2283</v>
      </c>
      <c r="E299" s="5" t="s">
        <v>2284</v>
      </c>
      <c r="F299" s="5" t="s">
        <v>2285</v>
      </c>
      <c r="G299" s="5" t="s">
        <v>1372</v>
      </c>
      <c r="J299" s="5" t="s">
        <v>2869</v>
      </c>
    </row>
    <row r="300" spans="1:10">
      <c r="A300" s="5">
        <v>299</v>
      </c>
      <c r="B300" s="5" t="s">
        <v>1317</v>
      </c>
      <c r="C300" s="5" t="s">
        <v>96</v>
      </c>
      <c r="D300" s="5" t="s">
        <v>2286</v>
      </c>
      <c r="E300" s="5" t="s">
        <v>2287</v>
      </c>
      <c r="F300" s="5" t="s">
        <v>2288</v>
      </c>
      <c r="G300" s="5" t="s">
        <v>1505</v>
      </c>
      <c r="J300" s="5" t="s">
        <v>2869</v>
      </c>
    </row>
    <row r="301" spans="1:10">
      <c r="A301" s="5">
        <v>300</v>
      </c>
      <c r="B301" s="5" t="s">
        <v>1317</v>
      </c>
      <c r="C301" s="5" t="s">
        <v>96</v>
      </c>
      <c r="D301" s="5" t="s">
        <v>2921</v>
      </c>
      <c r="E301" s="5" t="s">
        <v>2922</v>
      </c>
      <c r="F301" s="5" t="s">
        <v>2923</v>
      </c>
      <c r="G301" s="5" t="s">
        <v>1505</v>
      </c>
      <c r="J301" s="5" t="s">
        <v>2869</v>
      </c>
    </row>
    <row r="302" spans="1:10">
      <c r="A302" s="5">
        <v>301</v>
      </c>
      <c r="B302" s="5" t="s">
        <v>1317</v>
      </c>
      <c r="C302" s="5" t="s">
        <v>96</v>
      </c>
      <c r="D302" s="5" t="s">
        <v>2289</v>
      </c>
      <c r="E302" s="5" t="s">
        <v>2290</v>
      </c>
      <c r="F302" s="5" t="s">
        <v>2291</v>
      </c>
      <c r="G302" s="5" t="s">
        <v>1605</v>
      </c>
      <c r="H302" s="5" t="s">
        <v>2292</v>
      </c>
      <c r="J302" s="5" t="s">
        <v>2869</v>
      </c>
    </row>
    <row r="303" spans="1:10">
      <c r="A303" s="5">
        <v>302</v>
      </c>
      <c r="B303" s="5" t="s">
        <v>1317</v>
      </c>
      <c r="C303" s="5" t="s">
        <v>96</v>
      </c>
      <c r="D303" s="5" t="s">
        <v>2293</v>
      </c>
      <c r="E303" s="5" t="s">
        <v>2294</v>
      </c>
      <c r="F303" s="5" t="s">
        <v>2295</v>
      </c>
      <c r="G303" s="5" t="s">
        <v>1329</v>
      </c>
      <c r="J303" s="5" t="s">
        <v>2869</v>
      </c>
    </row>
    <row r="304" spans="1:10">
      <c r="A304" s="5">
        <v>303</v>
      </c>
      <c r="B304" s="5" t="s">
        <v>1317</v>
      </c>
      <c r="C304" s="5" t="s">
        <v>96</v>
      </c>
      <c r="D304" s="5" t="s">
        <v>2296</v>
      </c>
      <c r="E304" s="5" t="s">
        <v>2297</v>
      </c>
      <c r="F304" s="5" t="s">
        <v>2298</v>
      </c>
      <c r="G304" s="5" t="s">
        <v>1532</v>
      </c>
      <c r="J304" s="5" t="s">
        <v>2869</v>
      </c>
    </row>
    <row r="305" spans="1:10">
      <c r="A305" s="5">
        <v>304</v>
      </c>
      <c r="B305" s="5" t="s">
        <v>1317</v>
      </c>
      <c r="C305" s="5" t="s">
        <v>96</v>
      </c>
      <c r="D305" s="5" t="s">
        <v>2299</v>
      </c>
      <c r="E305" s="5" t="s">
        <v>2300</v>
      </c>
      <c r="F305" s="5" t="s">
        <v>2301</v>
      </c>
      <c r="G305" s="5" t="s">
        <v>1341</v>
      </c>
      <c r="H305" s="5" t="s">
        <v>2302</v>
      </c>
      <c r="J305" s="5" t="s">
        <v>2869</v>
      </c>
    </row>
    <row r="306" spans="1:10">
      <c r="A306" s="5">
        <v>305</v>
      </c>
      <c r="B306" s="5" t="s">
        <v>1317</v>
      </c>
      <c r="C306" s="5" t="s">
        <v>96</v>
      </c>
      <c r="D306" s="5" t="s">
        <v>2303</v>
      </c>
      <c r="E306" s="5" t="s">
        <v>2304</v>
      </c>
      <c r="F306" s="5" t="s">
        <v>2305</v>
      </c>
      <c r="G306" s="5" t="s">
        <v>1341</v>
      </c>
      <c r="J306" s="5" t="s">
        <v>2869</v>
      </c>
    </row>
    <row r="307" spans="1:10">
      <c r="A307" s="5">
        <v>306</v>
      </c>
      <c r="B307" s="5" t="s">
        <v>1317</v>
      </c>
      <c r="C307" s="5" t="s">
        <v>96</v>
      </c>
      <c r="D307" s="5" t="s">
        <v>2306</v>
      </c>
      <c r="E307" s="5" t="s">
        <v>2307</v>
      </c>
      <c r="F307" s="5" t="s">
        <v>2308</v>
      </c>
      <c r="G307" s="5" t="s">
        <v>1907</v>
      </c>
      <c r="J307" s="5" t="s">
        <v>2869</v>
      </c>
    </row>
    <row r="308" spans="1:10">
      <c r="A308" s="5">
        <v>307</v>
      </c>
      <c r="B308" s="5" t="s">
        <v>1317</v>
      </c>
      <c r="C308" s="5" t="s">
        <v>96</v>
      </c>
      <c r="D308" s="5" t="s">
        <v>2309</v>
      </c>
      <c r="E308" s="5" t="s">
        <v>2310</v>
      </c>
      <c r="F308" s="5" t="s">
        <v>2311</v>
      </c>
      <c r="G308" s="5" t="s">
        <v>1454</v>
      </c>
      <c r="J308" s="5" t="s">
        <v>2869</v>
      </c>
    </row>
    <row r="309" spans="1:10">
      <c r="A309" s="5">
        <v>308</v>
      </c>
      <c r="B309" s="5" t="s">
        <v>1317</v>
      </c>
      <c r="C309" s="5" t="s">
        <v>96</v>
      </c>
      <c r="D309" s="5" t="s">
        <v>2312</v>
      </c>
      <c r="E309" s="5" t="s">
        <v>2313</v>
      </c>
      <c r="F309" s="5" t="s">
        <v>2314</v>
      </c>
      <c r="G309" s="5" t="s">
        <v>1364</v>
      </c>
      <c r="J309" s="5" t="s">
        <v>2869</v>
      </c>
    </row>
    <row r="310" spans="1:10">
      <c r="A310" s="5">
        <v>309</v>
      </c>
      <c r="B310" s="5" t="s">
        <v>1317</v>
      </c>
      <c r="C310" s="5" t="s">
        <v>96</v>
      </c>
      <c r="D310" s="5" t="s">
        <v>2924</v>
      </c>
      <c r="E310" s="5" t="s">
        <v>2925</v>
      </c>
      <c r="F310" s="5" t="s">
        <v>2926</v>
      </c>
      <c r="G310" s="5" t="s">
        <v>1349</v>
      </c>
      <c r="J310" s="5" t="s">
        <v>2869</v>
      </c>
    </row>
    <row r="311" spans="1:10">
      <c r="A311" s="5">
        <v>310</v>
      </c>
      <c r="B311" s="5" t="s">
        <v>1317</v>
      </c>
      <c r="C311" s="5" t="s">
        <v>96</v>
      </c>
      <c r="D311" s="5" t="s">
        <v>2315</v>
      </c>
      <c r="E311" s="5" t="s">
        <v>2316</v>
      </c>
      <c r="F311" s="5" t="s">
        <v>2317</v>
      </c>
      <c r="G311" s="5" t="s">
        <v>1454</v>
      </c>
      <c r="J311" s="5" t="s">
        <v>2869</v>
      </c>
    </row>
    <row r="312" spans="1:10">
      <c r="A312" s="5">
        <v>311</v>
      </c>
      <c r="B312" s="5" t="s">
        <v>1317</v>
      </c>
      <c r="C312" s="5" t="s">
        <v>96</v>
      </c>
      <c r="D312" s="5" t="s">
        <v>2318</v>
      </c>
      <c r="E312" s="5" t="s">
        <v>2319</v>
      </c>
      <c r="F312" s="5" t="s">
        <v>2320</v>
      </c>
      <c r="G312" s="5" t="s">
        <v>1605</v>
      </c>
      <c r="J312" s="5" t="s">
        <v>2869</v>
      </c>
    </row>
    <row r="313" spans="1:10">
      <c r="A313" s="5">
        <v>312</v>
      </c>
      <c r="B313" s="5" t="s">
        <v>1317</v>
      </c>
      <c r="C313" s="5" t="s">
        <v>96</v>
      </c>
      <c r="D313" s="5" t="s">
        <v>2321</v>
      </c>
      <c r="E313" s="5" t="s">
        <v>2322</v>
      </c>
      <c r="F313" s="5" t="s">
        <v>2323</v>
      </c>
      <c r="G313" s="5" t="s">
        <v>1605</v>
      </c>
      <c r="J313" s="5" t="s">
        <v>2869</v>
      </c>
    </row>
    <row r="314" spans="1:10">
      <c r="A314" s="5">
        <v>313</v>
      </c>
      <c r="B314" s="5" t="s">
        <v>1317</v>
      </c>
      <c r="C314" s="5" t="s">
        <v>96</v>
      </c>
      <c r="D314" s="5" t="s">
        <v>2324</v>
      </c>
      <c r="E314" s="5" t="s">
        <v>2325</v>
      </c>
      <c r="F314" s="5" t="s">
        <v>2326</v>
      </c>
      <c r="G314" s="5" t="s">
        <v>1454</v>
      </c>
      <c r="H314" s="5" t="s">
        <v>2327</v>
      </c>
      <c r="J314" s="5" t="s">
        <v>2869</v>
      </c>
    </row>
    <row r="315" spans="1:10">
      <c r="A315" s="5">
        <v>314</v>
      </c>
      <c r="B315" s="5" t="s">
        <v>1317</v>
      </c>
      <c r="C315" s="5" t="s">
        <v>96</v>
      </c>
      <c r="D315" s="5" t="s">
        <v>2328</v>
      </c>
      <c r="E315" s="5" t="s">
        <v>2329</v>
      </c>
      <c r="F315" s="5" t="s">
        <v>2330</v>
      </c>
      <c r="G315" s="5" t="s">
        <v>1353</v>
      </c>
      <c r="J315" s="5" t="s">
        <v>2869</v>
      </c>
    </row>
    <row r="316" spans="1:10">
      <c r="A316" s="5">
        <v>315</v>
      </c>
      <c r="B316" s="5" t="s">
        <v>1317</v>
      </c>
      <c r="C316" s="5" t="s">
        <v>96</v>
      </c>
      <c r="D316" s="5" t="s">
        <v>2331</v>
      </c>
      <c r="E316" s="5" t="s">
        <v>2332</v>
      </c>
      <c r="F316" s="5" t="s">
        <v>2333</v>
      </c>
      <c r="G316" s="5" t="s">
        <v>1379</v>
      </c>
      <c r="J316" s="5" t="s">
        <v>2869</v>
      </c>
    </row>
    <row r="317" spans="1:10">
      <c r="A317" s="5">
        <v>316</v>
      </c>
      <c r="B317" s="5" t="s">
        <v>1317</v>
      </c>
      <c r="C317" s="5" t="s">
        <v>96</v>
      </c>
      <c r="D317" s="5" t="s">
        <v>2334</v>
      </c>
      <c r="E317" s="5" t="s">
        <v>2335</v>
      </c>
      <c r="F317" s="5" t="s">
        <v>2336</v>
      </c>
      <c r="G317" s="5" t="s">
        <v>1938</v>
      </c>
      <c r="J317" s="5" t="s">
        <v>2869</v>
      </c>
    </row>
    <row r="318" spans="1:10">
      <c r="A318" s="5">
        <v>317</v>
      </c>
      <c r="B318" s="5" t="s">
        <v>1317</v>
      </c>
      <c r="C318" s="5" t="s">
        <v>96</v>
      </c>
      <c r="D318" s="5" t="s">
        <v>2337</v>
      </c>
      <c r="E318" s="5" t="s">
        <v>2338</v>
      </c>
      <c r="F318" s="5" t="s">
        <v>2339</v>
      </c>
      <c r="G318" s="5" t="s">
        <v>1349</v>
      </c>
      <c r="J318" s="5" t="s">
        <v>2869</v>
      </c>
    </row>
    <row r="319" spans="1:10">
      <c r="A319" s="5">
        <v>318</v>
      </c>
      <c r="B319" s="5" t="s">
        <v>1317</v>
      </c>
      <c r="C319" s="5" t="s">
        <v>96</v>
      </c>
      <c r="D319" s="5" t="s">
        <v>2340</v>
      </c>
      <c r="E319" s="5" t="s">
        <v>2341</v>
      </c>
      <c r="F319" s="5" t="s">
        <v>2342</v>
      </c>
      <c r="G319" s="5" t="s">
        <v>1855</v>
      </c>
      <c r="J319" s="5" t="s">
        <v>2869</v>
      </c>
    </row>
    <row r="320" spans="1:10">
      <c r="A320" s="5">
        <v>319</v>
      </c>
      <c r="B320" s="5" t="s">
        <v>1317</v>
      </c>
      <c r="C320" s="5" t="s">
        <v>96</v>
      </c>
      <c r="D320" s="5" t="s">
        <v>2343</v>
      </c>
      <c r="E320" s="5" t="s">
        <v>2344</v>
      </c>
      <c r="F320" s="5" t="s">
        <v>2345</v>
      </c>
      <c r="G320" s="5" t="s">
        <v>1855</v>
      </c>
      <c r="H320" s="5" t="s">
        <v>2346</v>
      </c>
      <c r="J320" s="5" t="s">
        <v>2869</v>
      </c>
    </row>
    <row r="321" spans="1:10">
      <c r="A321" s="5">
        <v>320</v>
      </c>
      <c r="B321" s="5" t="s">
        <v>1317</v>
      </c>
      <c r="C321" s="5" t="s">
        <v>96</v>
      </c>
      <c r="D321" s="5" t="s">
        <v>2348</v>
      </c>
      <c r="E321" s="5" t="s">
        <v>2347</v>
      </c>
      <c r="F321" s="5" t="s">
        <v>2349</v>
      </c>
      <c r="G321" s="5" t="s">
        <v>1555</v>
      </c>
      <c r="H321" s="5" t="s">
        <v>2350</v>
      </c>
      <c r="J321" s="5" t="s">
        <v>2869</v>
      </c>
    </row>
    <row r="322" spans="1:10">
      <c r="A322" s="5">
        <v>321</v>
      </c>
      <c r="B322" s="5" t="s">
        <v>1317</v>
      </c>
      <c r="C322" s="5" t="s">
        <v>96</v>
      </c>
      <c r="D322" s="5" t="s">
        <v>2351</v>
      </c>
      <c r="E322" s="5" t="s">
        <v>2352</v>
      </c>
      <c r="F322" s="5" t="s">
        <v>2353</v>
      </c>
      <c r="G322" s="5" t="s">
        <v>1454</v>
      </c>
      <c r="J322" s="5" t="s">
        <v>2869</v>
      </c>
    </row>
    <row r="323" spans="1:10">
      <c r="A323" s="5">
        <v>322</v>
      </c>
      <c r="B323" s="5" t="s">
        <v>1317</v>
      </c>
      <c r="C323" s="5" t="s">
        <v>96</v>
      </c>
      <c r="D323" s="5" t="s">
        <v>2354</v>
      </c>
      <c r="E323" s="5" t="s">
        <v>2355</v>
      </c>
      <c r="F323" s="5" t="s">
        <v>2356</v>
      </c>
      <c r="G323" s="5" t="s">
        <v>1592</v>
      </c>
      <c r="J323" s="5" t="s">
        <v>2869</v>
      </c>
    </row>
    <row r="324" spans="1:10">
      <c r="A324" s="5">
        <v>323</v>
      </c>
      <c r="B324" s="5" t="s">
        <v>1317</v>
      </c>
      <c r="C324" s="5" t="s">
        <v>96</v>
      </c>
      <c r="D324" s="5" t="s">
        <v>2357</v>
      </c>
      <c r="E324" s="5" t="s">
        <v>2358</v>
      </c>
      <c r="F324" s="5" t="s">
        <v>2359</v>
      </c>
      <c r="G324" s="5" t="s">
        <v>1785</v>
      </c>
      <c r="J324" s="5" t="s">
        <v>2869</v>
      </c>
    </row>
    <row r="325" spans="1:10">
      <c r="A325" s="5">
        <v>324</v>
      </c>
      <c r="B325" s="5" t="s">
        <v>1317</v>
      </c>
      <c r="C325" s="5" t="s">
        <v>96</v>
      </c>
      <c r="D325" s="5" t="s">
        <v>2360</v>
      </c>
      <c r="E325" s="5" t="s">
        <v>2361</v>
      </c>
      <c r="F325" s="5" t="s">
        <v>2362</v>
      </c>
      <c r="G325" s="5" t="s">
        <v>1329</v>
      </c>
      <c r="J325" s="5" t="s">
        <v>2869</v>
      </c>
    </row>
    <row r="326" spans="1:10">
      <c r="A326" s="5">
        <v>325</v>
      </c>
      <c r="B326" s="5" t="s">
        <v>1317</v>
      </c>
      <c r="C326" s="5" t="s">
        <v>96</v>
      </c>
      <c r="D326" s="5" t="s">
        <v>2363</v>
      </c>
      <c r="E326" s="5" t="s">
        <v>2364</v>
      </c>
      <c r="F326" s="5" t="s">
        <v>2365</v>
      </c>
      <c r="G326" s="5" t="s">
        <v>1349</v>
      </c>
      <c r="J326" s="5" t="s">
        <v>2869</v>
      </c>
    </row>
    <row r="327" spans="1:10">
      <c r="A327" s="5">
        <v>326</v>
      </c>
      <c r="B327" s="5" t="s">
        <v>1317</v>
      </c>
      <c r="C327" s="5" t="s">
        <v>96</v>
      </c>
      <c r="D327" s="5" t="s">
        <v>2366</v>
      </c>
      <c r="E327" s="5" t="s">
        <v>2367</v>
      </c>
      <c r="F327" s="5" t="s">
        <v>2368</v>
      </c>
      <c r="G327" s="5" t="s">
        <v>2369</v>
      </c>
      <c r="J327" s="5" t="s">
        <v>2869</v>
      </c>
    </row>
    <row r="328" spans="1:10">
      <c r="A328" s="5">
        <v>327</v>
      </c>
      <c r="B328" s="5" t="s">
        <v>1317</v>
      </c>
      <c r="C328" s="5" t="s">
        <v>96</v>
      </c>
      <c r="D328" s="5" t="s">
        <v>2370</v>
      </c>
      <c r="E328" s="5" t="s">
        <v>2371</v>
      </c>
      <c r="F328" s="5" t="s">
        <v>2372</v>
      </c>
      <c r="G328" s="5" t="s">
        <v>1325</v>
      </c>
      <c r="J328" s="5" t="s">
        <v>2869</v>
      </c>
    </row>
    <row r="329" spans="1:10">
      <c r="A329" s="5">
        <v>328</v>
      </c>
      <c r="B329" s="5" t="s">
        <v>1317</v>
      </c>
      <c r="C329" s="5" t="s">
        <v>96</v>
      </c>
      <c r="D329" s="5" t="s">
        <v>2373</v>
      </c>
      <c r="E329" s="5" t="s">
        <v>2374</v>
      </c>
      <c r="F329" s="5" t="s">
        <v>2375</v>
      </c>
      <c r="G329" s="5" t="s">
        <v>1859</v>
      </c>
      <c r="H329" s="5" t="s">
        <v>2376</v>
      </c>
      <c r="J329" s="5" t="s">
        <v>2869</v>
      </c>
    </row>
    <row r="330" spans="1:10">
      <c r="A330" s="5">
        <v>329</v>
      </c>
      <c r="B330" s="5" t="s">
        <v>1317</v>
      </c>
      <c r="C330" s="5" t="s">
        <v>96</v>
      </c>
      <c r="D330" s="5" t="s">
        <v>2377</v>
      </c>
      <c r="E330" s="5" t="s">
        <v>2378</v>
      </c>
      <c r="F330" s="5" t="s">
        <v>2379</v>
      </c>
      <c r="G330" s="5" t="s">
        <v>1605</v>
      </c>
      <c r="H330" s="5" t="s">
        <v>2380</v>
      </c>
      <c r="J330" s="5" t="s">
        <v>2869</v>
      </c>
    </row>
    <row r="331" spans="1:10">
      <c r="A331" s="5">
        <v>330</v>
      </c>
      <c r="B331" s="5" t="s">
        <v>1317</v>
      </c>
      <c r="C331" s="5" t="s">
        <v>96</v>
      </c>
      <c r="D331" s="5" t="s">
        <v>2381</v>
      </c>
      <c r="E331" s="5" t="s">
        <v>2382</v>
      </c>
      <c r="F331" s="5" t="s">
        <v>2383</v>
      </c>
      <c r="G331" s="5" t="s">
        <v>1454</v>
      </c>
      <c r="H331" s="5" t="s">
        <v>2384</v>
      </c>
      <c r="J331" s="5" t="s">
        <v>2869</v>
      </c>
    </row>
    <row r="332" spans="1:10">
      <c r="A332" s="5">
        <v>331</v>
      </c>
      <c r="B332" s="5" t="s">
        <v>1317</v>
      </c>
      <c r="C332" s="5" t="s">
        <v>96</v>
      </c>
      <c r="D332" s="5" t="s">
        <v>2385</v>
      </c>
      <c r="E332" s="5" t="s">
        <v>2386</v>
      </c>
      <c r="F332" s="5" t="s">
        <v>2387</v>
      </c>
      <c r="G332" s="5" t="s">
        <v>1349</v>
      </c>
      <c r="J332" s="5" t="s">
        <v>2869</v>
      </c>
    </row>
    <row r="333" spans="1:10">
      <c r="A333" s="5">
        <v>332</v>
      </c>
      <c r="B333" s="5" t="s">
        <v>1317</v>
      </c>
      <c r="C333" s="5" t="s">
        <v>96</v>
      </c>
      <c r="D333" s="5" t="s">
        <v>2388</v>
      </c>
      <c r="E333" s="5" t="s">
        <v>2389</v>
      </c>
      <c r="F333" s="5" t="s">
        <v>2390</v>
      </c>
      <c r="G333" s="5" t="s">
        <v>1605</v>
      </c>
      <c r="H333" s="5" t="s">
        <v>2391</v>
      </c>
      <c r="J333" s="5" t="s">
        <v>2869</v>
      </c>
    </row>
    <row r="334" spans="1:10">
      <c r="A334" s="5">
        <v>333</v>
      </c>
      <c r="B334" s="5" t="s">
        <v>1317</v>
      </c>
      <c r="C334" s="5" t="s">
        <v>96</v>
      </c>
      <c r="D334" s="5" t="s">
        <v>2392</v>
      </c>
      <c r="E334" s="5" t="s">
        <v>2393</v>
      </c>
      <c r="F334" s="5" t="s">
        <v>2394</v>
      </c>
      <c r="G334" s="5" t="s">
        <v>1438</v>
      </c>
      <c r="H334" s="5" t="s">
        <v>2395</v>
      </c>
      <c r="J334" s="5" t="s">
        <v>2869</v>
      </c>
    </row>
    <row r="335" spans="1:10">
      <c r="A335" s="5">
        <v>334</v>
      </c>
      <c r="B335" s="5" t="s">
        <v>1317</v>
      </c>
      <c r="C335" s="5" t="s">
        <v>96</v>
      </c>
      <c r="D335" s="5" t="s">
        <v>2396</v>
      </c>
      <c r="E335" s="5" t="s">
        <v>2397</v>
      </c>
      <c r="F335" s="5" t="s">
        <v>2398</v>
      </c>
      <c r="G335" s="5" t="s">
        <v>1325</v>
      </c>
      <c r="J335" s="5" t="s">
        <v>2869</v>
      </c>
    </row>
    <row r="336" spans="1:10">
      <c r="A336" s="5">
        <v>335</v>
      </c>
      <c r="B336" s="5" t="s">
        <v>1317</v>
      </c>
      <c r="C336" s="5" t="s">
        <v>96</v>
      </c>
      <c r="D336" s="5" t="s">
        <v>2399</v>
      </c>
      <c r="E336" s="5" t="s">
        <v>2400</v>
      </c>
      <c r="F336" s="5" t="s">
        <v>2401</v>
      </c>
      <c r="G336" s="5" t="s">
        <v>1349</v>
      </c>
      <c r="J336" s="5" t="s">
        <v>2869</v>
      </c>
    </row>
    <row r="337" spans="1:10">
      <c r="A337" s="5">
        <v>336</v>
      </c>
      <c r="B337" s="5" t="s">
        <v>1317</v>
      </c>
      <c r="C337" s="5" t="s">
        <v>96</v>
      </c>
      <c r="D337" s="5" t="s">
        <v>2402</v>
      </c>
      <c r="E337" s="5" t="s">
        <v>2403</v>
      </c>
      <c r="F337" s="5" t="s">
        <v>2404</v>
      </c>
      <c r="G337" s="5" t="s">
        <v>1349</v>
      </c>
      <c r="J337" s="5" t="s">
        <v>2869</v>
      </c>
    </row>
    <row r="338" spans="1:10">
      <c r="A338" s="5">
        <v>337</v>
      </c>
      <c r="B338" s="5" t="s">
        <v>1317</v>
      </c>
      <c r="C338" s="5" t="s">
        <v>96</v>
      </c>
      <c r="D338" s="5" t="s">
        <v>2405</v>
      </c>
      <c r="E338" s="5" t="s">
        <v>2406</v>
      </c>
      <c r="F338" s="5" t="s">
        <v>2407</v>
      </c>
      <c r="G338" s="5" t="s">
        <v>1505</v>
      </c>
      <c r="J338" s="5" t="s">
        <v>2869</v>
      </c>
    </row>
    <row r="339" spans="1:10">
      <c r="A339" s="5">
        <v>338</v>
      </c>
      <c r="B339" s="5" t="s">
        <v>1317</v>
      </c>
      <c r="C339" s="5" t="s">
        <v>96</v>
      </c>
      <c r="D339" s="5" t="s">
        <v>2408</v>
      </c>
      <c r="E339" s="5" t="s">
        <v>2409</v>
      </c>
      <c r="F339" s="5" t="s">
        <v>2410</v>
      </c>
      <c r="G339" s="5" t="s">
        <v>1325</v>
      </c>
      <c r="H339" s="5" t="s">
        <v>2411</v>
      </c>
      <c r="J339" s="5" t="s">
        <v>2869</v>
      </c>
    </row>
    <row r="340" spans="1:10">
      <c r="A340" s="5">
        <v>339</v>
      </c>
      <c r="B340" s="5" t="s">
        <v>1317</v>
      </c>
      <c r="C340" s="5" t="s">
        <v>96</v>
      </c>
      <c r="D340" s="5" t="s">
        <v>2412</v>
      </c>
      <c r="E340" s="5" t="s">
        <v>2413</v>
      </c>
      <c r="F340" s="5" t="s">
        <v>2414</v>
      </c>
      <c r="G340" s="5" t="s">
        <v>1585</v>
      </c>
      <c r="J340" s="5" t="s">
        <v>2869</v>
      </c>
    </row>
    <row r="341" spans="1:10">
      <c r="A341" s="5">
        <v>340</v>
      </c>
      <c r="B341" s="5" t="s">
        <v>1317</v>
      </c>
      <c r="C341" s="5" t="s">
        <v>96</v>
      </c>
      <c r="D341" s="5" t="s">
        <v>2415</v>
      </c>
      <c r="E341" s="5" t="s">
        <v>2416</v>
      </c>
      <c r="F341" s="5" t="s">
        <v>2417</v>
      </c>
      <c r="G341" s="5" t="s">
        <v>1434</v>
      </c>
      <c r="J341" s="5" t="s">
        <v>2869</v>
      </c>
    </row>
    <row r="342" spans="1:10">
      <c r="A342" s="5">
        <v>341</v>
      </c>
      <c r="B342" s="5" t="s">
        <v>1317</v>
      </c>
      <c r="C342" s="5" t="s">
        <v>96</v>
      </c>
      <c r="D342" s="5" t="s">
        <v>2418</v>
      </c>
      <c r="E342" s="5" t="s">
        <v>2419</v>
      </c>
      <c r="F342" s="5" t="s">
        <v>2420</v>
      </c>
      <c r="G342" s="5" t="s">
        <v>1349</v>
      </c>
      <c r="J342" s="5" t="s">
        <v>2869</v>
      </c>
    </row>
    <row r="343" spans="1:10">
      <c r="A343" s="5">
        <v>342</v>
      </c>
      <c r="B343" s="5" t="s">
        <v>1317</v>
      </c>
      <c r="C343" s="5" t="s">
        <v>96</v>
      </c>
      <c r="D343" s="5" t="s">
        <v>2421</v>
      </c>
      <c r="E343" s="5" t="s">
        <v>2422</v>
      </c>
      <c r="F343" s="5" t="s">
        <v>2423</v>
      </c>
      <c r="G343" s="5" t="s">
        <v>1651</v>
      </c>
      <c r="J343" s="5" t="s">
        <v>2869</v>
      </c>
    </row>
    <row r="344" spans="1:10">
      <c r="A344" s="5">
        <v>343</v>
      </c>
      <c r="B344" s="5" t="s">
        <v>1317</v>
      </c>
      <c r="C344" s="5" t="s">
        <v>96</v>
      </c>
      <c r="D344" s="5" t="s">
        <v>2424</v>
      </c>
      <c r="E344" s="5" t="s">
        <v>2425</v>
      </c>
      <c r="F344" s="5" t="s">
        <v>2426</v>
      </c>
      <c r="G344" s="5" t="s">
        <v>1372</v>
      </c>
      <c r="J344" s="5" t="s">
        <v>2869</v>
      </c>
    </row>
    <row r="345" spans="1:10">
      <c r="A345" s="5">
        <v>344</v>
      </c>
      <c r="B345" s="5" t="s">
        <v>1317</v>
      </c>
      <c r="C345" s="5" t="s">
        <v>96</v>
      </c>
      <c r="D345" s="5" t="s">
        <v>2427</v>
      </c>
      <c r="E345" s="5" t="s">
        <v>2428</v>
      </c>
      <c r="F345" s="5" t="s">
        <v>2429</v>
      </c>
      <c r="G345" s="5" t="s">
        <v>1651</v>
      </c>
      <c r="H345" s="5" t="s">
        <v>2430</v>
      </c>
      <c r="J345" s="5" t="s">
        <v>2869</v>
      </c>
    </row>
    <row r="346" spans="1:10">
      <c r="A346" s="5">
        <v>345</v>
      </c>
      <c r="B346" s="5" t="s">
        <v>1317</v>
      </c>
      <c r="C346" s="5" t="s">
        <v>96</v>
      </c>
      <c r="D346" s="5" t="s">
        <v>2431</v>
      </c>
      <c r="E346" s="5" t="s">
        <v>2432</v>
      </c>
      <c r="F346" s="5" t="s">
        <v>2433</v>
      </c>
      <c r="G346" s="5" t="s">
        <v>1364</v>
      </c>
      <c r="J346" s="5" t="s">
        <v>2869</v>
      </c>
    </row>
    <row r="347" spans="1:10">
      <c r="A347" s="5">
        <v>346</v>
      </c>
      <c r="B347" s="5" t="s">
        <v>1317</v>
      </c>
      <c r="C347" s="5" t="s">
        <v>96</v>
      </c>
      <c r="D347" s="5" t="s">
        <v>2927</v>
      </c>
      <c r="E347" s="5" t="s">
        <v>2928</v>
      </c>
      <c r="F347" s="5" t="s">
        <v>2929</v>
      </c>
      <c r="G347" s="5" t="s">
        <v>1454</v>
      </c>
      <c r="J347" s="5" t="s">
        <v>2869</v>
      </c>
    </row>
    <row r="348" spans="1:10">
      <c r="A348" s="5">
        <v>347</v>
      </c>
      <c r="B348" s="5" t="s">
        <v>1317</v>
      </c>
      <c r="C348" s="5" t="s">
        <v>96</v>
      </c>
      <c r="D348" s="5" t="s">
        <v>2434</v>
      </c>
      <c r="E348" s="5" t="s">
        <v>2435</v>
      </c>
      <c r="F348" s="5" t="s">
        <v>2436</v>
      </c>
      <c r="G348" s="5" t="s">
        <v>1341</v>
      </c>
      <c r="J348" s="5" t="s">
        <v>2869</v>
      </c>
    </row>
    <row r="349" spans="1:10">
      <c r="A349" s="5">
        <v>348</v>
      </c>
      <c r="B349" s="5" t="s">
        <v>1317</v>
      </c>
      <c r="C349" s="5" t="s">
        <v>96</v>
      </c>
      <c r="D349" s="5" t="s">
        <v>2437</v>
      </c>
      <c r="E349" s="5" t="s">
        <v>2438</v>
      </c>
      <c r="F349" s="5" t="s">
        <v>2439</v>
      </c>
      <c r="G349" s="5" t="s">
        <v>1712</v>
      </c>
      <c r="J349" s="5" t="s">
        <v>2869</v>
      </c>
    </row>
    <row r="350" spans="1:10">
      <c r="A350" s="5">
        <v>349</v>
      </c>
      <c r="B350" s="5" t="s">
        <v>1317</v>
      </c>
      <c r="C350" s="5" t="s">
        <v>96</v>
      </c>
      <c r="D350" s="5" t="s">
        <v>2440</v>
      </c>
      <c r="E350" s="5" t="s">
        <v>2441</v>
      </c>
      <c r="F350" s="5" t="s">
        <v>2442</v>
      </c>
      <c r="G350" s="5" t="s">
        <v>1349</v>
      </c>
      <c r="J350" s="5" t="s">
        <v>2869</v>
      </c>
    </row>
    <row r="351" spans="1:10">
      <c r="A351" s="5">
        <v>350</v>
      </c>
      <c r="B351" s="5" t="s">
        <v>1317</v>
      </c>
      <c r="C351" s="5" t="s">
        <v>96</v>
      </c>
      <c r="D351" s="5" t="s">
        <v>2443</v>
      </c>
      <c r="E351" s="5" t="s">
        <v>2444</v>
      </c>
      <c r="F351" s="5" t="s">
        <v>2445</v>
      </c>
      <c r="G351" s="5" t="s">
        <v>1683</v>
      </c>
      <c r="J351" s="5" t="s">
        <v>2869</v>
      </c>
    </row>
    <row r="352" spans="1:10">
      <c r="A352" s="5">
        <v>351</v>
      </c>
      <c r="B352" s="5" t="s">
        <v>1317</v>
      </c>
      <c r="C352" s="5" t="s">
        <v>96</v>
      </c>
      <c r="D352" s="5" t="s">
        <v>2446</v>
      </c>
      <c r="E352" s="5" t="s">
        <v>2447</v>
      </c>
      <c r="F352" s="5" t="s">
        <v>2448</v>
      </c>
      <c r="G352" s="5" t="s">
        <v>1349</v>
      </c>
      <c r="J352" s="5" t="s">
        <v>2869</v>
      </c>
    </row>
    <row r="353" spans="1:10">
      <c r="A353" s="5">
        <v>352</v>
      </c>
      <c r="B353" s="5" t="s">
        <v>1317</v>
      </c>
      <c r="C353" s="5" t="s">
        <v>96</v>
      </c>
      <c r="D353" s="5" t="s">
        <v>2449</v>
      </c>
      <c r="E353" s="5" t="s">
        <v>2450</v>
      </c>
      <c r="F353" s="5" t="s">
        <v>2451</v>
      </c>
      <c r="G353" s="5" t="s">
        <v>1434</v>
      </c>
      <c r="J353" s="5" t="s">
        <v>2869</v>
      </c>
    </row>
    <row r="354" spans="1:10">
      <c r="A354" s="5">
        <v>353</v>
      </c>
      <c r="B354" s="5" t="s">
        <v>1317</v>
      </c>
      <c r="C354" s="5" t="s">
        <v>96</v>
      </c>
      <c r="D354" s="5" t="s">
        <v>2452</v>
      </c>
      <c r="E354" s="5" t="s">
        <v>2453</v>
      </c>
      <c r="F354" s="5" t="s">
        <v>2454</v>
      </c>
      <c r="G354" s="5" t="s">
        <v>1700</v>
      </c>
      <c r="J354" s="5" t="s">
        <v>2869</v>
      </c>
    </row>
    <row r="355" spans="1:10">
      <c r="A355" s="5">
        <v>354</v>
      </c>
      <c r="B355" s="5" t="s">
        <v>1317</v>
      </c>
      <c r="C355" s="5" t="s">
        <v>96</v>
      </c>
      <c r="D355" s="5" t="s">
        <v>2455</v>
      </c>
      <c r="E355" s="5" t="s">
        <v>2456</v>
      </c>
      <c r="F355" s="5" t="s">
        <v>2457</v>
      </c>
      <c r="G355" s="5" t="s">
        <v>1349</v>
      </c>
      <c r="I355" s="5" t="s">
        <v>2899</v>
      </c>
      <c r="J355" s="5" t="s">
        <v>2869</v>
      </c>
    </row>
    <row r="356" spans="1:10">
      <c r="A356" s="5">
        <v>355</v>
      </c>
      <c r="B356" s="5" t="s">
        <v>1317</v>
      </c>
      <c r="C356" s="5" t="s">
        <v>96</v>
      </c>
      <c r="D356" s="5" t="s">
        <v>2458</v>
      </c>
      <c r="E356" s="5" t="s">
        <v>2459</v>
      </c>
      <c r="F356" s="5" t="s">
        <v>2460</v>
      </c>
      <c r="G356" s="5" t="s">
        <v>2461</v>
      </c>
      <c r="J356" s="5" t="s">
        <v>2869</v>
      </c>
    </row>
    <row r="357" spans="1:10">
      <c r="A357" s="5">
        <v>356</v>
      </c>
      <c r="B357" s="5" t="s">
        <v>1317</v>
      </c>
      <c r="C357" s="5" t="s">
        <v>96</v>
      </c>
      <c r="D357" s="5" t="s">
        <v>2462</v>
      </c>
      <c r="E357" s="5" t="s">
        <v>2463</v>
      </c>
      <c r="F357" s="5" t="s">
        <v>2464</v>
      </c>
      <c r="G357" s="5" t="s">
        <v>2465</v>
      </c>
      <c r="J357" s="5" t="s">
        <v>2869</v>
      </c>
    </row>
    <row r="358" spans="1:10">
      <c r="A358" s="5">
        <v>357</v>
      </c>
      <c r="B358" s="5" t="s">
        <v>1317</v>
      </c>
      <c r="C358" s="5" t="s">
        <v>96</v>
      </c>
      <c r="D358" s="5" t="s">
        <v>2466</v>
      </c>
      <c r="E358" s="5" t="s">
        <v>2467</v>
      </c>
      <c r="F358" s="5" t="s">
        <v>2468</v>
      </c>
      <c r="G358" s="5" t="s">
        <v>1525</v>
      </c>
      <c r="J358" s="5" t="s">
        <v>2869</v>
      </c>
    </row>
    <row r="359" spans="1:10">
      <c r="A359" s="5">
        <v>358</v>
      </c>
      <c r="B359" s="5" t="s">
        <v>1317</v>
      </c>
      <c r="C359" s="5" t="s">
        <v>96</v>
      </c>
      <c r="D359" s="5" t="s">
        <v>2469</v>
      </c>
      <c r="E359" s="5" t="s">
        <v>2470</v>
      </c>
      <c r="F359" s="5" t="s">
        <v>2471</v>
      </c>
      <c r="G359" s="5" t="s">
        <v>1325</v>
      </c>
      <c r="J359" s="5" t="s">
        <v>2869</v>
      </c>
    </row>
    <row r="360" spans="1:10">
      <c r="A360" s="5">
        <v>359</v>
      </c>
      <c r="B360" s="5" t="s">
        <v>1317</v>
      </c>
      <c r="C360" s="5" t="s">
        <v>96</v>
      </c>
      <c r="D360" s="5" t="s">
        <v>2472</v>
      </c>
      <c r="E360" s="5" t="s">
        <v>2473</v>
      </c>
      <c r="F360" s="5" t="s">
        <v>2474</v>
      </c>
      <c r="G360" s="5" t="s">
        <v>1410</v>
      </c>
      <c r="J360" s="5" t="s">
        <v>2869</v>
      </c>
    </row>
    <row r="361" spans="1:10">
      <c r="A361" s="5">
        <v>360</v>
      </c>
      <c r="B361" s="5" t="s">
        <v>1317</v>
      </c>
      <c r="C361" s="5" t="s">
        <v>96</v>
      </c>
      <c r="D361" s="5" t="s">
        <v>2475</v>
      </c>
      <c r="E361" s="5" t="s">
        <v>2476</v>
      </c>
      <c r="F361" s="5" t="s">
        <v>2477</v>
      </c>
      <c r="G361" s="5" t="s">
        <v>2478</v>
      </c>
      <c r="J361" s="5" t="s">
        <v>2869</v>
      </c>
    </row>
    <row r="362" spans="1:10">
      <c r="A362" s="5">
        <v>361</v>
      </c>
      <c r="B362" s="5" t="s">
        <v>1317</v>
      </c>
      <c r="C362" s="5" t="s">
        <v>96</v>
      </c>
      <c r="D362" s="5" t="s">
        <v>2479</v>
      </c>
      <c r="E362" s="5" t="s">
        <v>2480</v>
      </c>
      <c r="F362" s="5" t="s">
        <v>2481</v>
      </c>
      <c r="G362" s="5" t="s">
        <v>1393</v>
      </c>
      <c r="J362" s="5" t="s">
        <v>2869</v>
      </c>
    </row>
    <row r="363" spans="1:10">
      <c r="A363" s="5">
        <v>362</v>
      </c>
      <c r="B363" s="5" t="s">
        <v>1317</v>
      </c>
      <c r="C363" s="5" t="s">
        <v>96</v>
      </c>
      <c r="D363" s="5" t="s">
        <v>2482</v>
      </c>
      <c r="E363" s="5" t="s">
        <v>2483</v>
      </c>
      <c r="F363" s="5" t="s">
        <v>2484</v>
      </c>
      <c r="G363" s="5" t="s">
        <v>1349</v>
      </c>
      <c r="H363" s="5" t="s">
        <v>2485</v>
      </c>
      <c r="J363" s="5" t="s">
        <v>2869</v>
      </c>
    </row>
    <row r="364" spans="1:10">
      <c r="A364" s="5">
        <v>363</v>
      </c>
      <c r="B364" s="5" t="s">
        <v>1317</v>
      </c>
      <c r="C364" s="5" t="s">
        <v>96</v>
      </c>
      <c r="D364" s="5" t="s">
        <v>2486</v>
      </c>
      <c r="E364" s="5" t="s">
        <v>2487</v>
      </c>
      <c r="F364" s="5" t="s">
        <v>2488</v>
      </c>
      <c r="G364" s="5" t="s">
        <v>1372</v>
      </c>
      <c r="J364" s="5" t="s">
        <v>2869</v>
      </c>
    </row>
    <row r="365" spans="1:10">
      <c r="A365" s="5">
        <v>364</v>
      </c>
      <c r="B365" s="5" t="s">
        <v>1317</v>
      </c>
      <c r="C365" s="5" t="s">
        <v>96</v>
      </c>
      <c r="D365" s="5" t="s">
        <v>2489</v>
      </c>
      <c r="E365" s="5" t="s">
        <v>2490</v>
      </c>
      <c r="F365" s="5" t="s">
        <v>2491</v>
      </c>
      <c r="G365" s="5" t="s">
        <v>1555</v>
      </c>
      <c r="J365" s="5" t="s">
        <v>2869</v>
      </c>
    </row>
    <row r="366" spans="1:10">
      <c r="A366" s="5">
        <v>365</v>
      </c>
      <c r="B366" s="5" t="s">
        <v>1317</v>
      </c>
      <c r="C366" s="5" t="s">
        <v>96</v>
      </c>
      <c r="D366" s="5" t="s">
        <v>2492</v>
      </c>
      <c r="E366" s="5" t="s">
        <v>2493</v>
      </c>
      <c r="F366" s="5" t="s">
        <v>2494</v>
      </c>
      <c r="G366" s="5" t="s">
        <v>1740</v>
      </c>
      <c r="J366" s="5" t="s">
        <v>2869</v>
      </c>
    </row>
    <row r="367" spans="1:10">
      <c r="A367" s="5">
        <v>366</v>
      </c>
      <c r="B367" s="5" t="s">
        <v>1317</v>
      </c>
      <c r="C367" s="5" t="s">
        <v>96</v>
      </c>
      <c r="D367" s="5" t="s">
        <v>2495</v>
      </c>
      <c r="E367" s="5" t="s">
        <v>2496</v>
      </c>
      <c r="F367" s="5" t="s">
        <v>2497</v>
      </c>
      <c r="G367" s="5" t="s">
        <v>1325</v>
      </c>
      <c r="J367" s="5" t="s">
        <v>2869</v>
      </c>
    </row>
    <row r="368" spans="1:10">
      <c r="A368" s="5">
        <v>367</v>
      </c>
      <c r="B368" s="5" t="s">
        <v>1317</v>
      </c>
      <c r="C368" s="5" t="s">
        <v>96</v>
      </c>
      <c r="D368" s="5" t="s">
        <v>2498</v>
      </c>
      <c r="E368" s="5" t="s">
        <v>2499</v>
      </c>
      <c r="F368" s="5" t="s">
        <v>2500</v>
      </c>
      <c r="G368" s="5" t="s">
        <v>1477</v>
      </c>
      <c r="J368" s="5" t="s">
        <v>2869</v>
      </c>
    </row>
    <row r="369" spans="1:10">
      <c r="A369" s="5">
        <v>368</v>
      </c>
      <c r="B369" s="5" t="s">
        <v>1317</v>
      </c>
      <c r="C369" s="5" t="s">
        <v>96</v>
      </c>
      <c r="D369" s="5" t="s">
        <v>2501</v>
      </c>
      <c r="E369" s="5" t="s">
        <v>2502</v>
      </c>
      <c r="F369" s="5" t="s">
        <v>2503</v>
      </c>
      <c r="G369" s="5" t="s">
        <v>1349</v>
      </c>
      <c r="J369" s="5" t="s">
        <v>2869</v>
      </c>
    </row>
    <row r="370" spans="1:10">
      <c r="A370" s="5">
        <v>369</v>
      </c>
      <c r="B370" s="5" t="s">
        <v>1317</v>
      </c>
      <c r="C370" s="5" t="s">
        <v>96</v>
      </c>
      <c r="D370" s="5" t="s">
        <v>2504</v>
      </c>
      <c r="E370" s="5" t="s">
        <v>2505</v>
      </c>
      <c r="F370" s="5" t="s">
        <v>2506</v>
      </c>
      <c r="G370" s="5" t="s">
        <v>2507</v>
      </c>
      <c r="H370" s="5" t="s">
        <v>2508</v>
      </c>
      <c r="J370" s="5" t="s">
        <v>2869</v>
      </c>
    </row>
    <row r="371" spans="1:10">
      <c r="A371" s="5">
        <v>370</v>
      </c>
      <c r="B371" s="5" t="s">
        <v>1317</v>
      </c>
      <c r="C371" s="5" t="s">
        <v>96</v>
      </c>
      <c r="D371" s="5" t="s">
        <v>2509</v>
      </c>
      <c r="E371" s="5" t="s">
        <v>2510</v>
      </c>
      <c r="F371" s="5" t="s">
        <v>2511</v>
      </c>
      <c r="G371" s="5" t="s">
        <v>1814</v>
      </c>
      <c r="H371" s="5" t="s">
        <v>2512</v>
      </c>
      <c r="J371" s="5" t="s">
        <v>2869</v>
      </c>
    </row>
    <row r="372" spans="1:10">
      <c r="A372" s="5">
        <v>371</v>
      </c>
      <c r="B372" s="5" t="s">
        <v>1317</v>
      </c>
      <c r="C372" s="5" t="s">
        <v>96</v>
      </c>
      <c r="D372" s="5" t="s">
        <v>2513</v>
      </c>
      <c r="E372" s="5" t="s">
        <v>2514</v>
      </c>
      <c r="F372" s="5" t="s">
        <v>2515</v>
      </c>
      <c r="G372" s="5" t="s">
        <v>1349</v>
      </c>
      <c r="J372" s="5" t="s">
        <v>2869</v>
      </c>
    </row>
    <row r="373" spans="1:10">
      <c r="A373" s="5">
        <v>372</v>
      </c>
      <c r="B373" s="5" t="s">
        <v>1317</v>
      </c>
      <c r="C373" s="5" t="s">
        <v>96</v>
      </c>
      <c r="D373" s="5" t="s">
        <v>2516</v>
      </c>
      <c r="E373" s="5" t="s">
        <v>2517</v>
      </c>
      <c r="F373" s="5" t="s">
        <v>2518</v>
      </c>
      <c r="G373" s="5" t="s">
        <v>1349</v>
      </c>
      <c r="J373" s="5" t="s">
        <v>2869</v>
      </c>
    </row>
    <row r="374" spans="1:10">
      <c r="A374" s="5">
        <v>373</v>
      </c>
      <c r="B374" s="5" t="s">
        <v>1317</v>
      </c>
      <c r="C374" s="5" t="s">
        <v>96</v>
      </c>
      <c r="D374" s="5" t="s">
        <v>2519</v>
      </c>
      <c r="E374" s="5" t="s">
        <v>2520</v>
      </c>
      <c r="F374" s="5" t="s">
        <v>2521</v>
      </c>
      <c r="G374" s="5" t="s">
        <v>1585</v>
      </c>
      <c r="J374" s="5" t="s">
        <v>2869</v>
      </c>
    </row>
    <row r="375" spans="1:10">
      <c r="A375" s="5">
        <v>374</v>
      </c>
      <c r="B375" s="5" t="s">
        <v>1317</v>
      </c>
      <c r="C375" s="5" t="s">
        <v>96</v>
      </c>
      <c r="D375" s="5" t="s">
        <v>2522</v>
      </c>
      <c r="E375" s="5" t="s">
        <v>2523</v>
      </c>
      <c r="F375" s="5" t="s">
        <v>2524</v>
      </c>
      <c r="G375" s="5" t="s">
        <v>1379</v>
      </c>
      <c r="J375" s="5" t="s">
        <v>2869</v>
      </c>
    </row>
    <row r="376" spans="1:10">
      <c r="A376" s="5">
        <v>375</v>
      </c>
      <c r="B376" s="5" t="s">
        <v>1317</v>
      </c>
      <c r="C376" s="5" t="s">
        <v>96</v>
      </c>
      <c r="D376" s="5" t="s">
        <v>2525</v>
      </c>
      <c r="E376" s="5" t="s">
        <v>2526</v>
      </c>
      <c r="F376" s="5" t="s">
        <v>2527</v>
      </c>
      <c r="G376" s="5" t="s">
        <v>1349</v>
      </c>
      <c r="I376" s="5" t="s">
        <v>2930</v>
      </c>
      <c r="J376" s="5" t="s">
        <v>2869</v>
      </c>
    </row>
    <row r="377" spans="1:10">
      <c r="A377" s="5">
        <v>376</v>
      </c>
      <c r="B377" s="5" t="s">
        <v>1317</v>
      </c>
      <c r="C377" s="5" t="s">
        <v>96</v>
      </c>
      <c r="D377" s="5" t="s">
        <v>2528</v>
      </c>
      <c r="E377" s="5" t="s">
        <v>2529</v>
      </c>
      <c r="F377" s="5" t="s">
        <v>2530</v>
      </c>
      <c r="G377" s="5" t="s">
        <v>1756</v>
      </c>
      <c r="I377" s="5" t="s">
        <v>2931</v>
      </c>
      <c r="J377" s="5" t="s">
        <v>2869</v>
      </c>
    </row>
    <row r="378" spans="1:10">
      <c r="A378" s="5">
        <v>377</v>
      </c>
      <c r="B378" s="5" t="s">
        <v>1317</v>
      </c>
      <c r="C378" s="5" t="s">
        <v>96</v>
      </c>
      <c r="D378" s="5" t="s">
        <v>2531</v>
      </c>
      <c r="E378" s="5" t="s">
        <v>2532</v>
      </c>
      <c r="F378" s="5" t="s">
        <v>2533</v>
      </c>
      <c r="G378" s="5" t="s">
        <v>1605</v>
      </c>
      <c r="J378" s="5" t="s">
        <v>2869</v>
      </c>
    </row>
    <row r="379" spans="1:10">
      <c r="A379" s="5">
        <v>378</v>
      </c>
      <c r="B379" s="5" t="s">
        <v>1317</v>
      </c>
      <c r="C379" s="5" t="s">
        <v>96</v>
      </c>
      <c r="D379" s="5" t="s">
        <v>2534</v>
      </c>
      <c r="E379" s="5" t="s">
        <v>2535</v>
      </c>
      <c r="F379" s="5" t="s">
        <v>2536</v>
      </c>
      <c r="G379" s="5" t="s">
        <v>1349</v>
      </c>
      <c r="J379" s="5" t="s">
        <v>2869</v>
      </c>
    </row>
    <row r="380" spans="1:10">
      <c r="A380" s="5">
        <v>379</v>
      </c>
      <c r="B380" s="5" t="s">
        <v>1317</v>
      </c>
      <c r="C380" s="5" t="s">
        <v>96</v>
      </c>
      <c r="D380" s="5" t="s">
        <v>2537</v>
      </c>
      <c r="E380" s="5" t="s">
        <v>2538</v>
      </c>
      <c r="F380" s="5" t="s">
        <v>2539</v>
      </c>
      <c r="G380" s="5" t="s">
        <v>1505</v>
      </c>
      <c r="J380" s="5" t="s">
        <v>2869</v>
      </c>
    </row>
    <row r="381" spans="1:10">
      <c r="A381" s="5">
        <v>380</v>
      </c>
      <c r="B381" s="5" t="s">
        <v>1317</v>
      </c>
      <c r="C381" s="5" t="s">
        <v>96</v>
      </c>
      <c r="D381" s="5" t="s">
        <v>2540</v>
      </c>
      <c r="E381" s="5" t="s">
        <v>2541</v>
      </c>
      <c r="F381" s="5" t="s">
        <v>2542</v>
      </c>
      <c r="G381" s="5" t="s">
        <v>1383</v>
      </c>
      <c r="J381" s="5" t="s">
        <v>2869</v>
      </c>
    </row>
    <row r="382" spans="1:10">
      <c r="A382" s="5">
        <v>381</v>
      </c>
      <c r="B382" s="5" t="s">
        <v>1317</v>
      </c>
      <c r="C382" s="5" t="s">
        <v>96</v>
      </c>
      <c r="D382" s="5" t="s">
        <v>2543</v>
      </c>
      <c r="E382" s="5" t="s">
        <v>2544</v>
      </c>
      <c r="F382" s="5" t="s">
        <v>2545</v>
      </c>
      <c r="G382" s="5" t="s">
        <v>1605</v>
      </c>
      <c r="J382" s="5" t="s">
        <v>2869</v>
      </c>
    </row>
    <row r="383" spans="1:10">
      <c r="A383" s="5">
        <v>382</v>
      </c>
      <c r="B383" s="5" t="s">
        <v>1317</v>
      </c>
      <c r="C383" s="5" t="s">
        <v>96</v>
      </c>
      <c r="D383" s="5" t="s">
        <v>2546</v>
      </c>
      <c r="E383" s="5" t="s">
        <v>2547</v>
      </c>
      <c r="F383" s="5" t="s">
        <v>2548</v>
      </c>
      <c r="G383" s="5" t="s">
        <v>1454</v>
      </c>
      <c r="J383" s="5" t="s">
        <v>2869</v>
      </c>
    </row>
    <row r="384" spans="1:10">
      <c r="A384" s="5">
        <v>383</v>
      </c>
      <c r="B384" s="5" t="s">
        <v>1317</v>
      </c>
      <c r="C384" s="5" t="s">
        <v>96</v>
      </c>
      <c r="D384" s="5" t="s">
        <v>2549</v>
      </c>
      <c r="E384" s="5" t="s">
        <v>2550</v>
      </c>
      <c r="F384" s="5" t="s">
        <v>2551</v>
      </c>
      <c r="G384" s="5" t="s">
        <v>1532</v>
      </c>
      <c r="J384" s="5" t="s">
        <v>2869</v>
      </c>
    </row>
    <row r="385" spans="1:10">
      <c r="A385" s="5">
        <v>384</v>
      </c>
      <c r="B385" s="5" t="s">
        <v>1317</v>
      </c>
      <c r="C385" s="5" t="s">
        <v>96</v>
      </c>
      <c r="D385" s="5" t="s">
        <v>2552</v>
      </c>
      <c r="E385" s="5" t="s">
        <v>2553</v>
      </c>
      <c r="F385" s="5" t="s">
        <v>2554</v>
      </c>
      <c r="G385" s="5" t="s">
        <v>1349</v>
      </c>
      <c r="J385" s="5" t="s">
        <v>2869</v>
      </c>
    </row>
    <row r="386" spans="1:10">
      <c r="A386" s="5">
        <v>385</v>
      </c>
      <c r="B386" s="5" t="s">
        <v>1317</v>
      </c>
      <c r="C386" s="5" t="s">
        <v>96</v>
      </c>
      <c r="D386" s="5" t="s">
        <v>2555</v>
      </c>
      <c r="E386" s="5" t="s">
        <v>2556</v>
      </c>
      <c r="F386" s="5" t="s">
        <v>2557</v>
      </c>
      <c r="G386" s="5" t="s">
        <v>1907</v>
      </c>
      <c r="J386" s="5" t="s">
        <v>2869</v>
      </c>
    </row>
    <row r="387" spans="1:10">
      <c r="A387" s="5">
        <v>386</v>
      </c>
      <c r="B387" s="5" t="s">
        <v>1317</v>
      </c>
      <c r="C387" s="5" t="s">
        <v>96</v>
      </c>
      <c r="D387" s="5" t="s">
        <v>2558</v>
      </c>
      <c r="E387" s="5" t="s">
        <v>2559</v>
      </c>
      <c r="F387" s="5" t="s">
        <v>2560</v>
      </c>
      <c r="G387" s="5" t="s">
        <v>1372</v>
      </c>
      <c r="J387" s="5" t="s">
        <v>2869</v>
      </c>
    </row>
    <row r="388" spans="1:10">
      <c r="A388" s="5">
        <v>387</v>
      </c>
      <c r="B388" s="5" t="s">
        <v>1317</v>
      </c>
      <c r="C388" s="5" t="s">
        <v>96</v>
      </c>
      <c r="D388" s="5" t="s">
        <v>2561</v>
      </c>
      <c r="E388" s="5" t="s">
        <v>2562</v>
      </c>
      <c r="F388" s="5" t="s">
        <v>2563</v>
      </c>
      <c r="G388" s="5" t="s">
        <v>1651</v>
      </c>
      <c r="J388" s="5" t="s">
        <v>2869</v>
      </c>
    </row>
    <row r="389" spans="1:10">
      <c r="A389" s="5">
        <v>388</v>
      </c>
      <c r="B389" s="5" t="s">
        <v>1317</v>
      </c>
      <c r="C389" s="5" t="s">
        <v>96</v>
      </c>
      <c r="D389" s="5" t="s">
        <v>2564</v>
      </c>
      <c r="E389" s="5" t="s">
        <v>2565</v>
      </c>
      <c r="F389" s="5" t="s">
        <v>2566</v>
      </c>
      <c r="G389" s="5" t="s">
        <v>1605</v>
      </c>
      <c r="J389" s="5" t="s">
        <v>2869</v>
      </c>
    </row>
    <row r="390" spans="1:10">
      <c r="A390" s="5">
        <v>389</v>
      </c>
      <c r="B390" s="5" t="s">
        <v>1317</v>
      </c>
      <c r="C390" s="5" t="s">
        <v>96</v>
      </c>
      <c r="D390" s="5" t="s">
        <v>2570</v>
      </c>
      <c r="E390" s="5" t="s">
        <v>2568</v>
      </c>
      <c r="F390" s="5" t="s">
        <v>2571</v>
      </c>
      <c r="G390" s="5" t="s">
        <v>1341</v>
      </c>
      <c r="I390" s="5" t="s">
        <v>2932</v>
      </c>
      <c r="J390" s="5" t="s">
        <v>2869</v>
      </c>
    </row>
    <row r="391" spans="1:10">
      <c r="A391" s="5">
        <v>390</v>
      </c>
      <c r="B391" s="5" t="s">
        <v>1317</v>
      </c>
      <c r="C391" s="5" t="s">
        <v>96</v>
      </c>
      <c r="D391" s="5" t="s">
        <v>2567</v>
      </c>
      <c r="E391" s="5" t="s">
        <v>2568</v>
      </c>
      <c r="F391" s="5" t="s">
        <v>2569</v>
      </c>
      <c r="G391" s="5" t="s">
        <v>1383</v>
      </c>
      <c r="J391" s="5" t="s">
        <v>2869</v>
      </c>
    </row>
    <row r="392" spans="1:10">
      <c r="A392" s="5">
        <v>391</v>
      </c>
      <c r="B392" s="5" t="s">
        <v>1317</v>
      </c>
      <c r="C392" s="5" t="s">
        <v>96</v>
      </c>
      <c r="D392" s="5" t="s">
        <v>2572</v>
      </c>
      <c r="E392" s="5" t="s">
        <v>2573</v>
      </c>
      <c r="F392" s="5" t="s">
        <v>2574</v>
      </c>
      <c r="G392" s="5" t="s">
        <v>1372</v>
      </c>
      <c r="J392" s="5" t="s">
        <v>2869</v>
      </c>
    </row>
    <row r="393" spans="1:10">
      <c r="A393" s="5">
        <v>392</v>
      </c>
      <c r="B393" s="5" t="s">
        <v>1317</v>
      </c>
      <c r="C393" s="5" t="s">
        <v>96</v>
      </c>
      <c r="D393" s="5" t="s">
        <v>2575</v>
      </c>
      <c r="E393" s="5" t="s">
        <v>2576</v>
      </c>
      <c r="F393" s="5" t="s">
        <v>2577</v>
      </c>
      <c r="G393" s="5" t="s">
        <v>1341</v>
      </c>
      <c r="J393" s="5" t="s">
        <v>2869</v>
      </c>
    </row>
    <row r="394" spans="1:10">
      <c r="A394" s="5">
        <v>393</v>
      </c>
      <c r="B394" s="5" t="s">
        <v>1317</v>
      </c>
      <c r="C394" s="5" t="s">
        <v>96</v>
      </c>
      <c r="D394" s="5" t="s">
        <v>2578</v>
      </c>
      <c r="E394" s="5" t="s">
        <v>2579</v>
      </c>
      <c r="F394" s="5" t="s">
        <v>2580</v>
      </c>
      <c r="G394" s="5" t="s">
        <v>2461</v>
      </c>
      <c r="J394" s="5" t="s">
        <v>2869</v>
      </c>
    </row>
    <row r="395" spans="1:10">
      <c r="A395" s="5">
        <v>394</v>
      </c>
      <c r="B395" s="5" t="s">
        <v>1317</v>
      </c>
      <c r="C395" s="5" t="s">
        <v>96</v>
      </c>
      <c r="D395" s="5" t="s">
        <v>2581</v>
      </c>
      <c r="E395" s="5" t="s">
        <v>2582</v>
      </c>
      <c r="F395" s="5" t="s">
        <v>2583</v>
      </c>
      <c r="G395" s="5" t="s">
        <v>1859</v>
      </c>
      <c r="J395" s="5" t="s">
        <v>2869</v>
      </c>
    </row>
    <row r="396" spans="1:10">
      <c r="A396" s="5">
        <v>395</v>
      </c>
      <c r="B396" s="5" t="s">
        <v>1317</v>
      </c>
      <c r="C396" s="5" t="s">
        <v>96</v>
      </c>
      <c r="D396" s="5" t="s">
        <v>2585</v>
      </c>
      <c r="E396" s="5" t="s">
        <v>2584</v>
      </c>
      <c r="F396" s="5" t="s">
        <v>2586</v>
      </c>
      <c r="G396" s="5" t="s">
        <v>1353</v>
      </c>
      <c r="J396" s="5" t="s">
        <v>2869</v>
      </c>
    </row>
    <row r="397" spans="1:10">
      <c r="A397" s="5">
        <v>396</v>
      </c>
      <c r="B397" s="5" t="s">
        <v>1317</v>
      </c>
      <c r="C397" s="5" t="s">
        <v>96</v>
      </c>
      <c r="D397" s="5" t="s">
        <v>2587</v>
      </c>
      <c r="E397" s="5" t="s">
        <v>2588</v>
      </c>
      <c r="F397" s="5" t="s">
        <v>2589</v>
      </c>
      <c r="G397" s="5" t="s">
        <v>1992</v>
      </c>
      <c r="J397" s="5" t="s">
        <v>2869</v>
      </c>
    </row>
    <row r="398" spans="1:10">
      <c r="A398" s="5">
        <v>397</v>
      </c>
      <c r="B398" s="5" t="s">
        <v>1317</v>
      </c>
      <c r="C398" s="5" t="s">
        <v>96</v>
      </c>
      <c r="D398" s="5" t="s">
        <v>2590</v>
      </c>
      <c r="E398" s="5" t="s">
        <v>2591</v>
      </c>
      <c r="F398" s="5" t="s">
        <v>2592</v>
      </c>
      <c r="G398" s="5" t="s">
        <v>1907</v>
      </c>
      <c r="J398" s="5" t="s">
        <v>2869</v>
      </c>
    </row>
    <row r="399" spans="1:10">
      <c r="A399" s="5">
        <v>398</v>
      </c>
      <c r="B399" s="5" t="s">
        <v>1317</v>
      </c>
      <c r="C399" s="5" t="s">
        <v>96</v>
      </c>
      <c r="D399" s="5" t="s">
        <v>2593</v>
      </c>
      <c r="E399" s="5" t="s">
        <v>2594</v>
      </c>
      <c r="F399" s="5" t="s">
        <v>2595</v>
      </c>
      <c r="G399" s="5" t="s">
        <v>2596</v>
      </c>
      <c r="H399" s="5" t="s">
        <v>2597</v>
      </c>
      <c r="J399" s="5" t="s">
        <v>2869</v>
      </c>
    </row>
    <row r="400" spans="1:10">
      <c r="A400" s="5">
        <v>399</v>
      </c>
      <c r="B400" s="5" t="s">
        <v>1317</v>
      </c>
      <c r="C400" s="5" t="s">
        <v>96</v>
      </c>
      <c r="D400" s="5" t="s">
        <v>2598</v>
      </c>
      <c r="E400" s="5" t="s">
        <v>2599</v>
      </c>
      <c r="F400" s="5" t="s">
        <v>2600</v>
      </c>
      <c r="G400" s="5" t="s">
        <v>1341</v>
      </c>
      <c r="J400" s="5" t="s">
        <v>2869</v>
      </c>
    </row>
    <row r="401" spans="1:10">
      <c r="A401" s="5">
        <v>400</v>
      </c>
      <c r="B401" s="5" t="s">
        <v>1317</v>
      </c>
      <c r="C401" s="5" t="s">
        <v>96</v>
      </c>
      <c r="D401" s="5" t="s">
        <v>2601</v>
      </c>
      <c r="E401" s="5" t="s">
        <v>2602</v>
      </c>
      <c r="F401" s="5" t="s">
        <v>2603</v>
      </c>
      <c r="G401" s="5" t="s">
        <v>1379</v>
      </c>
      <c r="J401" s="5" t="s">
        <v>2869</v>
      </c>
    </row>
    <row r="402" spans="1:10">
      <c r="A402" s="5">
        <v>401</v>
      </c>
      <c r="B402" s="5" t="s">
        <v>1317</v>
      </c>
      <c r="C402" s="5" t="s">
        <v>96</v>
      </c>
      <c r="D402" s="5" t="s">
        <v>2604</v>
      </c>
      <c r="E402" s="5" t="s">
        <v>2605</v>
      </c>
      <c r="F402" s="5" t="s">
        <v>2606</v>
      </c>
      <c r="G402" s="5" t="s">
        <v>1349</v>
      </c>
      <c r="J402" s="5" t="s">
        <v>2869</v>
      </c>
    </row>
    <row r="403" spans="1:10">
      <c r="A403" s="5">
        <v>402</v>
      </c>
      <c r="B403" s="5" t="s">
        <v>1317</v>
      </c>
      <c r="C403" s="5" t="s">
        <v>96</v>
      </c>
      <c r="D403" s="5" t="s">
        <v>2607</v>
      </c>
      <c r="E403" s="5" t="s">
        <v>2608</v>
      </c>
      <c r="F403" s="5" t="s">
        <v>2609</v>
      </c>
      <c r="G403" s="5" t="s">
        <v>1585</v>
      </c>
      <c r="J403" s="5" t="s">
        <v>2869</v>
      </c>
    </row>
    <row r="404" spans="1:10">
      <c r="A404" s="5">
        <v>403</v>
      </c>
      <c r="B404" s="5" t="s">
        <v>1317</v>
      </c>
      <c r="C404" s="5" t="s">
        <v>96</v>
      </c>
      <c r="D404" s="5" t="s">
        <v>2610</v>
      </c>
      <c r="E404" s="5" t="s">
        <v>2611</v>
      </c>
      <c r="F404" s="5" t="s">
        <v>2612</v>
      </c>
      <c r="G404" s="5" t="s">
        <v>1566</v>
      </c>
      <c r="J404" s="5" t="s">
        <v>2869</v>
      </c>
    </row>
    <row r="405" spans="1:10">
      <c r="A405" s="5">
        <v>404</v>
      </c>
      <c r="B405" s="5" t="s">
        <v>1317</v>
      </c>
      <c r="C405" s="5" t="s">
        <v>96</v>
      </c>
      <c r="D405" s="5" t="s">
        <v>2613</v>
      </c>
      <c r="E405" s="5" t="s">
        <v>2614</v>
      </c>
      <c r="F405" s="5" t="s">
        <v>2615</v>
      </c>
      <c r="G405" s="5" t="s">
        <v>1592</v>
      </c>
      <c r="J405" s="5" t="s">
        <v>2869</v>
      </c>
    </row>
    <row r="406" spans="1:10">
      <c r="A406" s="5">
        <v>405</v>
      </c>
      <c r="B406" s="5" t="s">
        <v>1317</v>
      </c>
      <c r="C406" s="5" t="s">
        <v>96</v>
      </c>
      <c r="D406" s="5" t="s">
        <v>2616</v>
      </c>
      <c r="E406" s="5" t="s">
        <v>2617</v>
      </c>
      <c r="F406" s="5" t="s">
        <v>2618</v>
      </c>
      <c r="G406" s="5" t="s">
        <v>1592</v>
      </c>
      <c r="I406" s="5" t="s">
        <v>2933</v>
      </c>
      <c r="J406" s="5" t="s">
        <v>2869</v>
      </c>
    </row>
    <row r="407" spans="1:10">
      <c r="A407" s="5">
        <v>406</v>
      </c>
      <c r="B407" s="5" t="s">
        <v>1317</v>
      </c>
      <c r="C407" s="5" t="s">
        <v>96</v>
      </c>
      <c r="D407" s="5" t="s">
        <v>2619</v>
      </c>
      <c r="E407" s="5" t="s">
        <v>2620</v>
      </c>
      <c r="F407" s="5" t="s">
        <v>2621</v>
      </c>
      <c r="G407" s="5" t="s">
        <v>1454</v>
      </c>
      <c r="J407" s="5" t="s">
        <v>2869</v>
      </c>
    </row>
    <row r="408" spans="1:10">
      <c r="A408" s="5">
        <v>407</v>
      </c>
      <c r="B408" s="5" t="s">
        <v>1317</v>
      </c>
      <c r="C408" s="5" t="s">
        <v>96</v>
      </c>
      <c r="D408" s="5" t="s">
        <v>2622</v>
      </c>
      <c r="E408" s="5" t="s">
        <v>2623</v>
      </c>
      <c r="F408" s="5" t="s">
        <v>2624</v>
      </c>
      <c r="G408" s="5" t="s">
        <v>1372</v>
      </c>
      <c r="J408" s="5" t="s">
        <v>2869</v>
      </c>
    </row>
    <row r="409" spans="1:10">
      <c r="A409" s="5">
        <v>408</v>
      </c>
      <c r="B409" s="5" t="s">
        <v>1317</v>
      </c>
      <c r="C409" s="5" t="s">
        <v>96</v>
      </c>
      <c r="D409" s="5" t="s">
        <v>2625</v>
      </c>
      <c r="E409" s="5" t="s">
        <v>2626</v>
      </c>
      <c r="F409" s="5" t="s">
        <v>2627</v>
      </c>
      <c r="G409" s="5" t="s">
        <v>1349</v>
      </c>
      <c r="J409" s="5" t="s">
        <v>2869</v>
      </c>
    </row>
    <row r="410" spans="1:10">
      <c r="A410" s="5">
        <v>409</v>
      </c>
      <c r="B410" s="5" t="s">
        <v>1317</v>
      </c>
      <c r="C410" s="5" t="s">
        <v>96</v>
      </c>
      <c r="D410" s="5" t="s">
        <v>2628</v>
      </c>
      <c r="E410" s="5" t="s">
        <v>2629</v>
      </c>
      <c r="F410" s="5" t="s">
        <v>2630</v>
      </c>
      <c r="G410" s="5" t="s">
        <v>1349</v>
      </c>
      <c r="I410" s="5" t="s">
        <v>2934</v>
      </c>
      <c r="J410" s="5" t="s">
        <v>2869</v>
      </c>
    </row>
    <row r="411" spans="1:10">
      <c r="A411" s="5">
        <v>410</v>
      </c>
      <c r="B411" s="5" t="s">
        <v>1317</v>
      </c>
      <c r="C411" s="5" t="s">
        <v>96</v>
      </c>
      <c r="D411" s="5" t="s">
        <v>2631</v>
      </c>
      <c r="E411" s="5" t="s">
        <v>2632</v>
      </c>
      <c r="F411" s="5" t="s">
        <v>2633</v>
      </c>
      <c r="G411" s="5" t="s">
        <v>1393</v>
      </c>
      <c r="J411" s="5" t="s">
        <v>2869</v>
      </c>
    </row>
    <row r="412" spans="1:10">
      <c r="A412" s="5">
        <v>411</v>
      </c>
      <c r="B412" s="5" t="s">
        <v>1317</v>
      </c>
      <c r="C412" s="5" t="s">
        <v>96</v>
      </c>
      <c r="D412" s="5" t="s">
        <v>2634</v>
      </c>
      <c r="E412" s="5" t="s">
        <v>2635</v>
      </c>
      <c r="F412" s="5" t="s">
        <v>2636</v>
      </c>
      <c r="G412" s="5" t="s">
        <v>1393</v>
      </c>
      <c r="J412" s="5" t="s">
        <v>2869</v>
      </c>
    </row>
    <row r="413" spans="1:10">
      <c r="A413" s="5">
        <v>412</v>
      </c>
      <c r="B413" s="5" t="s">
        <v>1317</v>
      </c>
      <c r="C413" s="5" t="s">
        <v>96</v>
      </c>
      <c r="D413" s="5" t="s">
        <v>2637</v>
      </c>
      <c r="E413" s="5" t="s">
        <v>2638</v>
      </c>
      <c r="F413" s="5" t="s">
        <v>2639</v>
      </c>
      <c r="G413" s="5" t="s">
        <v>1581</v>
      </c>
      <c r="J413" s="5" t="s">
        <v>2869</v>
      </c>
    </row>
    <row r="414" spans="1:10">
      <c r="A414" s="5">
        <v>413</v>
      </c>
      <c r="B414" s="5" t="s">
        <v>1317</v>
      </c>
      <c r="C414" s="5" t="s">
        <v>96</v>
      </c>
      <c r="D414" s="5" t="s">
        <v>2640</v>
      </c>
      <c r="E414" s="5" t="s">
        <v>2641</v>
      </c>
      <c r="F414" s="5" t="s">
        <v>2642</v>
      </c>
      <c r="G414" s="5" t="s">
        <v>1349</v>
      </c>
      <c r="J414" s="5" t="s">
        <v>2869</v>
      </c>
    </row>
    <row r="415" spans="1:10">
      <c r="A415" s="5">
        <v>414</v>
      </c>
      <c r="B415" s="5" t="s">
        <v>1317</v>
      </c>
      <c r="C415" s="5" t="s">
        <v>96</v>
      </c>
      <c r="D415" s="5" t="s">
        <v>2643</v>
      </c>
      <c r="E415" s="5" t="s">
        <v>2644</v>
      </c>
      <c r="F415" s="5" t="s">
        <v>2645</v>
      </c>
      <c r="G415" s="5" t="s">
        <v>1393</v>
      </c>
      <c r="H415" s="5" t="s">
        <v>1951</v>
      </c>
      <c r="J415" s="5" t="s">
        <v>2869</v>
      </c>
    </row>
    <row r="416" spans="1:10">
      <c r="A416" s="5">
        <v>415</v>
      </c>
      <c r="B416" s="5" t="s">
        <v>1317</v>
      </c>
      <c r="C416" s="5" t="s">
        <v>96</v>
      </c>
      <c r="D416" s="5" t="s">
        <v>2646</v>
      </c>
      <c r="E416" s="5" t="s">
        <v>2647</v>
      </c>
      <c r="F416" s="5" t="s">
        <v>2648</v>
      </c>
      <c r="G416" s="5" t="s">
        <v>1325</v>
      </c>
      <c r="J416" s="5" t="s">
        <v>2869</v>
      </c>
    </row>
    <row r="417" spans="1:10">
      <c r="A417" s="5">
        <v>416</v>
      </c>
      <c r="B417" s="5" t="s">
        <v>1317</v>
      </c>
      <c r="C417" s="5" t="s">
        <v>96</v>
      </c>
      <c r="D417" s="5" t="s">
        <v>2649</v>
      </c>
      <c r="E417" s="5" t="s">
        <v>2650</v>
      </c>
      <c r="F417" s="5" t="s">
        <v>2651</v>
      </c>
      <c r="G417" s="5" t="s">
        <v>1434</v>
      </c>
      <c r="H417" s="5" t="s">
        <v>2652</v>
      </c>
      <c r="J417" s="5" t="s">
        <v>2869</v>
      </c>
    </row>
    <row r="418" spans="1:10">
      <c r="A418" s="5">
        <v>417</v>
      </c>
      <c r="B418" s="5" t="s">
        <v>1317</v>
      </c>
      <c r="C418" s="5" t="s">
        <v>96</v>
      </c>
      <c r="D418" s="5" t="s">
        <v>2653</v>
      </c>
      <c r="E418" s="5" t="s">
        <v>2654</v>
      </c>
      <c r="F418" s="5" t="s">
        <v>2655</v>
      </c>
      <c r="G418" s="5" t="s">
        <v>1349</v>
      </c>
      <c r="J418" s="5" t="s">
        <v>2869</v>
      </c>
    </row>
    <row r="419" spans="1:10">
      <c r="A419" s="5">
        <v>418</v>
      </c>
      <c r="B419" s="5" t="s">
        <v>1317</v>
      </c>
      <c r="C419" s="5" t="s">
        <v>96</v>
      </c>
      <c r="D419" s="5" t="s">
        <v>2656</v>
      </c>
      <c r="E419" s="5" t="s">
        <v>2657</v>
      </c>
      <c r="F419" s="5" t="s">
        <v>2658</v>
      </c>
      <c r="G419" s="5" t="s">
        <v>1505</v>
      </c>
      <c r="J419" s="5" t="s">
        <v>2869</v>
      </c>
    </row>
    <row r="420" spans="1:10">
      <c r="A420" s="5">
        <v>419</v>
      </c>
      <c r="B420" s="5" t="s">
        <v>1317</v>
      </c>
      <c r="C420" s="5" t="s">
        <v>96</v>
      </c>
      <c r="D420" s="5" t="s">
        <v>2659</v>
      </c>
      <c r="E420" s="5" t="s">
        <v>2660</v>
      </c>
      <c r="F420" s="5" t="s">
        <v>2661</v>
      </c>
      <c r="G420" s="5" t="s">
        <v>1383</v>
      </c>
      <c r="J420" s="5" t="s">
        <v>2869</v>
      </c>
    </row>
    <row r="421" spans="1:10">
      <c r="A421" s="5">
        <v>420</v>
      </c>
      <c r="B421" s="5" t="s">
        <v>1317</v>
      </c>
      <c r="C421" s="5" t="s">
        <v>96</v>
      </c>
      <c r="D421" s="5" t="s">
        <v>2662</v>
      </c>
      <c r="E421" s="5" t="s">
        <v>2663</v>
      </c>
      <c r="F421" s="5" t="s">
        <v>2664</v>
      </c>
      <c r="G421" s="5" t="s">
        <v>1393</v>
      </c>
      <c r="H421" s="5" t="s">
        <v>1951</v>
      </c>
      <c r="J421" s="5" t="s">
        <v>2869</v>
      </c>
    </row>
    <row r="422" spans="1:10">
      <c r="A422" s="5">
        <v>421</v>
      </c>
      <c r="B422" s="5" t="s">
        <v>1317</v>
      </c>
      <c r="C422" s="5" t="s">
        <v>96</v>
      </c>
      <c r="D422" s="5" t="s">
        <v>2665</v>
      </c>
      <c r="E422" s="5" t="s">
        <v>2666</v>
      </c>
      <c r="F422" s="5" t="s">
        <v>2667</v>
      </c>
      <c r="G422" s="5" t="s">
        <v>1349</v>
      </c>
      <c r="J422" s="5" t="s">
        <v>2869</v>
      </c>
    </row>
    <row r="423" spans="1:10">
      <c r="A423" s="5">
        <v>422</v>
      </c>
      <c r="B423" s="5" t="s">
        <v>1317</v>
      </c>
      <c r="C423" s="5" t="s">
        <v>96</v>
      </c>
      <c r="D423" s="5" t="s">
        <v>2668</v>
      </c>
      <c r="E423" s="5" t="s">
        <v>2669</v>
      </c>
      <c r="F423" s="5" t="s">
        <v>2670</v>
      </c>
      <c r="G423" s="5" t="s">
        <v>1349</v>
      </c>
      <c r="J423" s="5" t="s">
        <v>2869</v>
      </c>
    </row>
    <row r="424" spans="1:10">
      <c r="A424" s="5">
        <v>423</v>
      </c>
      <c r="B424" s="5" t="s">
        <v>1317</v>
      </c>
      <c r="C424" s="5" t="s">
        <v>96</v>
      </c>
      <c r="D424" s="5" t="s">
        <v>2671</v>
      </c>
      <c r="E424" s="5" t="s">
        <v>2672</v>
      </c>
      <c r="F424" s="5" t="s">
        <v>2673</v>
      </c>
      <c r="G424" s="5" t="s">
        <v>1372</v>
      </c>
      <c r="J424" s="5" t="s">
        <v>2869</v>
      </c>
    </row>
    <row r="425" spans="1:10">
      <c r="A425" s="5">
        <v>424</v>
      </c>
      <c r="B425" s="5" t="s">
        <v>1317</v>
      </c>
      <c r="C425" s="5" t="s">
        <v>96</v>
      </c>
      <c r="D425" s="5" t="s">
        <v>2674</v>
      </c>
      <c r="E425" s="5" t="s">
        <v>2675</v>
      </c>
      <c r="F425" s="5" t="s">
        <v>2676</v>
      </c>
      <c r="G425" s="5" t="s">
        <v>1349</v>
      </c>
      <c r="J425" s="5" t="s">
        <v>2869</v>
      </c>
    </row>
    <row r="426" spans="1:10">
      <c r="A426" s="5">
        <v>425</v>
      </c>
      <c r="B426" s="5" t="s">
        <v>1317</v>
      </c>
      <c r="C426" s="5" t="s">
        <v>96</v>
      </c>
      <c r="D426" s="5" t="s">
        <v>2677</v>
      </c>
      <c r="E426" s="5" t="s">
        <v>2678</v>
      </c>
      <c r="F426" s="5" t="s">
        <v>2679</v>
      </c>
      <c r="G426" s="5" t="s">
        <v>1353</v>
      </c>
      <c r="J426" s="5" t="s">
        <v>2869</v>
      </c>
    </row>
    <row r="427" spans="1:10">
      <c r="A427" s="5">
        <v>426</v>
      </c>
      <c r="B427" s="5" t="s">
        <v>1317</v>
      </c>
      <c r="C427" s="5" t="s">
        <v>96</v>
      </c>
      <c r="D427" s="5" t="s">
        <v>2680</v>
      </c>
      <c r="E427" s="5" t="s">
        <v>2681</v>
      </c>
      <c r="F427" s="5" t="s">
        <v>2682</v>
      </c>
      <c r="G427" s="5" t="s">
        <v>1379</v>
      </c>
      <c r="J427" s="5" t="s">
        <v>2869</v>
      </c>
    </row>
    <row r="428" spans="1:10">
      <c r="A428" s="5">
        <v>427</v>
      </c>
      <c r="B428" s="5" t="s">
        <v>1317</v>
      </c>
      <c r="C428" s="5" t="s">
        <v>96</v>
      </c>
      <c r="D428" s="5" t="s">
        <v>2683</v>
      </c>
      <c r="E428" s="5" t="s">
        <v>2684</v>
      </c>
      <c r="F428" s="5" t="s">
        <v>2685</v>
      </c>
      <c r="G428" s="5" t="s">
        <v>1349</v>
      </c>
      <c r="H428" s="5" t="s">
        <v>2686</v>
      </c>
      <c r="J428" s="5" t="s">
        <v>2869</v>
      </c>
    </row>
    <row r="429" spans="1:10">
      <c r="A429" s="5">
        <v>428</v>
      </c>
      <c r="B429" s="5" t="s">
        <v>1317</v>
      </c>
      <c r="C429" s="5" t="s">
        <v>96</v>
      </c>
      <c r="D429" s="5" t="s">
        <v>2687</v>
      </c>
      <c r="E429" s="5" t="s">
        <v>2688</v>
      </c>
      <c r="F429" s="5" t="s">
        <v>2689</v>
      </c>
      <c r="G429" s="5" t="s">
        <v>1364</v>
      </c>
      <c r="J429" s="5" t="s">
        <v>2869</v>
      </c>
    </row>
    <row r="430" spans="1:10">
      <c r="A430" s="5">
        <v>429</v>
      </c>
      <c r="B430" s="5" t="s">
        <v>1317</v>
      </c>
      <c r="C430" s="5" t="s">
        <v>96</v>
      </c>
      <c r="D430" s="5" t="s">
        <v>2690</v>
      </c>
      <c r="E430" s="5" t="s">
        <v>2691</v>
      </c>
      <c r="F430" s="5" t="s">
        <v>2692</v>
      </c>
      <c r="G430" s="5" t="s">
        <v>1372</v>
      </c>
      <c r="J430" s="5" t="s">
        <v>2869</v>
      </c>
    </row>
    <row r="431" spans="1:10">
      <c r="A431" s="5">
        <v>430</v>
      </c>
      <c r="B431" s="5" t="s">
        <v>1317</v>
      </c>
      <c r="C431" s="5" t="s">
        <v>96</v>
      </c>
      <c r="D431" s="5" t="s">
        <v>2693</v>
      </c>
      <c r="E431" s="5" t="s">
        <v>2694</v>
      </c>
      <c r="F431" s="5" t="s">
        <v>2695</v>
      </c>
      <c r="G431" s="5" t="s">
        <v>1622</v>
      </c>
      <c r="I431" s="5" t="s">
        <v>2935</v>
      </c>
      <c r="J431" s="5" t="s">
        <v>2869</v>
      </c>
    </row>
    <row r="432" spans="1:10">
      <c r="A432" s="5">
        <v>431</v>
      </c>
      <c r="B432" s="5" t="s">
        <v>1317</v>
      </c>
      <c r="C432" s="5" t="s">
        <v>96</v>
      </c>
      <c r="D432" s="5" t="s">
        <v>2696</v>
      </c>
      <c r="E432" s="5" t="s">
        <v>2697</v>
      </c>
      <c r="F432" s="5" t="s">
        <v>2698</v>
      </c>
      <c r="G432" s="5" t="s">
        <v>1622</v>
      </c>
      <c r="I432" s="5" t="s">
        <v>2936</v>
      </c>
      <c r="J432" s="5" t="s">
        <v>2869</v>
      </c>
    </row>
    <row r="433" spans="1:10">
      <c r="A433" s="5">
        <v>432</v>
      </c>
      <c r="B433" s="5" t="s">
        <v>1317</v>
      </c>
      <c r="C433" s="5" t="s">
        <v>96</v>
      </c>
      <c r="D433" s="5" t="s">
        <v>2699</v>
      </c>
      <c r="E433" s="5" t="s">
        <v>2700</v>
      </c>
      <c r="F433" s="5" t="s">
        <v>2701</v>
      </c>
      <c r="G433" s="5" t="s">
        <v>1622</v>
      </c>
      <c r="J433" s="5" t="s">
        <v>2869</v>
      </c>
    </row>
    <row r="434" spans="1:10">
      <c r="A434" s="5">
        <v>433</v>
      </c>
      <c r="B434" s="5" t="s">
        <v>1317</v>
      </c>
      <c r="C434" s="5" t="s">
        <v>96</v>
      </c>
      <c r="D434" s="5" t="s">
        <v>2702</v>
      </c>
      <c r="E434" s="5" t="s">
        <v>2703</v>
      </c>
      <c r="F434" s="5" t="s">
        <v>2704</v>
      </c>
      <c r="G434" s="5" t="s">
        <v>1372</v>
      </c>
      <c r="J434" s="5" t="s">
        <v>2869</v>
      </c>
    </row>
    <row r="435" spans="1:10">
      <c r="A435" s="5">
        <v>434</v>
      </c>
      <c r="B435" s="5" t="s">
        <v>1317</v>
      </c>
      <c r="C435" s="5" t="s">
        <v>96</v>
      </c>
      <c r="D435" s="5" t="s">
        <v>2937</v>
      </c>
      <c r="E435" s="5" t="s">
        <v>2938</v>
      </c>
      <c r="F435" s="5" t="s">
        <v>2939</v>
      </c>
      <c r="G435" s="5" t="s">
        <v>1532</v>
      </c>
      <c r="J435" s="5" t="s">
        <v>2869</v>
      </c>
    </row>
    <row r="436" spans="1:10">
      <c r="A436" s="5">
        <v>435</v>
      </c>
      <c r="B436" s="5" t="s">
        <v>1317</v>
      </c>
      <c r="C436" s="5" t="s">
        <v>96</v>
      </c>
      <c r="D436" s="5" t="s">
        <v>2705</v>
      </c>
      <c r="E436" s="5" t="s">
        <v>2706</v>
      </c>
      <c r="F436" s="5" t="s">
        <v>2707</v>
      </c>
      <c r="G436" s="5" t="s">
        <v>1700</v>
      </c>
      <c r="J436" s="5" t="s">
        <v>2869</v>
      </c>
    </row>
    <row r="437" spans="1:10">
      <c r="A437" s="5">
        <v>436</v>
      </c>
      <c r="B437" s="5" t="s">
        <v>1317</v>
      </c>
      <c r="C437" s="5" t="s">
        <v>96</v>
      </c>
      <c r="D437" s="5" t="s">
        <v>2708</v>
      </c>
      <c r="E437" s="5" t="s">
        <v>2709</v>
      </c>
      <c r="F437" s="5" t="s">
        <v>2710</v>
      </c>
      <c r="G437" s="5" t="s">
        <v>1532</v>
      </c>
      <c r="J437" s="5" t="s">
        <v>2869</v>
      </c>
    </row>
    <row r="438" spans="1:10">
      <c r="A438" s="5">
        <v>437</v>
      </c>
      <c r="B438" s="5" t="s">
        <v>1317</v>
      </c>
      <c r="C438" s="5" t="s">
        <v>96</v>
      </c>
      <c r="D438" s="5" t="s">
        <v>2711</v>
      </c>
      <c r="E438" s="5" t="s">
        <v>2712</v>
      </c>
      <c r="F438" s="5" t="s">
        <v>2713</v>
      </c>
      <c r="G438" s="5" t="s">
        <v>1325</v>
      </c>
      <c r="J438" s="5" t="s">
        <v>2869</v>
      </c>
    </row>
    <row r="439" spans="1:10">
      <c r="A439" s="5">
        <v>438</v>
      </c>
      <c r="B439" s="5" t="s">
        <v>1317</v>
      </c>
      <c r="C439" s="5" t="s">
        <v>96</v>
      </c>
      <c r="D439" s="5" t="s">
        <v>2714</v>
      </c>
      <c r="E439" s="5" t="s">
        <v>2715</v>
      </c>
      <c r="F439" s="5" t="s">
        <v>2716</v>
      </c>
      <c r="G439" s="5" t="s">
        <v>1785</v>
      </c>
      <c r="J439" s="5" t="s">
        <v>2869</v>
      </c>
    </row>
    <row r="440" spans="1:10">
      <c r="A440" s="5">
        <v>439</v>
      </c>
      <c r="B440" s="5" t="s">
        <v>1317</v>
      </c>
      <c r="C440" s="5" t="s">
        <v>96</v>
      </c>
      <c r="D440" s="5" t="s">
        <v>2717</v>
      </c>
      <c r="E440" s="5" t="s">
        <v>2718</v>
      </c>
      <c r="F440" s="5" t="s">
        <v>2719</v>
      </c>
      <c r="G440" s="5" t="s">
        <v>1859</v>
      </c>
      <c r="J440" s="5" t="s">
        <v>2869</v>
      </c>
    </row>
    <row r="441" spans="1:10">
      <c r="A441" s="5">
        <v>440</v>
      </c>
      <c r="B441" s="5" t="s">
        <v>1317</v>
      </c>
      <c r="C441" s="5" t="s">
        <v>96</v>
      </c>
      <c r="D441" s="5" t="s">
        <v>2720</v>
      </c>
      <c r="E441" s="5" t="s">
        <v>2721</v>
      </c>
      <c r="F441" s="5" t="s">
        <v>2722</v>
      </c>
      <c r="G441" s="5" t="s">
        <v>1349</v>
      </c>
      <c r="H441" s="5" t="s">
        <v>2723</v>
      </c>
      <c r="J441" s="5" t="s">
        <v>2869</v>
      </c>
    </row>
    <row r="442" spans="1:10">
      <c r="A442" s="5">
        <v>441</v>
      </c>
      <c r="B442" s="5" t="s">
        <v>1317</v>
      </c>
      <c r="C442" s="5" t="s">
        <v>96</v>
      </c>
      <c r="D442" s="5" t="s">
        <v>2724</v>
      </c>
      <c r="E442" s="5" t="s">
        <v>2725</v>
      </c>
      <c r="F442" s="5" t="s">
        <v>2726</v>
      </c>
      <c r="G442" s="5" t="s">
        <v>1454</v>
      </c>
      <c r="J442" s="5" t="s">
        <v>2869</v>
      </c>
    </row>
    <row r="443" spans="1:10">
      <c r="A443" s="5">
        <v>442</v>
      </c>
      <c r="B443" s="5" t="s">
        <v>1317</v>
      </c>
      <c r="C443" s="5" t="s">
        <v>96</v>
      </c>
      <c r="D443" s="5" t="s">
        <v>2727</v>
      </c>
      <c r="E443" s="5" t="s">
        <v>2728</v>
      </c>
      <c r="F443" s="5" t="s">
        <v>2729</v>
      </c>
      <c r="G443" s="5" t="s">
        <v>1353</v>
      </c>
      <c r="J443" s="5" t="s">
        <v>2869</v>
      </c>
    </row>
    <row r="444" spans="1:10">
      <c r="A444" s="5">
        <v>443</v>
      </c>
      <c r="B444" s="5" t="s">
        <v>1317</v>
      </c>
      <c r="C444" s="5" t="s">
        <v>96</v>
      </c>
      <c r="D444" s="5" t="s">
        <v>2730</v>
      </c>
      <c r="E444" s="5" t="s">
        <v>2731</v>
      </c>
      <c r="F444" s="5" t="s">
        <v>2732</v>
      </c>
      <c r="G444" s="5" t="s">
        <v>1364</v>
      </c>
      <c r="J444" s="5" t="s">
        <v>2869</v>
      </c>
    </row>
    <row r="445" spans="1:10">
      <c r="A445" s="5">
        <v>444</v>
      </c>
      <c r="B445" s="5" t="s">
        <v>1317</v>
      </c>
      <c r="C445" s="5" t="s">
        <v>96</v>
      </c>
      <c r="D445" s="5" t="s">
        <v>2733</v>
      </c>
      <c r="E445" s="5" t="s">
        <v>2734</v>
      </c>
      <c r="F445" s="5" t="s">
        <v>1367</v>
      </c>
      <c r="G445" s="5" t="s">
        <v>2735</v>
      </c>
      <c r="J445" s="5" t="s">
        <v>2869</v>
      </c>
    </row>
    <row r="446" spans="1:10">
      <c r="A446" s="5">
        <v>445</v>
      </c>
      <c r="B446" s="5" t="s">
        <v>1317</v>
      </c>
      <c r="C446" s="5" t="s">
        <v>96</v>
      </c>
      <c r="D446" s="5" t="s">
        <v>2736</v>
      </c>
      <c r="E446" s="5" t="s">
        <v>2737</v>
      </c>
      <c r="F446" s="5" t="s">
        <v>2738</v>
      </c>
      <c r="G446" s="5" t="s">
        <v>1329</v>
      </c>
      <c r="H446" s="5" t="s">
        <v>2739</v>
      </c>
      <c r="J446" s="5" t="s">
        <v>2869</v>
      </c>
    </row>
    <row r="447" spans="1:10">
      <c r="A447" s="5">
        <v>446</v>
      </c>
      <c r="B447" s="5" t="s">
        <v>1317</v>
      </c>
      <c r="C447" s="5" t="s">
        <v>96</v>
      </c>
      <c r="D447" s="5" t="s">
        <v>2740</v>
      </c>
      <c r="E447" s="5" t="s">
        <v>2741</v>
      </c>
      <c r="F447" s="5" t="s">
        <v>2742</v>
      </c>
      <c r="G447" s="5" t="s">
        <v>1814</v>
      </c>
      <c r="J447" s="5" t="s">
        <v>2869</v>
      </c>
    </row>
    <row r="448" spans="1:10">
      <c r="A448" s="5">
        <v>447</v>
      </c>
      <c r="B448" s="5" t="s">
        <v>1317</v>
      </c>
      <c r="C448" s="5" t="s">
        <v>96</v>
      </c>
      <c r="D448" s="5" t="s">
        <v>2743</v>
      </c>
      <c r="E448" s="5" t="s">
        <v>2744</v>
      </c>
      <c r="F448" s="5" t="s">
        <v>2745</v>
      </c>
      <c r="G448" s="5" t="s">
        <v>1393</v>
      </c>
      <c r="J448" s="5" t="s">
        <v>2869</v>
      </c>
    </row>
    <row r="449" spans="1:10">
      <c r="A449" s="5">
        <v>448</v>
      </c>
      <c r="B449" s="5" t="s">
        <v>1317</v>
      </c>
      <c r="C449" s="5" t="s">
        <v>96</v>
      </c>
      <c r="D449" s="5" t="s">
        <v>2746</v>
      </c>
      <c r="E449" s="5" t="s">
        <v>2747</v>
      </c>
      <c r="F449" s="5" t="s">
        <v>2748</v>
      </c>
      <c r="G449" s="5" t="s">
        <v>1372</v>
      </c>
      <c r="J449" s="5" t="s">
        <v>2869</v>
      </c>
    </row>
    <row r="450" spans="1:10">
      <c r="A450" s="5">
        <v>449</v>
      </c>
      <c r="B450" s="5" t="s">
        <v>1317</v>
      </c>
      <c r="C450" s="5" t="s">
        <v>96</v>
      </c>
      <c r="D450" s="5" t="s">
        <v>2749</v>
      </c>
      <c r="E450" s="5" t="s">
        <v>2750</v>
      </c>
      <c r="F450" s="5" t="s">
        <v>2751</v>
      </c>
      <c r="G450" s="5" t="s">
        <v>2752</v>
      </c>
      <c r="J450" s="5" t="s">
        <v>2869</v>
      </c>
    </row>
    <row r="451" spans="1:10">
      <c r="A451" s="5">
        <v>450</v>
      </c>
      <c r="B451" s="5" t="s">
        <v>1317</v>
      </c>
      <c r="C451" s="5" t="s">
        <v>96</v>
      </c>
      <c r="D451" s="5" t="s">
        <v>2753</v>
      </c>
      <c r="E451" s="5" t="s">
        <v>2754</v>
      </c>
      <c r="F451" s="5" t="s">
        <v>2755</v>
      </c>
      <c r="G451" s="5" t="s">
        <v>1454</v>
      </c>
      <c r="H451" s="5" t="s">
        <v>2756</v>
      </c>
      <c r="J451" s="5" t="s">
        <v>2869</v>
      </c>
    </row>
    <row r="452" spans="1:10">
      <c r="A452" s="5">
        <v>451</v>
      </c>
      <c r="B452" s="5" t="s">
        <v>1317</v>
      </c>
      <c r="C452" s="5" t="s">
        <v>96</v>
      </c>
      <c r="D452" s="5" t="s">
        <v>2757</v>
      </c>
      <c r="E452" s="5" t="s">
        <v>2758</v>
      </c>
      <c r="F452" s="5" t="s">
        <v>2759</v>
      </c>
      <c r="G452" s="5" t="s">
        <v>1325</v>
      </c>
      <c r="J452" s="5" t="s">
        <v>2869</v>
      </c>
    </row>
    <row r="453" spans="1:10">
      <c r="A453" s="5">
        <v>452</v>
      </c>
      <c r="B453" s="5" t="s">
        <v>1317</v>
      </c>
      <c r="C453" s="5" t="s">
        <v>96</v>
      </c>
      <c r="D453" s="5" t="s">
        <v>2760</v>
      </c>
      <c r="E453" s="5" t="s">
        <v>2761</v>
      </c>
      <c r="F453" s="5" t="s">
        <v>2762</v>
      </c>
      <c r="G453" s="5" t="s">
        <v>1372</v>
      </c>
      <c r="J453" s="5" t="s">
        <v>2869</v>
      </c>
    </row>
    <row r="454" spans="1:10">
      <c r="A454" s="5">
        <v>453</v>
      </c>
      <c r="B454" s="5" t="s">
        <v>1317</v>
      </c>
      <c r="C454" s="5" t="s">
        <v>96</v>
      </c>
      <c r="D454" s="5" t="s">
        <v>2763</v>
      </c>
      <c r="E454" s="5" t="s">
        <v>2764</v>
      </c>
      <c r="F454" s="5" t="s">
        <v>2765</v>
      </c>
      <c r="G454" s="5" t="s">
        <v>1700</v>
      </c>
      <c r="J454" s="5" t="s">
        <v>2869</v>
      </c>
    </row>
    <row r="455" spans="1:10">
      <c r="A455" s="5">
        <v>454</v>
      </c>
      <c r="B455" s="5" t="s">
        <v>1317</v>
      </c>
      <c r="C455" s="5" t="s">
        <v>96</v>
      </c>
      <c r="D455" s="5" t="s">
        <v>2766</v>
      </c>
      <c r="E455" s="5" t="s">
        <v>2767</v>
      </c>
      <c r="F455" s="5" t="s">
        <v>2768</v>
      </c>
      <c r="G455" s="5" t="s">
        <v>1855</v>
      </c>
      <c r="J455" s="5" t="s">
        <v>2869</v>
      </c>
    </row>
    <row r="456" spans="1:10">
      <c r="A456" s="5">
        <v>455</v>
      </c>
      <c r="B456" s="5" t="s">
        <v>1317</v>
      </c>
      <c r="C456" s="5" t="s">
        <v>96</v>
      </c>
      <c r="D456" s="5" t="s">
        <v>2769</v>
      </c>
      <c r="E456" s="5" t="s">
        <v>2770</v>
      </c>
      <c r="F456" s="5" t="s">
        <v>2771</v>
      </c>
      <c r="G456" s="5" t="s">
        <v>1334</v>
      </c>
      <c r="H456" s="5" t="s">
        <v>2772</v>
      </c>
      <c r="J456" s="5" t="s">
        <v>2869</v>
      </c>
    </row>
    <row r="457" spans="1:10">
      <c r="A457" s="5">
        <v>456</v>
      </c>
      <c r="B457" s="5" t="s">
        <v>1317</v>
      </c>
      <c r="C457" s="5" t="s">
        <v>96</v>
      </c>
      <c r="D457" s="5" t="s">
        <v>2773</v>
      </c>
      <c r="E457" s="5" t="s">
        <v>2774</v>
      </c>
      <c r="F457" s="5" t="s">
        <v>2775</v>
      </c>
      <c r="G457" s="5" t="s">
        <v>1622</v>
      </c>
      <c r="J457" s="5" t="s">
        <v>2869</v>
      </c>
    </row>
    <row r="458" spans="1:10">
      <c r="A458" s="5">
        <v>457</v>
      </c>
      <c r="B458" s="5" t="s">
        <v>1317</v>
      </c>
      <c r="C458" s="5" t="s">
        <v>96</v>
      </c>
      <c r="D458" s="5" t="s">
        <v>2776</v>
      </c>
      <c r="E458" s="5" t="s">
        <v>2777</v>
      </c>
      <c r="F458" s="5" t="s">
        <v>2778</v>
      </c>
      <c r="G458" s="5" t="s">
        <v>1372</v>
      </c>
      <c r="J458" s="5" t="s">
        <v>2869</v>
      </c>
    </row>
    <row r="459" spans="1:10">
      <c r="A459" s="5">
        <v>458</v>
      </c>
      <c r="B459" s="5" t="s">
        <v>1317</v>
      </c>
      <c r="C459" s="5" t="s">
        <v>96</v>
      </c>
      <c r="D459" s="5" t="s">
        <v>2779</v>
      </c>
      <c r="E459" s="5" t="s">
        <v>2780</v>
      </c>
      <c r="F459" s="5" t="s">
        <v>2781</v>
      </c>
      <c r="G459" s="5" t="s">
        <v>1622</v>
      </c>
      <c r="J459" s="5" t="s">
        <v>2869</v>
      </c>
    </row>
    <row r="460" spans="1:10">
      <c r="A460" s="5">
        <v>459</v>
      </c>
      <c r="B460" s="5" t="s">
        <v>1317</v>
      </c>
      <c r="C460" s="5" t="s">
        <v>96</v>
      </c>
      <c r="D460" s="5" t="s">
        <v>2782</v>
      </c>
      <c r="E460" s="5" t="s">
        <v>2783</v>
      </c>
      <c r="F460" s="5" t="s">
        <v>2784</v>
      </c>
      <c r="G460" s="5" t="s">
        <v>1683</v>
      </c>
      <c r="J460" s="5" t="s">
        <v>2869</v>
      </c>
    </row>
    <row r="461" spans="1:10">
      <c r="A461" s="5">
        <v>460</v>
      </c>
      <c r="B461" s="5" t="s">
        <v>1317</v>
      </c>
      <c r="C461" s="5" t="s">
        <v>96</v>
      </c>
      <c r="D461" s="5" t="s">
        <v>2785</v>
      </c>
      <c r="E461" s="5" t="s">
        <v>2786</v>
      </c>
      <c r="F461" s="5" t="s">
        <v>2787</v>
      </c>
      <c r="G461" s="5" t="s">
        <v>1730</v>
      </c>
      <c r="J461" s="5" t="s">
        <v>2869</v>
      </c>
    </row>
    <row r="462" spans="1:10">
      <c r="A462" s="5">
        <v>461</v>
      </c>
      <c r="B462" s="5" t="s">
        <v>1317</v>
      </c>
      <c r="C462" s="5" t="s">
        <v>96</v>
      </c>
      <c r="D462" s="5" t="s">
        <v>2788</v>
      </c>
      <c r="E462" s="5" t="s">
        <v>2789</v>
      </c>
      <c r="F462" s="5" t="s">
        <v>2790</v>
      </c>
      <c r="G462" s="5" t="s">
        <v>1547</v>
      </c>
      <c r="H462" s="5" t="s">
        <v>2791</v>
      </c>
      <c r="J462" s="5" t="s">
        <v>2869</v>
      </c>
    </row>
    <row r="463" spans="1:10">
      <c r="A463" s="5">
        <v>462</v>
      </c>
      <c r="B463" s="5" t="s">
        <v>1317</v>
      </c>
      <c r="C463" s="5" t="s">
        <v>96</v>
      </c>
      <c r="D463" s="5" t="s">
        <v>2792</v>
      </c>
      <c r="E463" s="5" t="s">
        <v>2793</v>
      </c>
      <c r="F463" s="5" t="s">
        <v>2794</v>
      </c>
      <c r="G463" s="5" t="s">
        <v>1547</v>
      </c>
      <c r="J463" s="5" t="s">
        <v>2869</v>
      </c>
    </row>
    <row r="464" spans="1:10">
      <c r="A464" s="5">
        <v>463</v>
      </c>
      <c r="B464" s="5" t="s">
        <v>1317</v>
      </c>
      <c r="C464" s="5" t="s">
        <v>96</v>
      </c>
      <c r="D464" s="5" t="s">
        <v>2795</v>
      </c>
      <c r="E464" s="5" t="s">
        <v>2796</v>
      </c>
      <c r="F464" s="5" t="s">
        <v>2797</v>
      </c>
      <c r="G464" s="5" t="s">
        <v>1592</v>
      </c>
      <c r="J464" s="5" t="s">
        <v>2869</v>
      </c>
    </row>
    <row r="465" spans="1:10">
      <c r="A465" s="5">
        <v>464</v>
      </c>
      <c r="B465" s="5" t="s">
        <v>1317</v>
      </c>
      <c r="C465" s="5" t="s">
        <v>96</v>
      </c>
      <c r="D465" s="5" t="s">
        <v>2798</v>
      </c>
      <c r="E465" s="5" t="s">
        <v>2799</v>
      </c>
      <c r="F465" s="5" t="s">
        <v>2800</v>
      </c>
      <c r="G465" s="5" t="s">
        <v>1349</v>
      </c>
      <c r="J465" s="5" t="s">
        <v>2869</v>
      </c>
    </row>
    <row r="466" spans="1:10">
      <c r="A466" s="5">
        <v>465</v>
      </c>
      <c r="B466" s="5" t="s">
        <v>1317</v>
      </c>
      <c r="C466" s="5" t="s">
        <v>96</v>
      </c>
      <c r="D466" s="5" t="s">
        <v>2801</v>
      </c>
      <c r="E466" s="5" t="s">
        <v>2802</v>
      </c>
      <c r="F466" s="5" t="s">
        <v>2803</v>
      </c>
      <c r="G466" s="5" t="s">
        <v>2735</v>
      </c>
      <c r="J466" s="5" t="s">
        <v>2869</v>
      </c>
    </row>
    <row r="467" spans="1:10">
      <c r="A467" s="5">
        <v>466</v>
      </c>
      <c r="B467" s="5" t="s">
        <v>1317</v>
      </c>
      <c r="C467" s="5" t="s">
        <v>96</v>
      </c>
      <c r="D467" s="5" t="s">
        <v>2804</v>
      </c>
      <c r="E467" s="5" t="s">
        <v>2802</v>
      </c>
      <c r="F467" s="5" t="s">
        <v>2803</v>
      </c>
      <c r="G467" s="5" t="s">
        <v>1487</v>
      </c>
      <c r="J467" s="5" t="s">
        <v>2869</v>
      </c>
    </row>
    <row r="468" spans="1:10">
      <c r="A468" s="5">
        <v>467</v>
      </c>
      <c r="B468" s="5" t="s">
        <v>1317</v>
      </c>
      <c r="C468" s="5" t="s">
        <v>96</v>
      </c>
      <c r="D468" s="5" t="s">
        <v>2805</v>
      </c>
      <c r="E468" s="5" t="s">
        <v>2806</v>
      </c>
      <c r="F468" s="5" t="s">
        <v>2807</v>
      </c>
      <c r="G468" s="5" t="s">
        <v>1495</v>
      </c>
      <c r="J468" s="5" t="s">
        <v>2869</v>
      </c>
    </row>
    <row r="469" spans="1:10">
      <c r="A469" s="5">
        <v>468</v>
      </c>
      <c r="B469" s="5" t="s">
        <v>1317</v>
      </c>
      <c r="C469" s="5" t="s">
        <v>96</v>
      </c>
      <c r="D469" s="5" t="s">
        <v>2808</v>
      </c>
      <c r="E469" s="5" t="s">
        <v>2809</v>
      </c>
      <c r="F469" s="5" t="s">
        <v>2810</v>
      </c>
      <c r="G469" s="5" t="s">
        <v>2811</v>
      </c>
      <c r="J469" s="5" t="s">
        <v>2869</v>
      </c>
    </row>
    <row r="470" spans="1:10">
      <c r="A470" s="5">
        <v>469</v>
      </c>
      <c r="B470" s="5" t="s">
        <v>1317</v>
      </c>
      <c r="C470" s="5" t="s">
        <v>96</v>
      </c>
      <c r="D470" s="5" t="s">
        <v>2812</v>
      </c>
      <c r="E470" s="5" t="s">
        <v>2813</v>
      </c>
      <c r="F470" s="5" t="s">
        <v>2814</v>
      </c>
      <c r="G470" s="5" t="s">
        <v>1379</v>
      </c>
      <c r="J470" s="5" t="s">
        <v>2869</v>
      </c>
    </row>
    <row r="471" spans="1:10">
      <c r="A471" s="5">
        <v>470</v>
      </c>
      <c r="B471" s="5" t="s">
        <v>1317</v>
      </c>
      <c r="C471" s="5" t="s">
        <v>96</v>
      </c>
      <c r="D471" s="5" t="s">
        <v>2815</v>
      </c>
      <c r="E471" s="5" t="s">
        <v>2816</v>
      </c>
      <c r="F471" s="5" t="s">
        <v>2817</v>
      </c>
      <c r="G471" s="5" t="s">
        <v>1505</v>
      </c>
      <c r="H471" s="5" t="s">
        <v>2818</v>
      </c>
      <c r="J471" s="5" t="s">
        <v>2869</v>
      </c>
    </row>
    <row r="472" spans="1:10">
      <c r="A472" s="5">
        <v>471</v>
      </c>
      <c r="B472" s="5" t="s">
        <v>1317</v>
      </c>
      <c r="C472" s="5" t="s">
        <v>96</v>
      </c>
      <c r="D472" s="5" t="s">
        <v>2819</v>
      </c>
      <c r="E472" s="5" t="s">
        <v>2820</v>
      </c>
      <c r="F472" s="5" t="s">
        <v>2821</v>
      </c>
      <c r="G472" s="5" t="s">
        <v>1723</v>
      </c>
      <c r="J472" s="5" t="s">
        <v>2869</v>
      </c>
    </row>
    <row r="473" spans="1:10">
      <c r="A473" s="5">
        <v>472</v>
      </c>
      <c r="B473" s="5" t="s">
        <v>1317</v>
      </c>
      <c r="C473" s="5" t="s">
        <v>96</v>
      </c>
      <c r="D473" s="5" t="s">
        <v>2822</v>
      </c>
      <c r="E473" s="5" t="s">
        <v>2823</v>
      </c>
      <c r="F473" s="5" t="s">
        <v>2824</v>
      </c>
      <c r="G473" s="5" t="s">
        <v>1622</v>
      </c>
      <c r="H473" s="5" t="s">
        <v>2825</v>
      </c>
      <c r="J473" s="5" t="s">
        <v>2869</v>
      </c>
    </row>
    <row r="474" spans="1:10">
      <c r="A474" s="5">
        <v>473</v>
      </c>
      <c r="B474" s="5" t="s">
        <v>1317</v>
      </c>
      <c r="C474" s="5" t="s">
        <v>96</v>
      </c>
      <c r="D474" s="5" t="s">
        <v>2826</v>
      </c>
      <c r="E474" s="5" t="s">
        <v>2827</v>
      </c>
      <c r="F474" s="5" t="s">
        <v>2828</v>
      </c>
      <c r="G474" s="5" t="s">
        <v>2829</v>
      </c>
      <c r="J474" s="5" t="s">
        <v>2869</v>
      </c>
    </row>
    <row r="475" spans="1:10">
      <c r="A475" s="5">
        <v>474</v>
      </c>
      <c r="B475" s="5" t="s">
        <v>1317</v>
      </c>
      <c r="C475" s="5" t="s">
        <v>96</v>
      </c>
      <c r="D475" s="5" t="s">
        <v>2830</v>
      </c>
      <c r="E475" s="5" t="s">
        <v>2831</v>
      </c>
      <c r="F475" s="5" t="s">
        <v>2832</v>
      </c>
      <c r="G475" s="5" t="s">
        <v>1785</v>
      </c>
      <c r="J475" s="5" t="s">
        <v>2869</v>
      </c>
    </row>
    <row r="476" spans="1:10">
      <c r="A476" s="5">
        <v>475</v>
      </c>
      <c r="B476" s="5" t="s">
        <v>1317</v>
      </c>
      <c r="C476" s="5" t="s">
        <v>96</v>
      </c>
      <c r="D476" s="5" t="s">
        <v>2833</v>
      </c>
      <c r="E476" s="5" t="s">
        <v>2834</v>
      </c>
      <c r="F476" s="5" t="s">
        <v>2835</v>
      </c>
      <c r="G476" s="5" t="s">
        <v>1577</v>
      </c>
      <c r="H476" s="5" t="s">
        <v>2818</v>
      </c>
      <c r="J476" s="5" t="s">
        <v>2869</v>
      </c>
    </row>
    <row r="477" spans="1:10">
      <c r="A477" s="5">
        <v>476</v>
      </c>
      <c r="B477" s="5" t="s">
        <v>1317</v>
      </c>
      <c r="C477" s="5" t="s">
        <v>96</v>
      </c>
      <c r="D477" s="5" t="s">
        <v>2836</v>
      </c>
      <c r="E477" s="5" t="s">
        <v>2837</v>
      </c>
      <c r="F477" s="5" t="s">
        <v>2838</v>
      </c>
      <c r="G477" s="5" t="s">
        <v>1577</v>
      </c>
      <c r="J477" s="5" t="s">
        <v>2869</v>
      </c>
    </row>
    <row r="478" spans="1:10">
      <c r="A478" s="5">
        <v>477</v>
      </c>
      <c r="B478" s="5" t="s">
        <v>1317</v>
      </c>
      <c r="C478" s="5" t="s">
        <v>96</v>
      </c>
      <c r="D478" s="5" t="s">
        <v>2839</v>
      </c>
      <c r="E478" s="5" t="s">
        <v>2840</v>
      </c>
      <c r="F478" s="5" t="s">
        <v>2841</v>
      </c>
      <c r="G478" s="5" t="s">
        <v>1785</v>
      </c>
      <c r="I478" s="5" t="s">
        <v>2940</v>
      </c>
      <c r="J478" s="5" t="s">
        <v>2869</v>
      </c>
    </row>
    <row r="479" spans="1:10">
      <c r="A479" s="5">
        <v>478</v>
      </c>
      <c r="B479" s="5" t="s">
        <v>1317</v>
      </c>
      <c r="C479" s="5" t="s">
        <v>96</v>
      </c>
      <c r="D479" s="5" t="s">
        <v>2842</v>
      </c>
      <c r="E479" s="5" t="s">
        <v>2843</v>
      </c>
      <c r="F479" s="5" t="s">
        <v>2844</v>
      </c>
      <c r="G479" s="5" t="s">
        <v>1622</v>
      </c>
      <c r="H479" s="5" t="s">
        <v>2845</v>
      </c>
      <c r="J479" s="5" t="s">
        <v>2869</v>
      </c>
    </row>
    <row r="480" spans="1:10">
      <c r="A480" s="5">
        <v>479</v>
      </c>
      <c r="B480" s="5" t="s">
        <v>1317</v>
      </c>
      <c r="C480" s="5" t="s">
        <v>96</v>
      </c>
      <c r="D480" s="5" t="s">
        <v>2846</v>
      </c>
      <c r="E480" s="5" t="s">
        <v>2847</v>
      </c>
      <c r="F480" s="5" t="s">
        <v>2848</v>
      </c>
      <c r="G480" s="5" t="s">
        <v>1372</v>
      </c>
      <c r="J480" s="5" t="s">
        <v>2869</v>
      </c>
    </row>
    <row r="481" spans="1:10">
      <c r="A481" s="5">
        <v>480</v>
      </c>
      <c r="B481" s="5" t="s">
        <v>1317</v>
      </c>
      <c r="C481" s="5" t="s">
        <v>96</v>
      </c>
      <c r="D481" s="5" t="s">
        <v>2849</v>
      </c>
      <c r="E481" s="5" t="s">
        <v>2850</v>
      </c>
      <c r="F481" s="5" t="s">
        <v>2851</v>
      </c>
      <c r="G481" s="5" t="s">
        <v>2465</v>
      </c>
      <c r="J481" s="5" t="s">
        <v>2869</v>
      </c>
    </row>
    <row r="482" spans="1:10">
      <c r="A482" s="5">
        <v>481</v>
      </c>
      <c r="B482" s="5" t="s">
        <v>1317</v>
      </c>
      <c r="C482" s="5" t="s">
        <v>96</v>
      </c>
      <c r="D482" s="5" t="s">
        <v>2852</v>
      </c>
      <c r="E482" s="5" t="s">
        <v>2853</v>
      </c>
      <c r="F482" s="5" t="s">
        <v>2854</v>
      </c>
      <c r="G482" s="5" t="s">
        <v>2855</v>
      </c>
      <c r="J482" s="5" t="s">
        <v>2869</v>
      </c>
    </row>
    <row r="483" spans="1:10">
      <c r="A483" s="5">
        <v>482</v>
      </c>
      <c r="B483" s="5" t="s">
        <v>1317</v>
      </c>
      <c r="C483" s="5" t="s">
        <v>96</v>
      </c>
      <c r="D483" s="5" t="s">
        <v>2856</v>
      </c>
      <c r="E483" s="5" t="s">
        <v>2857</v>
      </c>
      <c r="F483" s="5" t="s">
        <v>2858</v>
      </c>
      <c r="G483" s="5" t="s">
        <v>2859</v>
      </c>
      <c r="J483" s="5" t="s">
        <v>2869</v>
      </c>
    </row>
    <row r="484" spans="1:10">
      <c r="A484" s="5">
        <v>483</v>
      </c>
      <c r="B484" s="5" t="s">
        <v>1317</v>
      </c>
      <c r="C484" s="5" t="s">
        <v>96</v>
      </c>
      <c r="D484" s="5" t="s">
        <v>2860</v>
      </c>
      <c r="E484" s="5" t="s">
        <v>2861</v>
      </c>
      <c r="F484" s="5" t="s">
        <v>1320</v>
      </c>
      <c r="G484" s="5" t="s">
        <v>2862</v>
      </c>
      <c r="J484" s="5" t="s">
        <v>2869</v>
      </c>
    </row>
    <row r="485" spans="1:10">
      <c r="A485" s="5">
        <v>484</v>
      </c>
      <c r="B485" s="5" t="s">
        <v>1317</v>
      </c>
      <c r="C485" s="5" t="s">
        <v>96</v>
      </c>
      <c r="D485" s="5" t="s">
        <v>2863</v>
      </c>
      <c r="E485" s="5" t="s">
        <v>2864</v>
      </c>
      <c r="F485" s="5" t="s">
        <v>1320</v>
      </c>
      <c r="G485" s="5" t="s">
        <v>2865</v>
      </c>
      <c r="J485" s="5" t="s">
        <v>2869</v>
      </c>
    </row>
    <row r="486" spans="1:10">
      <c r="A486" s="5">
        <v>485</v>
      </c>
      <c r="B486" s="5" t="s">
        <v>1317</v>
      </c>
      <c r="C486" s="5" t="s">
        <v>96</v>
      </c>
      <c r="D486" s="5" t="s">
        <v>2866</v>
      </c>
      <c r="E486" s="5" t="s">
        <v>2867</v>
      </c>
      <c r="F486" s="5" t="s">
        <v>1320</v>
      </c>
      <c r="G486" s="5" t="s">
        <v>2868</v>
      </c>
      <c r="J486" s="5" t="s">
        <v>2869</v>
      </c>
    </row>
  </sheetData>
  <sheetProtection formatColumns="0" formatRows="0"/>
  <phoneticPr fontId="1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10"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1"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0"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2">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1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SH_REESTR_MO">
    <tabColor indexed="47"/>
  </sheetPr>
  <dimension ref="A1:D279"/>
  <sheetViews>
    <sheetView showGridLines="0" zoomScaleNormal="100" workbookViewId="0"/>
  </sheetViews>
  <sheetFormatPr defaultRowHeight="11.25"/>
  <cols>
    <col min="1" max="1" width="9.140625" style="1071"/>
  </cols>
  <sheetData>
    <row r="1" spans="1:4">
      <c r="A1" s="1071" t="s">
        <v>1293</v>
      </c>
      <c r="B1" t="s">
        <v>491</v>
      </c>
      <c r="C1" t="s">
        <v>492</v>
      </c>
      <c r="D1" t="s">
        <v>1292</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781</v>
      </c>
      <c r="C11" t="s">
        <v>783</v>
      </c>
      <c r="D11" t="s">
        <v>784</v>
      </c>
    </row>
    <row r="12" spans="1:4">
      <c r="A12" s="1071">
        <v>11</v>
      </c>
      <c r="B12" t="s">
        <v>781</v>
      </c>
      <c r="C12" t="s">
        <v>781</v>
      </c>
      <c r="D12" t="s">
        <v>782</v>
      </c>
    </row>
    <row r="13" spans="1:4">
      <c r="A13" s="1071">
        <v>12</v>
      </c>
      <c r="B13" t="s">
        <v>781</v>
      </c>
      <c r="C13" t="s">
        <v>785</v>
      </c>
      <c r="D13" t="s">
        <v>786</v>
      </c>
    </row>
    <row r="14" spans="1:4">
      <c r="A14" s="1071">
        <v>13</v>
      </c>
      <c r="B14" t="s">
        <v>781</v>
      </c>
      <c r="C14" t="s">
        <v>787</v>
      </c>
      <c r="D14" t="s">
        <v>788</v>
      </c>
    </row>
    <row r="15" spans="1:4">
      <c r="A15" s="1071">
        <v>14</v>
      </c>
      <c r="B15" t="s">
        <v>781</v>
      </c>
      <c r="C15" t="s">
        <v>789</v>
      </c>
      <c r="D15" t="s">
        <v>790</v>
      </c>
    </row>
    <row r="16" spans="1:4">
      <c r="A16" s="1071">
        <v>15</v>
      </c>
      <c r="B16" t="s">
        <v>781</v>
      </c>
      <c r="C16" t="s">
        <v>791</v>
      </c>
      <c r="D16" t="s">
        <v>792</v>
      </c>
    </row>
    <row r="17" spans="1:4">
      <c r="A17" s="1071">
        <v>16</v>
      </c>
      <c r="B17" t="s">
        <v>781</v>
      </c>
      <c r="C17" t="s">
        <v>793</v>
      </c>
      <c r="D17" t="s">
        <v>794</v>
      </c>
    </row>
    <row r="18" spans="1:4">
      <c r="A18" s="1071">
        <v>17</v>
      </c>
      <c r="B18" t="s">
        <v>781</v>
      </c>
      <c r="C18" t="s">
        <v>795</v>
      </c>
      <c r="D18" t="s">
        <v>796</v>
      </c>
    </row>
    <row r="19" spans="1:4">
      <c r="A19" s="1071">
        <v>18</v>
      </c>
      <c r="B19" t="s">
        <v>781</v>
      </c>
      <c r="C19" t="s">
        <v>797</v>
      </c>
      <c r="D19" t="s">
        <v>798</v>
      </c>
    </row>
    <row r="20" spans="1:4">
      <c r="A20" s="1071">
        <v>19</v>
      </c>
      <c r="B20" t="s">
        <v>781</v>
      </c>
      <c r="C20" t="s">
        <v>799</v>
      </c>
      <c r="D20" t="s">
        <v>800</v>
      </c>
    </row>
    <row r="21" spans="1:4">
      <c r="A21" s="1071">
        <v>20</v>
      </c>
      <c r="B21" t="s">
        <v>781</v>
      </c>
      <c r="C21" t="s">
        <v>801</v>
      </c>
      <c r="D21" t="s">
        <v>802</v>
      </c>
    </row>
    <row r="22" spans="1:4">
      <c r="A22" s="1071">
        <v>21</v>
      </c>
      <c r="B22" t="s">
        <v>781</v>
      </c>
      <c r="C22" t="s">
        <v>803</v>
      </c>
      <c r="D22" t="s">
        <v>804</v>
      </c>
    </row>
    <row r="23" spans="1:4">
      <c r="A23" s="1071">
        <v>22</v>
      </c>
      <c r="B23" t="s">
        <v>781</v>
      </c>
      <c r="C23" t="s">
        <v>805</v>
      </c>
      <c r="D23" t="s">
        <v>806</v>
      </c>
    </row>
    <row r="24" spans="1:4">
      <c r="A24" s="1071">
        <v>23</v>
      </c>
      <c r="B24" t="s">
        <v>781</v>
      </c>
      <c r="C24" t="s">
        <v>807</v>
      </c>
      <c r="D24" t="s">
        <v>808</v>
      </c>
    </row>
    <row r="25" spans="1:4">
      <c r="A25" s="1071">
        <v>24</v>
      </c>
      <c r="B25" t="s">
        <v>2941</v>
      </c>
      <c r="C25" t="s">
        <v>2941</v>
      </c>
      <c r="D25" t="s">
        <v>2942</v>
      </c>
    </row>
    <row r="26" spans="1:4">
      <c r="A26" s="1071">
        <v>25</v>
      </c>
      <c r="B26" t="s">
        <v>2943</v>
      </c>
      <c r="C26" t="s">
        <v>2943</v>
      </c>
      <c r="D26" t="s">
        <v>2944</v>
      </c>
    </row>
    <row r="27" spans="1:4">
      <c r="A27" s="1071">
        <v>26</v>
      </c>
      <c r="B27" t="s">
        <v>809</v>
      </c>
      <c r="C27" t="s">
        <v>809</v>
      </c>
      <c r="D27" t="s">
        <v>810</v>
      </c>
    </row>
    <row r="28" spans="1:4">
      <c r="A28" s="1071">
        <v>27</v>
      </c>
      <c r="B28" t="s">
        <v>809</v>
      </c>
      <c r="C28" t="s">
        <v>811</v>
      </c>
      <c r="D28" t="s">
        <v>812</v>
      </c>
    </row>
    <row r="29" spans="1:4">
      <c r="A29" s="1071">
        <v>28</v>
      </c>
      <c r="B29" t="s">
        <v>809</v>
      </c>
      <c r="C29" t="s">
        <v>813</v>
      </c>
      <c r="D29" t="s">
        <v>814</v>
      </c>
    </row>
    <row r="30" spans="1:4">
      <c r="A30" s="1071">
        <v>29</v>
      </c>
      <c r="B30" t="s">
        <v>809</v>
      </c>
      <c r="C30" t="s">
        <v>815</v>
      </c>
      <c r="D30" t="s">
        <v>816</v>
      </c>
    </row>
    <row r="31" spans="1:4">
      <c r="A31" s="1071">
        <v>30</v>
      </c>
      <c r="B31" t="s">
        <v>809</v>
      </c>
      <c r="C31" t="s">
        <v>817</v>
      </c>
      <c r="D31" t="s">
        <v>818</v>
      </c>
    </row>
    <row r="32" spans="1:4">
      <c r="A32" s="1071">
        <v>31</v>
      </c>
      <c r="B32" t="s">
        <v>809</v>
      </c>
      <c r="C32" t="s">
        <v>819</v>
      </c>
      <c r="D32" t="s">
        <v>820</v>
      </c>
    </row>
    <row r="33" spans="1:4">
      <c r="A33" s="1071">
        <v>32</v>
      </c>
      <c r="B33" t="s">
        <v>809</v>
      </c>
      <c r="C33" t="s">
        <v>821</v>
      </c>
      <c r="D33" t="s">
        <v>822</v>
      </c>
    </row>
    <row r="34" spans="1:4">
      <c r="A34" s="1071">
        <v>33</v>
      </c>
      <c r="B34" t="s">
        <v>823</v>
      </c>
      <c r="C34" t="s">
        <v>823</v>
      </c>
      <c r="D34" t="s">
        <v>824</v>
      </c>
    </row>
    <row r="35" spans="1:4">
      <c r="A35" s="1071">
        <v>34</v>
      </c>
      <c r="B35" t="s">
        <v>823</v>
      </c>
      <c r="C35" t="s">
        <v>825</v>
      </c>
      <c r="D35" t="s">
        <v>826</v>
      </c>
    </row>
    <row r="36" spans="1:4">
      <c r="A36" s="1071">
        <v>35</v>
      </c>
      <c r="B36" t="s">
        <v>823</v>
      </c>
      <c r="C36" t="s">
        <v>827</v>
      </c>
      <c r="D36" t="s">
        <v>828</v>
      </c>
    </row>
    <row r="37" spans="1:4">
      <c r="A37" s="1071">
        <v>36</v>
      </c>
      <c r="B37" t="s">
        <v>823</v>
      </c>
      <c r="C37" t="s">
        <v>829</v>
      </c>
      <c r="D37" t="s">
        <v>830</v>
      </c>
    </row>
    <row r="38" spans="1:4">
      <c r="A38" s="1071">
        <v>37</v>
      </c>
      <c r="B38" t="s">
        <v>823</v>
      </c>
      <c r="C38" t="s">
        <v>831</v>
      </c>
      <c r="D38" t="s">
        <v>832</v>
      </c>
    </row>
    <row r="39" spans="1:4">
      <c r="A39" s="1071">
        <v>38</v>
      </c>
      <c r="B39" t="s">
        <v>2945</v>
      </c>
      <c r="C39" t="s">
        <v>2945</v>
      </c>
      <c r="D39" t="s">
        <v>2946</v>
      </c>
    </row>
    <row r="40" spans="1:4">
      <c r="A40" s="1071">
        <v>39</v>
      </c>
      <c r="B40" t="s">
        <v>2947</v>
      </c>
      <c r="C40" t="s">
        <v>2947</v>
      </c>
      <c r="D40" t="s">
        <v>2948</v>
      </c>
    </row>
    <row r="41" spans="1:4">
      <c r="A41" s="1071">
        <v>40</v>
      </c>
      <c r="B41" t="s">
        <v>834</v>
      </c>
      <c r="C41" t="s">
        <v>836</v>
      </c>
      <c r="D41" t="s">
        <v>837</v>
      </c>
    </row>
    <row r="42" spans="1:4">
      <c r="A42" s="1071">
        <v>41</v>
      </c>
      <c r="B42" t="s">
        <v>834</v>
      </c>
      <c r="C42" t="s">
        <v>834</v>
      </c>
      <c r="D42" t="s">
        <v>835</v>
      </c>
    </row>
    <row r="43" spans="1:4">
      <c r="A43" s="1071">
        <v>42</v>
      </c>
      <c r="B43" t="s">
        <v>834</v>
      </c>
      <c r="C43" t="s">
        <v>838</v>
      </c>
      <c r="D43" t="s">
        <v>839</v>
      </c>
    </row>
    <row r="44" spans="1:4">
      <c r="A44" s="1071">
        <v>43</v>
      </c>
      <c r="B44" t="s">
        <v>834</v>
      </c>
      <c r="C44" t="s">
        <v>840</v>
      </c>
      <c r="D44" t="s">
        <v>841</v>
      </c>
    </row>
    <row r="45" spans="1:4">
      <c r="A45" s="1071">
        <v>44</v>
      </c>
      <c r="B45" t="s">
        <v>834</v>
      </c>
      <c r="C45" t="s">
        <v>842</v>
      </c>
      <c r="D45" t="s">
        <v>843</v>
      </c>
    </row>
    <row r="46" spans="1:4">
      <c r="A46" s="1071">
        <v>45</v>
      </c>
      <c r="B46" t="s">
        <v>834</v>
      </c>
      <c r="C46" t="s">
        <v>844</v>
      </c>
      <c r="D46" t="s">
        <v>845</v>
      </c>
    </row>
    <row r="47" spans="1:4">
      <c r="A47" s="1071">
        <v>46</v>
      </c>
      <c r="B47" t="s">
        <v>834</v>
      </c>
      <c r="C47" t="s">
        <v>846</v>
      </c>
      <c r="D47" t="s">
        <v>847</v>
      </c>
    </row>
    <row r="48" spans="1:4">
      <c r="A48" s="1071">
        <v>47</v>
      </c>
      <c r="B48" t="s">
        <v>848</v>
      </c>
      <c r="C48" t="s">
        <v>850</v>
      </c>
      <c r="D48" t="s">
        <v>851</v>
      </c>
    </row>
    <row r="49" spans="1:4">
      <c r="A49" s="1071">
        <v>48</v>
      </c>
      <c r="B49" t="s">
        <v>848</v>
      </c>
      <c r="C49" t="s">
        <v>848</v>
      </c>
      <c r="D49" t="s">
        <v>849</v>
      </c>
    </row>
    <row r="50" spans="1:4">
      <c r="A50" s="1071">
        <v>49</v>
      </c>
      <c r="B50" t="s">
        <v>848</v>
      </c>
      <c r="C50" t="s">
        <v>852</v>
      </c>
      <c r="D50" t="s">
        <v>853</v>
      </c>
    </row>
    <row r="51" spans="1:4">
      <c r="A51" s="1071">
        <v>50</v>
      </c>
      <c r="B51" t="s">
        <v>848</v>
      </c>
      <c r="C51" t="s">
        <v>854</v>
      </c>
      <c r="D51" t="s">
        <v>855</v>
      </c>
    </row>
    <row r="52" spans="1:4">
      <c r="A52" s="1071">
        <v>51</v>
      </c>
      <c r="B52" t="s">
        <v>848</v>
      </c>
      <c r="C52" t="s">
        <v>856</v>
      </c>
      <c r="D52" t="s">
        <v>857</v>
      </c>
    </row>
    <row r="53" spans="1:4">
      <c r="A53" s="1071">
        <v>52</v>
      </c>
      <c r="B53" t="s">
        <v>848</v>
      </c>
      <c r="C53" t="s">
        <v>858</v>
      </c>
      <c r="D53" t="s">
        <v>859</v>
      </c>
    </row>
    <row r="54" spans="1:4">
      <c r="A54" s="1071">
        <v>53</v>
      </c>
      <c r="B54" t="s">
        <v>848</v>
      </c>
      <c r="C54" t="s">
        <v>860</v>
      </c>
      <c r="D54" t="s">
        <v>861</v>
      </c>
    </row>
    <row r="55" spans="1:4">
      <c r="A55" s="1071">
        <v>54</v>
      </c>
      <c r="B55" t="s">
        <v>862</v>
      </c>
      <c r="C55" t="s">
        <v>862</v>
      </c>
      <c r="D55" t="s">
        <v>863</v>
      </c>
    </row>
    <row r="56" spans="1:4">
      <c r="A56" s="1071">
        <v>55</v>
      </c>
      <c r="B56" t="s">
        <v>862</v>
      </c>
      <c r="C56" t="s">
        <v>864</v>
      </c>
      <c r="D56" t="s">
        <v>865</v>
      </c>
    </row>
    <row r="57" spans="1:4">
      <c r="A57" s="1071">
        <v>56</v>
      </c>
      <c r="B57" t="s">
        <v>862</v>
      </c>
      <c r="C57" t="s">
        <v>866</v>
      </c>
      <c r="D57" t="s">
        <v>867</v>
      </c>
    </row>
    <row r="58" spans="1:4">
      <c r="A58" s="1071">
        <v>57</v>
      </c>
      <c r="B58" t="s">
        <v>862</v>
      </c>
      <c r="C58" t="s">
        <v>868</v>
      </c>
      <c r="D58" t="s">
        <v>869</v>
      </c>
    </row>
    <row r="59" spans="1:4">
      <c r="A59" s="1071">
        <v>58</v>
      </c>
      <c r="B59" t="s">
        <v>862</v>
      </c>
      <c r="C59" t="s">
        <v>870</v>
      </c>
      <c r="D59" t="s">
        <v>871</v>
      </c>
    </row>
    <row r="60" spans="1:4">
      <c r="A60" s="1071">
        <v>59</v>
      </c>
      <c r="B60" t="s">
        <v>862</v>
      </c>
      <c r="C60" t="s">
        <v>872</v>
      </c>
      <c r="D60" t="s">
        <v>873</v>
      </c>
    </row>
    <row r="61" spans="1:4">
      <c r="A61" s="1071">
        <v>60</v>
      </c>
      <c r="B61" t="s">
        <v>862</v>
      </c>
      <c r="C61" t="s">
        <v>874</v>
      </c>
      <c r="D61" t="s">
        <v>875</v>
      </c>
    </row>
    <row r="62" spans="1:4">
      <c r="A62" s="1071">
        <v>61</v>
      </c>
      <c r="B62" t="s">
        <v>862</v>
      </c>
      <c r="C62" t="s">
        <v>876</v>
      </c>
      <c r="D62" t="s">
        <v>877</v>
      </c>
    </row>
    <row r="63" spans="1:4">
      <c r="A63" s="1071">
        <v>62</v>
      </c>
      <c r="B63" t="s">
        <v>862</v>
      </c>
      <c r="C63" t="s">
        <v>878</v>
      </c>
      <c r="D63" t="s">
        <v>879</v>
      </c>
    </row>
    <row r="64" spans="1:4">
      <c r="A64" s="1071">
        <v>63</v>
      </c>
      <c r="B64" t="s">
        <v>862</v>
      </c>
      <c r="C64" t="s">
        <v>880</v>
      </c>
      <c r="D64" t="s">
        <v>881</v>
      </c>
    </row>
    <row r="65" spans="1:4">
      <c r="A65" s="1071">
        <v>64</v>
      </c>
      <c r="B65" t="s">
        <v>882</v>
      </c>
      <c r="C65" t="s">
        <v>884</v>
      </c>
      <c r="D65" t="s">
        <v>885</v>
      </c>
    </row>
    <row r="66" spans="1:4">
      <c r="A66" s="1071">
        <v>65</v>
      </c>
      <c r="B66" t="s">
        <v>882</v>
      </c>
      <c r="C66" t="s">
        <v>886</v>
      </c>
      <c r="D66" t="s">
        <v>887</v>
      </c>
    </row>
    <row r="67" spans="1:4">
      <c r="A67" s="1071">
        <v>66</v>
      </c>
      <c r="B67" t="s">
        <v>882</v>
      </c>
      <c r="C67" t="s">
        <v>888</v>
      </c>
      <c r="D67" t="s">
        <v>889</v>
      </c>
    </row>
    <row r="68" spans="1:4">
      <c r="A68" s="1071">
        <v>67</v>
      </c>
      <c r="B68" t="s">
        <v>882</v>
      </c>
      <c r="C68" t="s">
        <v>882</v>
      </c>
      <c r="D68" t="s">
        <v>883</v>
      </c>
    </row>
    <row r="69" spans="1:4">
      <c r="A69" s="1071">
        <v>68</v>
      </c>
      <c r="B69" t="s">
        <v>882</v>
      </c>
      <c r="C69" t="s">
        <v>890</v>
      </c>
      <c r="D69" t="s">
        <v>891</v>
      </c>
    </row>
    <row r="70" spans="1:4">
      <c r="A70" s="1071">
        <v>69</v>
      </c>
      <c r="B70" t="s">
        <v>882</v>
      </c>
      <c r="C70" t="s">
        <v>892</v>
      </c>
      <c r="D70" t="s">
        <v>893</v>
      </c>
    </row>
    <row r="71" spans="1:4">
      <c r="A71" s="1071">
        <v>70</v>
      </c>
      <c r="B71" t="s">
        <v>882</v>
      </c>
      <c r="C71" t="s">
        <v>894</v>
      </c>
      <c r="D71" t="s">
        <v>895</v>
      </c>
    </row>
    <row r="72" spans="1:4">
      <c r="A72" s="1071">
        <v>71</v>
      </c>
      <c r="B72" t="s">
        <v>882</v>
      </c>
      <c r="C72" t="s">
        <v>896</v>
      </c>
      <c r="D72" t="s">
        <v>897</v>
      </c>
    </row>
    <row r="73" spans="1:4">
      <c r="A73" s="1071">
        <v>72</v>
      </c>
      <c r="B73" t="s">
        <v>882</v>
      </c>
      <c r="C73" t="s">
        <v>898</v>
      </c>
      <c r="D73" t="s">
        <v>899</v>
      </c>
    </row>
    <row r="74" spans="1:4">
      <c r="A74" s="1071">
        <v>73</v>
      </c>
      <c r="B74" t="s">
        <v>882</v>
      </c>
      <c r="C74" t="s">
        <v>900</v>
      </c>
      <c r="D74" t="s">
        <v>901</v>
      </c>
    </row>
    <row r="75" spans="1:4">
      <c r="A75" s="1071">
        <v>74</v>
      </c>
      <c r="B75" t="s">
        <v>902</v>
      </c>
      <c r="C75" t="s">
        <v>902</v>
      </c>
      <c r="D75" t="s">
        <v>903</v>
      </c>
    </row>
    <row r="76" spans="1:4">
      <c r="A76" s="1071">
        <v>75</v>
      </c>
      <c r="B76" t="s">
        <v>902</v>
      </c>
      <c r="C76" t="s">
        <v>904</v>
      </c>
      <c r="D76" t="s">
        <v>905</v>
      </c>
    </row>
    <row r="77" spans="1:4">
      <c r="A77" s="1071">
        <v>76</v>
      </c>
      <c r="B77" t="s">
        <v>902</v>
      </c>
      <c r="C77" t="s">
        <v>906</v>
      </c>
      <c r="D77" t="s">
        <v>907</v>
      </c>
    </row>
    <row r="78" spans="1:4">
      <c r="A78" s="1071">
        <v>77</v>
      </c>
      <c r="B78" t="s">
        <v>902</v>
      </c>
      <c r="C78" t="s">
        <v>908</v>
      </c>
      <c r="D78" t="s">
        <v>909</v>
      </c>
    </row>
    <row r="79" spans="1:4">
      <c r="A79" s="1071">
        <v>78</v>
      </c>
      <c r="B79" t="s">
        <v>902</v>
      </c>
      <c r="C79" t="s">
        <v>910</v>
      </c>
      <c r="D79" t="s">
        <v>911</v>
      </c>
    </row>
    <row r="80" spans="1:4">
      <c r="A80" s="1071">
        <v>79</v>
      </c>
      <c r="B80" t="s">
        <v>902</v>
      </c>
      <c r="C80" t="s">
        <v>912</v>
      </c>
      <c r="D80" t="s">
        <v>913</v>
      </c>
    </row>
    <row r="81" spans="1:4">
      <c r="A81" s="1071">
        <v>80</v>
      </c>
      <c r="B81" t="s">
        <v>902</v>
      </c>
      <c r="C81" t="s">
        <v>914</v>
      </c>
      <c r="D81" t="s">
        <v>915</v>
      </c>
    </row>
    <row r="82" spans="1:4">
      <c r="A82" s="1071">
        <v>81</v>
      </c>
      <c r="B82" t="s">
        <v>902</v>
      </c>
      <c r="C82" t="s">
        <v>916</v>
      </c>
      <c r="D82" t="s">
        <v>917</v>
      </c>
    </row>
    <row r="83" spans="1:4">
      <c r="A83" s="1071">
        <v>82</v>
      </c>
      <c r="B83" t="s">
        <v>902</v>
      </c>
      <c r="C83" t="s">
        <v>918</v>
      </c>
      <c r="D83" t="s">
        <v>919</v>
      </c>
    </row>
    <row r="84" spans="1:4">
      <c r="A84" s="1071">
        <v>83</v>
      </c>
      <c r="B84" t="s">
        <v>902</v>
      </c>
      <c r="C84" t="s">
        <v>920</v>
      </c>
      <c r="D84" t="s">
        <v>921</v>
      </c>
    </row>
    <row r="85" spans="1:4">
      <c r="A85" s="1071">
        <v>84</v>
      </c>
      <c r="B85" t="s">
        <v>902</v>
      </c>
      <c r="C85" t="s">
        <v>922</v>
      </c>
      <c r="D85" t="s">
        <v>923</v>
      </c>
    </row>
    <row r="86" spans="1:4">
      <c r="A86" s="1071">
        <v>85</v>
      </c>
      <c r="B86" t="s">
        <v>902</v>
      </c>
      <c r="C86" t="s">
        <v>924</v>
      </c>
      <c r="D86" t="s">
        <v>925</v>
      </c>
    </row>
    <row r="87" spans="1:4">
      <c r="A87" s="1071">
        <v>86</v>
      </c>
      <c r="B87" t="s">
        <v>926</v>
      </c>
      <c r="C87" t="s">
        <v>926</v>
      </c>
      <c r="D87" t="s">
        <v>927</v>
      </c>
    </row>
    <row r="88" spans="1:4">
      <c r="A88" s="1071">
        <v>87</v>
      </c>
      <c r="B88" t="s">
        <v>928</v>
      </c>
      <c r="C88" t="s">
        <v>930</v>
      </c>
      <c r="D88" t="s">
        <v>931</v>
      </c>
    </row>
    <row r="89" spans="1:4">
      <c r="A89" s="1071">
        <v>88</v>
      </c>
      <c r="B89" t="s">
        <v>928</v>
      </c>
      <c r="C89" t="s">
        <v>836</v>
      </c>
      <c r="D89" t="s">
        <v>932</v>
      </c>
    </row>
    <row r="90" spans="1:4">
      <c r="A90" s="1071">
        <v>89</v>
      </c>
      <c r="B90" t="s">
        <v>928</v>
      </c>
      <c r="C90" t="s">
        <v>933</v>
      </c>
      <c r="D90" t="s">
        <v>934</v>
      </c>
    </row>
    <row r="91" spans="1:4">
      <c r="A91" s="1071">
        <v>90</v>
      </c>
      <c r="B91" t="s">
        <v>928</v>
      </c>
      <c r="C91" t="s">
        <v>935</v>
      </c>
      <c r="D91" t="s">
        <v>936</v>
      </c>
    </row>
    <row r="92" spans="1:4">
      <c r="A92" s="1071">
        <v>91</v>
      </c>
      <c r="B92" t="s">
        <v>928</v>
      </c>
      <c r="C92" t="s">
        <v>928</v>
      </c>
      <c r="D92" t="s">
        <v>929</v>
      </c>
    </row>
    <row r="93" spans="1:4">
      <c r="A93" s="1071">
        <v>92</v>
      </c>
      <c r="B93" t="s">
        <v>928</v>
      </c>
      <c r="C93" t="s">
        <v>937</v>
      </c>
      <c r="D93" t="s">
        <v>938</v>
      </c>
    </row>
    <row r="94" spans="1:4">
      <c r="A94" s="1071">
        <v>93</v>
      </c>
      <c r="B94" t="s">
        <v>928</v>
      </c>
      <c r="C94" t="s">
        <v>939</v>
      </c>
      <c r="D94" t="s">
        <v>940</v>
      </c>
    </row>
    <row r="95" spans="1:4">
      <c r="A95" s="1071">
        <v>94</v>
      </c>
      <c r="B95" t="s">
        <v>928</v>
      </c>
      <c r="C95" t="s">
        <v>941</v>
      </c>
      <c r="D95" t="s">
        <v>942</v>
      </c>
    </row>
    <row r="96" spans="1:4">
      <c r="A96" s="1071">
        <v>95</v>
      </c>
      <c r="B96" t="s">
        <v>928</v>
      </c>
      <c r="C96" t="s">
        <v>943</v>
      </c>
      <c r="D96" t="s">
        <v>944</v>
      </c>
    </row>
    <row r="97" spans="1:4">
      <c r="A97" s="1071">
        <v>96</v>
      </c>
      <c r="B97" t="s">
        <v>928</v>
      </c>
      <c r="C97" t="s">
        <v>945</v>
      </c>
      <c r="D97" t="s">
        <v>946</v>
      </c>
    </row>
    <row r="98" spans="1:4">
      <c r="A98" s="1071">
        <v>97</v>
      </c>
      <c r="B98" t="s">
        <v>928</v>
      </c>
      <c r="C98" t="s">
        <v>947</v>
      </c>
      <c r="D98" t="s">
        <v>948</v>
      </c>
    </row>
    <row r="99" spans="1:4">
      <c r="A99" s="1071">
        <v>98</v>
      </c>
      <c r="B99" t="s">
        <v>928</v>
      </c>
      <c r="C99" t="s">
        <v>949</v>
      </c>
      <c r="D99" t="s">
        <v>950</v>
      </c>
    </row>
    <row r="100" spans="1:4">
      <c r="A100" s="1071">
        <v>99</v>
      </c>
      <c r="B100" t="s">
        <v>951</v>
      </c>
      <c r="C100" t="s">
        <v>953</v>
      </c>
      <c r="D100" t="s">
        <v>954</v>
      </c>
    </row>
    <row r="101" spans="1:4">
      <c r="A101" s="1071">
        <v>100</v>
      </c>
      <c r="B101" t="s">
        <v>951</v>
      </c>
      <c r="C101" t="s">
        <v>955</v>
      </c>
      <c r="D101" t="s">
        <v>956</v>
      </c>
    </row>
    <row r="102" spans="1:4">
      <c r="A102" s="1071">
        <v>101</v>
      </c>
      <c r="B102" t="s">
        <v>951</v>
      </c>
      <c r="C102" t="s">
        <v>951</v>
      </c>
      <c r="D102" t="s">
        <v>952</v>
      </c>
    </row>
    <row r="103" spans="1:4">
      <c r="A103" s="1071">
        <v>102</v>
      </c>
      <c r="B103" t="s">
        <v>951</v>
      </c>
      <c r="C103" t="s">
        <v>957</v>
      </c>
      <c r="D103" t="s">
        <v>958</v>
      </c>
    </row>
    <row r="104" spans="1:4">
      <c r="A104" s="1071">
        <v>103</v>
      </c>
      <c r="B104" t="s">
        <v>951</v>
      </c>
      <c r="C104" t="s">
        <v>959</v>
      </c>
      <c r="D104" t="s">
        <v>960</v>
      </c>
    </row>
    <row r="105" spans="1:4">
      <c r="A105" s="1071">
        <v>104</v>
      </c>
      <c r="B105" t="s">
        <v>951</v>
      </c>
      <c r="C105" t="s">
        <v>961</v>
      </c>
      <c r="D105" t="s">
        <v>962</v>
      </c>
    </row>
    <row r="106" spans="1:4">
      <c r="A106" s="1071">
        <v>105</v>
      </c>
      <c r="B106" t="s">
        <v>951</v>
      </c>
      <c r="C106" t="s">
        <v>963</v>
      </c>
      <c r="D106" t="s">
        <v>964</v>
      </c>
    </row>
    <row r="107" spans="1:4">
      <c r="A107" s="1071">
        <v>106</v>
      </c>
      <c r="B107" t="s">
        <v>965</v>
      </c>
      <c r="C107" t="s">
        <v>967</v>
      </c>
      <c r="D107" t="s">
        <v>968</v>
      </c>
    </row>
    <row r="108" spans="1:4">
      <c r="A108" s="1071">
        <v>107</v>
      </c>
      <c r="B108" t="s">
        <v>965</v>
      </c>
      <c r="C108" t="s">
        <v>969</v>
      </c>
      <c r="D108" t="s">
        <v>970</v>
      </c>
    </row>
    <row r="109" spans="1:4">
      <c r="A109" s="1071">
        <v>108</v>
      </c>
      <c r="B109" t="s">
        <v>965</v>
      </c>
      <c r="C109" t="s">
        <v>965</v>
      </c>
      <c r="D109" t="s">
        <v>966</v>
      </c>
    </row>
    <row r="110" spans="1:4">
      <c r="A110" s="1071">
        <v>109</v>
      </c>
      <c r="B110" t="s">
        <v>965</v>
      </c>
      <c r="C110" t="s">
        <v>971</v>
      </c>
      <c r="D110" t="s">
        <v>972</v>
      </c>
    </row>
    <row r="111" spans="1:4">
      <c r="A111" s="1071">
        <v>110</v>
      </c>
      <c r="B111" t="s">
        <v>965</v>
      </c>
      <c r="C111" t="s">
        <v>973</v>
      </c>
      <c r="D111" t="s">
        <v>974</v>
      </c>
    </row>
    <row r="112" spans="1:4">
      <c r="A112" s="1071">
        <v>111</v>
      </c>
      <c r="B112" t="s">
        <v>965</v>
      </c>
      <c r="C112" t="s">
        <v>975</v>
      </c>
      <c r="D112" t="s">
        <v>976</v>
      </c>
    </row>
    <row r="113" spans="1:4">
      <c r="A113" s="1071">
        <v>112</v>
      </c>
      <c r="B113" t="s">
        <v>965</v>
      </c>
      <c r="C113" t="s">
        <v>977</v>
      </c>
      <c r="D113" t="s">
        <v>978</v>
      </c>
    </row>
    <row r="114" spans="1:4">
      <c r="A114" s="1071">
        <v>113</v>
      </c>
      <c r="B114" t="s">
        <v>965</v>
      </c>
      <c r="C114" t="s">
        <v>979</v>
      </c>
      <c r="D114" t="s">
        <v>980</v>
      </c>
    </row>
    <row r="115" spans="1:4">
      <c r="A115" s="1071">
        <v>114</v>
      </c>
      <c r="B115" t="s">
        <v>965</v>
      </c>
      <c r="C115" t="s">
        <v>981</v>
      </c>
      <c r="D115" t="s">
        <v>982</v>
      </c>
    </row>
    <row r="116" spans="1:4">
      <c r="A116" s="1071">
        <v>115</v>
      </c>
      <c r="B116" t="s">
        <v>965</v>
      </c>
      <c r="C116" t="s">
        <v>983</v>
      </c>
      <c r="D116" t="s">
        <v>984</v>
      </c>
    </row>
    <row r="117" spans="1:4">
      <c r="A117" s="1071">
        <v>116</v>
      </c>
      <c r="B117" t="s">
        <v>965</v>
      </c>
      <c r="C117" t="s">
        <v>985</v>
      </c>
      <c r="D117" t="s">
        <v>986</v>
      </c>
    </row>
    <row r="118" spans="1:4">
      <c r="A118" s="1071">
        <v>117</v>
      </c>
      <c r="B118" t="s">
        <v>965</v>
      </c>
      <c r="C118" t="s">
        <v>987</v>
      </c>
      <c r="D118" t="s">
        <v>988</v>
      </c>
    </row>
    <row r="119" spans="1:4">
      <c r="A119" s="1071">
        <v>118</v>
      </c>
      <c r="B119" t="s">
        <v>965</v>
      </c>
      <c r="C119" t="s">
        <v>989</v>
      </c>
      <c r="D119" t="s">
        <v>990</v>
      </c>
    </row>
    <row r="120" spans="1:4">
      <c r="A120" s="1071">
        <v>119</v>
      </c>
      <c r="B120" t="s">
        <v>991</v>
      </c>
      <c r="C120" t="s">
        <v>993</v>
      </c>
      <c r="D120" t="s">
        <v>994</v>
      </c>
    </row>
    <row r="121" spans="1:4">
      <c r="A121" s="1071">
        <v>120</v>
      </c>
      <c r="B121" t="s">
        <v>991</v>
      </c>
      <c r="C121" t="s">
        <v>995</v>
      </c>
      <c r="D121" t="s">
        <v>996</v>
      </c>
    </row>
    <row r="122" spans="1:4">
      <c r="A122" s="1071">
        <v>121</v>
      </c>
      <c r="B122" t="s">
        <v>991</v>
      </c>
      <c r="C122" t="s">
        <v>991</v>
      </c>
      <c r="D122" t="s">
        <v>992</v>
      </c>
    </row>
    <row r="123" spans="1:4">
      <c r="A123" s="1071">
        <v>122</v>
      </c>
      <c r="B123" t="s">
        <v>991</v>
      </c>
      <c r="C123" t="s">
        <v>997</v>
      </c>
      <c r="D123" t="s">
        <v>998</v>
      </c>
    </row>
    <row r="124" spans="1:4">
      <c r="A124" s="1071">
        <v>123</v>
      </c>
      <c r="B124" t="s">
        <v>991</v>
      </c>
      <c r="C124" t="s">
        <v>999</v>
      </c>
      <c r="D124" t="s">
        <v>1000</v>
      </c>
    </row>
    <row r="125" spans="1:4">
      <c r="A125" s="1071">
        <v>124</v>
      </c>
      <c r="B125" t="s">
        <v>991</v>
      </c>
      <c r="C125" t="s">
        <v>1001</v>
      </c>
      <c r="D125" t="s">
        <v>1002</v>
      </c>
    </row>
    <row r="126" spans="1:4">
      <c r="A126" s="1071">
        <v>125</v>
      </c>
      <c r="B126" t="s">
        <v>991</v>
      </c>
      <c r="C126" t="s">
        <v>1003</v>
      </c>
      <c r="D126" t="s">
        <v>1004</v>
      </c>
    </row>
    <row r="127" spans="1:4">
      <c r="A127" s="1071">
        <v>126</v>
      </c>
      <c r="B127" t="s">
        <v>991</v>
      </c>
      <c r="C127" t="s">
        <v>1005</v>
      </c>
      <c r="D127" t="s">
        <v>1006</v>
      </c>
    </row>
    <row r="128" spans="1:4">
      <c r="A128" s="1071">
        <v>127</v>
      </c>
      <c r="B128" t="s">
        <v>991</v>
      </c>
      <c r="C128" t="s">
        <v>1007</v>
      </c>
      <c r="D128" t="s">
        <v>1008</v>
      </c>
    </row>
    <row r="129" spans="1:4">
      <c r="A129" s="1071">
        <v>128</v>
      </c>
      <c r="B129" t="s">
        <v>991</v>
      </c>
      <c r="C129" t="s">
        <v>1009</v>
      </c>
      <c r="D129" t="s">
        <v>1010</v>
      </c>
    </row>
    <row r="130" spans="1:4">
      <c r="A130" s="1071">
        <v>129</v>
      </c>
      <c r="B130" t="s">
        <v>991</v>
      </c>
      <c r="C130" t="s">
        <v>1011</v>
      </c>
      <c r="D130" t="s">
        <v>1012</v>
      </c>
    </row>
    <row r="131" spans="1:4">
      <c r="A131" s="1071">
        <v>130</v>
      </c>
      <c r="B131" t="s">
        <v>2949</v>
      </c>
      <c r="C131" t="s">
        <v>2949</v>
      </c>
      <c r="D131" t="s">
        <v>2950</v>
      </c>
    </row>
    <row r="132" spans="1:4">
      <c r="A132" s="1071">
        <v>131</v>
      </c>
      <c r="B132" t="s">
        <v>1013</v>
      </c>
      <c r="C132" t="s">
        <v>1013</v>
      </c>
      <c r="D132" t="s">
        <v>1014</v>
      </c>
    </row>
    <row r="133" spans="1:4">
      <c r="A133" s="1071">
        <v>132</v>
      </c>
      <c r="B133" t="s">
        <v>1015</v>
      </c>
      <c r="C133" t="s">
        <v>1017</v>
      </c>
      <c r="D133" t="s">
        <v>1018</v>
      </c>
    </row>
    <row r="134" spans="1:4">
      <c r="A134" s="1071">
        <v>133</v>
      </c>
      <c r="B134" t="s">
        <v>1015</v>
      </c>
      <c r="C134" t="s">
        <v>1019</v>
      </c>
      <c r="D134" t="s">
        <v>1020</v>
      </c>
    </row>
    <row r="135" spans="1:4">
      <c r="A135" s="1071">
        <v>134</v>
      </c>
      <c r="B135" t="s">
        <v>1015</v>
      </c>
      <c r="C135" t="s">
        <v>1021</v>
      </c>
      <c r="D135" t="s">
        <v>1022</v>
      </c>
    </row>
    <row r="136" spans="1:4">
      <c r="A136" s="1071">
        <v>135</v>
      </c>
      <c r="B136" t="s">
        <v>1015</v>
      </c>
      <c r="C136" t="s">
        <v>1023</v>
      </c>
      <c r="D136" t="s">
        <v>1024</v>
      </c>
    </row>
    <row r="137" spans="1:4">
      <c r="A137" s="1071">
        <v>136</v>
      </c>
      <c r="B137" t="s">
        <v>1015</v>
      </c>
      <c r="C137" t="s">
        <v>1015</v>
      </c>
      <c r="D137" t="s">
        <v>1016</v>
      </c>
    </row>
    <row r="138" spans="1:4">
      <c r="A138" s="1071">
        <v>137</v>
      </c>
      <c r="B138" t="s">
        <v>1015</v>
      </c>
      <c r="C138" t="s">
        <v>1025</v>
      </c>
      <c r="D138" t="s">
        <v>1026</v>
      </c>
    </row>
    <row r="139" spans="1:4">
      <c r="A139" s="1071">
        <v>138</v>
      </c>
      <c r="B139" t="s">
        <v>2951</v>
      </c>
      <c r="C139" t="s">
        <v>2951</v>
      </c>
      <c r="D139" t="s">
        <v>2952</v>
      </c>
    </row>
    <row r="140" spans="1:4">
      <c r="A140" s="1071">
        <v>139</v>
      </c>
      <c r="B140" t="s">
        <v>1027</v>
      </c>
      <c r="C140" t="s">
        <v>1029</v>
      </c>
      <c r="D140" t="s">
        <v>1030</v>
      </c>
    </row>
    <row r="141" spans="1:4">
      <c r="A141" s="1071">
        <v>140</v>
      </c>
      <c r="B141" t="s">
        <v>1027</v>
      </c>
      <c r="C141" t="s">
        <v>1027</v>
      </c>
      <c r="D141" t="s">
        <v>1028</v>
      </c>
    </row>
    <row r="142" spans="1:4">
      <c r="A142" s="1071">
        <v>141</v>
      </c>
      <c r="B142" t="s">
        <v>1027</v>
      </c>
      <c r="C142" t="s">
        <v>1031</v>
      </c>
      <c r="D142" t="s">
        <v>1032</v>
      </c>
    </row>
    <row r="143" spans="1:4">
      <c r="A143" s="1071">
        <v>142</v>
      </c>
      <c r="B143" t="s">
        <v>1027</v>
      </c>
      <c r="C143" t="s">
        <v>1033</v>
      </c>
      <c r="D143" t="s">
        <v>1034</v>
      </c>
    </row>
    <row r="144" spans="1:4">
      <c r="A144" s="1071">
        <v>143</v>
      </c>
      <c r="B144" t="s">
        <v>1027</v>
      </c>
      <c r="C144" t="s">
        <v>1035</v>
      </c>
      <c r="D144" t="s">
        <v>1036</v>
      </c>
    </row>
    <row r="145" spans="1:4">
      <c r="A145" s="1071">
        <v>144</v>
      </c>
      <c r="B145" t="s">
        <v>1027</v>
      </c>
      <c r="C145" t="s">
        <v>1037</v>
      </c>
      <c r="D145" t="s">
        <v>1038</v>
      </c>
    </row>
    <row r="146" spans="1:4">
      <c r="A146" s="1071">
        <v>145</v>
      </c>
      <c r="B146" t="s">
        <v>1027</v>
      </c>
      <c r="C146" t="s">
        <v>1039</v>
      </c>
      <c r="D146" t="s">
        <v>1040</v>
      </c>
    </row>
    <row r="147" spans="1:4">
      <c r="A147" s="1071">
        <v>146</v>
      </c>
      <c r="B147" t="s">
        <v>1041</v>
      </c>
      <c r="C147" t="s">
        <v>1043</v>
      </c>
      <c r="D147" t="s">
        <v>1044</v>
      </c>
    </row>
    <row r="148" spans="1:4">
      <c r="A148" s="1071">
        <v>147</v>
      </c>
      <c r="B148" t="s">
        <v>1041</v>
      </c>
      <c r="C148" t="s">
        <v>1045</v>
      </c>
      <c r="D148" t="s">
        <v>1046</v>
      </c>
    </row>
    <row r="149" spans="1:4">
      <c r="A149" s="1071">
        <v>148</v>
      </c>
      <c r="B149" t="s">
        <v>1041</v>
      </c>
      <c r="C149" t="s">
        <v>1047</v>
      </c>
      <c r="D149" t="s">
        <v>1048</v>
      </c>
    </row>
    <row r="150" spans="1:4">
      <c r="A150" s="1071">
        <v>149</v>
      </c>
      <c r="B150" t="s">
        <v>1041</v>
      </c>
      <c r="C150" t="s">
        <v>1049</v>
      </c>
      <c r="D150" t="s">
        <v>1050</v>
      </c>
    </row>
    <row r="151" spans="1:4">
      <c r="A151" s="1071">
        <v>150</v>
      </c>
      <c r="B151" t="s">
        <v>1041</v>
      </c>
      <c r="C151" t="s">
        <v>1041</v>
      </c>
      <c r="D151" t="s">
        <v>1042</v>
      </c>
    </row>
    <row r="152" spans="1:4">
      <c r="A152" s="1071">
        <v>151</v>
      </c>
      <c r="B152" t="s">
        <v>1041</v>
      </c>
      <c r="C152" t="s">
        <v>1051</v>
      </c>
      <c r="D152" t="s">
        <v>1052</v>
      </c>
    </row>
    <row r="153" spans="1:4">
      <c r="A153" s="1071">
        <v>152</v>
      </c>
      <c r="B153" t="s">
        <v>1041</v>
      </c>
      <c r="C153" t="s">
        <v>1053</v>
      </c>
      <c r="D153" t="s">
        <v>1054</v>
      </c>
    </row>
    <row r="154" spans="1:4">
      <c r="A154" s="1071">
        <v>153</v>
      </c>
      <c r="B154" t="s">
        <v>1041</v>
      </c>
      <c r="C154" t="s">
        <v>1055</v>
      </c>
      <c r="D154" t="s">
        <v>1056</v>
      </c>
    </row>
    <row r="155" spans="1:4">
      <c r="A155" s="1071">
        <v>154</v>
      </c>
      <c r="B155" t="s">
        <v>1041</v>
      </c>
      <c r="C155" t="s">
        <v>1057</v>
      </c>
      <c r="D155" t="s">
        <v>1058</v>
      </c>
    </row>
    <row r="156" spans="1:4">
      <c r="A156" s="1071">
        <v>155</v>
      </c>
      <c r="B156" t="s">
        <v>1041</v>
      </c>
      <c r="C156" t="s">
        <v>1059</v>
      </c>
      <c r="D156" t="s">
        <v>1060</v>
      </c>
    </row>
    <row r="157" spans="1:4">
      <c r="A157" s="1071">
        <v>156</v>
      </c>
      <c r="B157" t="s">
        <v>1041</v>
      </c>
      <c r="C157" t="s">
        <v>1061</v>
      </c>
      <c r="D157" t="s">
        <v>1062</v>
      </c>
    </row>
    <row r="158" spans="1:4">
      <c r="A158" s="1071">
        <v>157</v>
      </c>
      <c r="B158" t="s">
        <v>1041</v>
      </c>
      <c r="C158" t="s">
        <v>1063</v>
      </c>
      <c r="D158" t="s">
        <v>1064</v>
      </c>
    </row>
    <row r="159" spans="1:4">
      <c r="A159" s="1071">
        <v>158</v>
      </c>
      <c r="B159" t="s">
        <v>1041</v>
      </c>
      <c r="C159" t="s">
        <v>1065</v>
      </c>
      <c r="D159" t="s">
        <v>1066</v>
      </c>
    </row>
    <row r="160" spans="1:4">
      <c r="A160" s="1071">
        <v>159</v>
      </c>
      <c r="B160" t="s">
        <v>1067</v>
      </c>
      <c r="C160" t="s">
        <v>1069</v>
      </c>
      <c r="D160" t="s">
        <v>1070</v>
      </c>
    </row>
    <row r="161" spans="1:4">
      <c r="A161" s="1071">
        <v>160</v>
      </c>
      <c r="B161" t="s">
        <v>1067</v>
      </c>
      <c r="C161" t="s">
        <v>1071</v>
      </c>
      <c r="D161" t="s">
        <v>1072</v>
      </c>
    </row>
    <row r="162" spans="1:4">
      <c r="A162" s="1071">
        <v>161</v>
      </c>
      <c r="B162" t="s">
        <v>1067</v>
      </c>
      <c r="C162" t="s">
        <v>1073</v>
      </c>
      <c r="D162" t="s">
        <v>1074</v>
      </c>
    </row>
    <row r="163" spans="1:4">
      <c r="A163" s="1071">
        <v>162</v>
      </c>
      <c r="B163" t="s">
        <v>1067</v>
      </c>
      <c r="C163" t="s">
        <v>1075</v>
      </c>
      <c r="D163" t="s">
        <v>1076</v>
      </c>
    </row>
    <row r="164" spans="1:4">
      <c r="A164" s="1071">
        <v>163</v>
      </c>
      <c r="B164" t="s">
        <v>1067</v>
      </c>
      <c r="C164" t="s">
        <v>1077</v>
      </c>
      <c r="D164" t="s">
        <v>1078</v>
      </c>
    </row>
    <row r="165" spans="1:4">
      <c r="A165" s="1071">
        <v>164</v>
      </c>
      <c r="B165" t="s">
        <v>1067</v>
      </c>
      <c r="C165" t="s">
        <v>1079</v>
      </c>
      <c r="D165" t="s">
        <v>1080</v>
      </c>
    </row>
    <row r="166" spans="1:4">
      <c r="A166" s="1071">
        <v>165</v>
      </c>
      <c r="B166" t="s">
        <v>1067</v>
      </c>
      <c r="C166" t="s">
        <v>1081</v>
      </c>
      <c r="D166" t="s">
        <v>1082</v>
      </c>
    </row>
    <row r="167" spans="1:4">
      <c r="A167" s="1071">
        <v>166</v>
      </c>
      <c r="B167" t="s">
        <v>1067</v>
      </c>
      <c r="C167" t="s">
        <v>1067</v>
      </c>
      <c r="D167" t="s">
        <v>1068</v>
      </c>
    </row>
    <row r="168" spans="1:4">
      <c r="A168" s="1071">
        <v>167</v>
      </c>
      <c r="B168" t="s">
        <v>1067</v>
      </c>
      <c r="C168" t="s">
        <v>1083</v>
      </c>
      <c r="D168" t="s">
        <v>1084</v>
      </c>
    </row>
    <row r="169" spans="1:4">
      <c r="A169" s="1071">
        <v>168</v>
      </c>
      <c r="B169" t="s">
        <v>1067</v>
      </c>
      <c r="C169" t="s">
        <v>1085</v>
      </c>
      <c r="D169" t="s">
        <v>1086</v>
      </c>
    </row>
    <row r="170" spans="1:4">
      <c r="A170" s="1071">
        <v>169</v>
      </c>
      <c r="B170" t="s">
        <v>1067</v>
      </c>
      <c r="C170" t="s">
        <v>1087</v>
      </c>
      <c r="D170" t="s">
        <v>1088</v>
      </c>
    </row>
    <row r="171" spans="1:4">
      <c r="A171" s="1071">
        <v>170</v>
      </c>
      <c r="B171" t="s">
        <v>1067</v>
      </c>
      <c r="C171" t="s">
        <v>1089</v>
      </c>
      <c r="D171" t="s">
        <v>1090</v>
      </c>
    </row>
    <row r="172" spans="1:4">
      <c r="A172" s="1071">
        <v>171</v>
      </c>
      <c r="B172" t="s">
        <v>1067</v>
      </c>
      <c r="C172" t="s">
        <v>1091</v>
      </c>
      <c r="D172" t="s">
        <v>1092</v>
      </c>
    </row>
    <row r="173" spans="1:4">
      <c r="A173" s="1071">
        <v>172</v>
      </c>
      <c r="B173" t="s">
        <v>1067</v>
      </c>
      <c r="C173" t="s">
        <v>805</v>
      </c>
      <c r="D173" t="s">
        <v>1093</v>
      </c>
    </row>
    <row r="174" spans="1:4">
      <c r="A174" s="1071">
        <v>173</v>
      </c>
      <c r="B174" t="s">
        <v>1067</v>
      </c>
      <c r="C174" t="s">
        <v>1094</v>
      </c>
      <c r="D174" t="s">
        <v>1095</v>
      </c>
    </row>
    <row r="175" spans="1:4">
      <c r="A175" s="1071">
        <v>174</v>
      </c>
      <c r="B175" t="s">
        <v>1096</v>
      </c>
      <c r="C175" t="s">
        <v>1098</v>
      </c>
      <c r="D175" t="s">
        <v>1099</v>
      </c>
    </row>
    <row r="176" spans="1:4">
      <c r="A176" s="1071">
        <v>175</v>
      </c>
      <c r="B176" t="s">
        <v>1096</v>
      </c>
      <c r="C176" t="s">
        <v>1100</v>
      </c>
      <c r="D176" t="s">
        <v>1101</v>
      </c>
    </row>
    <row r="177" spans="1:4">
      <c r="A177" s="1071">
        <v>176</v>
      </c>
      <c r="B177" t="s">
        <v>1096</v>
      </c>
      <c r="C177" t="s">
        <v>1102</v>
      </c>
      <c r="D177" t="s">
        <v>1103</v>
      </c>
    </row>
    <row r="178" spans="1:4">
      <c r="A178" s="1071">
        <v>177</v>
      </c>
      <c r="B178" t="s">
        <v>1096</v>
      </c>
      <c r="C178" t="s">
        <v>1104</v>
      </c>
      <c r="D178" t="s">
        <v>1105</v>
      </c>
    </row>
    <row r="179" spans="1:4">
      <c r="A179" s="1071">
        <v>178</v>
      </c>
      <c r="B179" t="s">
        <v>1096</v>
      </c>
      <c r="C179" t="s">
        <v>833</v>
      </c>
      <c r="D179" t="s">
        <v>1106</v>
      </c>
    </row>
    <row r="180" spans="1:4">
      <c r="A180" s="1071">
        <v>179</v>
      </c>
      <c r="B180" t="s">
        <v>1096</v>
      </c>
      <c r="C180" t="s">
        <v>1096</v>
      </c>
      <c r="D180" t="s">
        <v>1097</v>
      </c>
    </row>
    <row r="181" spans="1:4">
      <c r="A181" s="1071">
        <v>180</v>
      </c>
      <c r="B181" t="s">
        <v>1096</v>
      </c>
      <c r="C181" t="s">
        <v>1107</v>
      </c>
      <c r="D181" t="s">
        <v>1108</v>
      </c>
    </row>
    <row r="182" spans="1:4">
      <c r="A182" s="1071">
        <v>181</v>
      </c>
      <c r="B182" t="s">
        <v>1096</v>
      </c>
      <c r="C182" t="s">
        <v>1109</v>
      </c>
      <c r="D182" t="s">
        <v>1110</v>
      </c>
    </row>
    <row r="183" spans="1:4">
      <c r="A183" s="1071">
        <v>182</v>
      </c>
      <c r="B183" t="s">
        <v>1096</v>
      </c>
      <c r="C183" t="s">
        <v>1111</v>
      </c>
      <c r="D183" t="s">
        <v>1112</v>
      </c>
    </row>
    <row r="184" spans="1:4">
      <c r="A184" s="1071">
        <v>183</v>
      </c>
      <c r="B184" t="s">
        <v>2953</v>
      </c>
      <c r="C184" t="s">
        <v>2953</v>
      </c>
      <c r="D184" t="s">
        <v>2954</v>
      </c>
    </row>
    <row r="185" spans="1:4">
      <c r="A185" s="1071">
        <v>184</v>
      </c>
      <c r="B185" t="s">
        <v>1113</v>
      </c>
      <c r="C185" t="s">
        <v>1113</v>
      </c>
      <c r="D185" t="s">
        <v>1114</v>
      </c>
    </row>
    <row r="186" spans="1:4">
      <c r="A186" s="1071">
        <v>185</v>
      </c>
      <c r="B186" t="s">
        <v>2955</v>
      </c>
      <c r="C186" t="s">
        <v>2955</v>
      </c>
      <c r="D186" t="s">
        <v>2956</v>
      </c>
    </row>
    <row r="187" spans="1:4">
      <c r="A187" s="1071">
        <v>186</v>
      </c>
      <c r="B187" t="s">
        <v>1115</v>
      </c>
      <c r="C187" t="s">
        <v>1115</v>
      </c>
      <c r="D187" t="s">
        <v>1116</v>
      </c>
    </row>
    <row r="188" spans="1:4">
      <c r="A188" s="1071">
        <v>187</v>
      </c>
      <c r="B188" t="s">
        <v>1117</v>
      </c>
      <c r="C188" t="s">
        <v>1119</v>
      </c>
      <c r="D188" t="s">
        <v>1120</v>
      </c>
    </row>
    <row r="189" spans="1:4">
      <c r="A189" s="1071">
        <v>188</v>
      </c>
      <c r="B189" t="s">
        <v>1117</v>
      </c>
      <c r="C189" t="s">
        <v>1121</v>
      </c>
      <c r="D189" t="s">
        <v>1122</v>
      </c>
    </row>
    <row r="190" spans="1:4">
      <c r="A190" s="1071">
        <v>189</v>
      </c>
      <c r="B190" t="s">
        <v>1117</v>
      </c>
      <c r="C190" t="s">
        <v>1123</v>
      </c>
      <c r="D190" t="s">
        <v>1124</v>
      </c>
    </row>
    <row r="191" spans="1:4">
      <c r="A191" s="1071">
        <v>190</v>
      </c>
      <c r="B191" t="s">
        <v>1117</v>
      </c>
      <c r="C191" t="s">
        <v>1125</v>
      </c>
      <c r="D191" t="s">
        <v>1126</v>
      </c>
    </row>
    <row r="192" spans="1:4">
      <c r="A192" s="1071">
        <v>191</v>
      </c>
      <c r="B192" t="s">
        <v>1117</v>
      </c>
      <c r="C192" t="s">
        <v>1127</v>
      </c>
      <c r="D192" t="s">
        <v>1128</v>
      </c>
    </row>
    <row r="193" spans="1:4">
      <c r="A193" s="1071">
        <v>192</v>
      </c>
      <c r="B193" t="s">
        <v>1117</v>
      </c>
      <c r="C193" t="s">
        <v>1053</v>
      </c>
      <c r="D193" t="s">
        <v>1129</v>
      </c>
    </row>
    <row r="194" spans="1:4">
      <c r="A194" s="1071">
        <v>193</v>
      </c>
      <c r="B194" t="s">
        <v>1117</v>
      </c>
      <c r="C194" t="s">
        <v>1130</v>
      </c>
      <c r="D194" t="s">
        <v>1131</v>
      </c>
    </row>
    <row r="195" spans="1:4">
      <c r="A195" s="1071">
        <v>194</v>
      </c>
      <c r="B195" t="s">
        <v>1117</v>
      </c>
      <c r="C195" t="s">
        <v>1132</v>
      </c>
      <c r="D195" t="s">
        <v>1133</v>
      </c>
    </row>
    <row r="196" spans="1:4">
      <c r="A196" s="1071">
        <v>195</v>
      </c>
      <c r="B196" t="s">
        <v>1117</v>
      </c>
      <c r="C196" t="s">
        <v>1134</v>
      </c>
      <c r="D196" t="s">
        <v>1135</v>
      </c>
    </row>
    <row r="197" spans="1:4">
      <c r="A197" s="1071">
        <v>196</v>
      </c>
      <c r="B197" t="s">
        <v>1117</v>
      </c>
      <c r="C197" t="s">
        <v>1117</v>
      </c>
      <c r="D197" t="s">
        <v>1118</v>
      </c>
    </row>
    <row r="198" spans="1:4">
      <c r="A198" s="1071">
        <v>197</v>
      </c>
      <c r="B198" t="s">
        <v>1117</v>
      </c>
      <c r="C198" t="s">
        <v>1136</v>
      </c>
      <c r="D198" t="s">
        <v>1137</v>
      </c>
    </row>
    <row r="199" spans="1:4">
      <c r="A199" s="1071">
        <v>198</v>
      </c>
      <c r="B199" t="s">
        <v>1117</v>
      </c>
      <c r="C199" t="s">
        <v>1138</v>
      </c>
      <c r="D199" t="s">
        <v>1139</v>
      </c>
    </row>
    <row r="200" spans="1:4">
      <c r="A200" s="1071">
        <v>199</v>
      </c>
      <c r="B200" t="s">
        <v>1117</v>
      </c>
      <c r="C200" t="s">
        <v>1140</v>
      </c>
      <c r="D200" t="s">
        <v>1141</v>
      </c>
    </row>
    <row r="201" spans="1:4">
      <c r="A201" s="1071">
        <v>200</v>
      </c>
      <c r="B201" t="s">
        <v>2957</v>
      </c>
      <c r="C201" t="s">
        <v>2957</v>
      </c>
      <c r="D201" t="s">
        <v>2958</v>
      </c>
    </row>
    <row r="202" spans="1:4">
      <c r="A202" s="1071">
        <v>201</v>
      </c>
      <c r="B202" t="s">
        <v>1142</v>
      </c>
      <c r="C202" t="s">
        <v>1142</v>
      </c>
      <c r="D202" t="s">
        <v>1143</v>
      </c>
    </row>
    <row r="203" spans="1:4">
      <c r="A203" s="1071">
        <v>202</v>
      </c>
      <c r="B203" t="s">
        <v>1144</v>
      </c>
      <c r="C203" t="s">
        <v>1146</v>
      </c>
      <c r="D203" t="s">
        <v>1147</v>
      </c>
    </row>
    <row r="204" spans="1:4">
      <c r="A204" s="1071">
        <v>203</v>
      </c>
      <c r="B204" t="s">
        <v>1144</v>
      </c>
      <c r="C204" t="s">
        <v>1148</v>
      </c>
      <c r="D204" t="s">
        <v>1149</v>
      </c>
    </row>
    <row r="205" spans="1:4">
      <c r="A205" s="1071">
        <v>204</v>
      </c>
      <c r="B205" t="s">
        <v>1144</v>
      </c>
      <c r="C205" t="s">
        <v>836</v>
      </c>
      <c r="D205" t="s">
        <v>1150</v>
      </c>
    </row>
    <row r="206" spans="1:4">
      <c r="A206" s="1071">
        <v>205</v>
      </c>
      <c r="B206" t="s">
        <v>1144</v>
      </c>
      <c r="C206" t="s">
        <v>1151</v>
      </c>
      <c r="D206" t="s">
        <v>1152</v>
      </c>
    </row>
    <row r="207" spans="1:4">
      <c r="A207" s="1071">
        <v>206</v>
      </c>
      <c r="B207" t="s">
        <v>1144</v>
      </c>
      <c r="C207" t="s">
        <v>1153</v>
      </c>
      <c r="D207" t="s">
        <v>1154</v>
      </c>
    </row>
    <row r="208" spans="1:4">
      <c r="A208" s="1071">
        <v>207</v>
      </c>
      <c r="B208" t="s">
        <v>1144</v>
      </c>
      <c r="C208" t="s">
        <v>1155</v>
      </c>
      <c r="D208" t="s">
        <v>1156</v>
      </c>
    </row>
    <row r="209" spans="1:4">
      <c r="A209" s="1071">
        <v>208</v>
      </c>
      <c r="B209" t="s">
        <v>1144</v>
      </c>
      <c r="C209" t="s">
        <v>833</v>
      </c>
      <c r="D209" t="s">
        <v>1157</v>
      </c>
    </row>
    <row r="210" spans="1:4">
      <c r="A210" s="1071">
        <v>209</v>
      </c>
      <c r="B210" t="s">
        <v>1144</v>
      </c>
      <c r="C210" t="s">
        <v>1158</v>
      </c>
      <c r="D210" t="s">
        <v>1159</v>
      </c>
    </row>
    <row r="211" spans="1:4">
      <c r="A211" s="1071">
        <v>210</v>
      </c>
      <c r="B211" t="s">
        <v>1144</v>
      </c>
      <c r="C211" t="s">
        <v>1144</v>
      </c>
      <c r="D211" t="s">
        <v>1145</v>
      </c>
    </row>
    <row r="212" spans="1:4">
      <c r="A212" s="1071">
        <v>211</v>
      </c>
      <c r="B212" t="s">
        <v>1144</v>
      </c>
      <c r="C212" t="s">
        <v>1160</v>
      </c>
      <c r="D212" t="s">
        <v>1161</v>
      </c>
    </row>
    <row r="213" spans="1:4">
      <c r="A213" s="1071">
        <v>212</v>
      </c>
      <c r="B213" t="s">
        <v>1144</v>
      </c>
      <c r="C213" t="s">
        <v>1162</v>
      </c>
      <c r="D213" t="s">
        <v>1163</v>
      </c>
    </row>
    <row r="214" spans="1:4">
      <c r="A214" s="1071">
        <v>213</v>
      </c>
      <c r="B214" t="s">
        <v>1144</v>
      </c>
      <c r="C214" t="s">
        <v>1164</v>
      </c>
      <c r="D214" t="s">
        <v>1165</v>
      </c>
    </row>
    <row r="215" spans="1:4">
      <c r="A215" s="1071">
        <v>214</v>
      </c>
      <c r="B215" t="s">
        <v>1166</v>
      </c>
      <c r="C215" t="s">
        <v>1168</v>
      </c>
      <c r="D215" t="s">
        <v>1169</v>
      </c>
    </row>
    <row r="216" spans="1:4">
      <c r="A216" s="1071">
        <v>215</v>
      </c>
      <c r="B216" t="s">
        <v>1166</v>
      </c>
      <c r="C216" t="s">
        <v>1170</v>
      </c>
      <c r="D216" t="s">
        <v>1171</v>
      </c>
    </row>
    <row r="217" spans="1:4">
      <c r="A217" s="1071">
        <v>216</v>
      </c>
      <c r="B217" t="s">
        <v>1166</v>
      </c>
      <c r="C217" t="s">
        <v>1172</v>
      </c>
      <c r="D217" t="s">
        <v>1173</v>
      </c>
    </row>
    <row r="218" spans="1:4">
      <c r="A218" s="1071">
        <v>217</v>
      </c>
      <c r="B218" t="s">
        <v>1166</v>
      </c>
      <c r="C218" t="s">
        <v>1174</v>
      </c>
      <c r="D218" t="s">
        <v>1175</v>
      </c>
    </row>
    <row r="219" spans="1:4">
      <c r="A219" s="1071">
        <v>218</v>
      </c>
      <c r="B219" t="s">
        <v>1166</v>
      </c>
      <c r="C219" t="s">
        <v>1176</v>
      </c>
      <c r="D219" t="s">
        <v>1177</v>
      </c>
    </row>
    <row r="220" spans="1:4">
      <c r="A220" s="1071">
        <v>219</v>
      </c>
      <c r="B220" t="s">
        <v>1166</v>
      </c>
      <c r="C220" t="s">
        <v>1178</v>
      </c>
      <c r="D220" t="s">
        <v>1179</v>
      </c>
    </row>
    <row r="221" spans="1:4">
      <c r="A221" s="1071">
        <v>220</v>
      </c>
      <c r="B221" t="s">
        <v>1166</v>
      </c>
      <c r="C221" t="s">
        <v>1166</v>
      </c>
      <c r="D221" t="s">
        <v>1167</v>
      </c>
    </row>
    <row r="222" spans="1:4">
      <c r="A222" s="1071">
        <v>221</v>
      </c>
      <c r="B222" t="s">
        <v>1166</v>
      </c>
      <c r="C222" t="s">
        <v>1180</v>
      </c>
      <c r="D222" t="s">
        <v>1181</v>
      </c>
    </row>
    <row r="223" spans="1:4">
      <c r="A223" s="1071">
        <v>222</v>
      </c>
      <c r="B223" t="s">
        <v>1182</v>
      </c>
      <c r="C223" t="s">
        <v>1182</v>
      </c>
      <c r="D223" t="s">
        <v>1183</v>
      </c>
    </row>
    <row r="224" spans="1:4">
      <c r="A224" s="1071">
        <v>223</v>
      </c>
      <c r="B224" t="s">
        <v>1184</v>
      </c>
      <c r="C224" t="s">
        <v>1186</v>
      </c>
      <c r="D224" t="s">
        <v>1187</v>
      </c>
    </row>
    <row r="225" spans="1:4">
      <c r="A225" s="1071">
        <v>224</v>
      </c>
      <c r="B225" t="s">
        <v>1184</v>
      </c>
      <c r="C225" t="s">
        <v>1188</v>
      </c>
      <c r="D225" t="s">
        <v>1189</v>
      </c>
    </row>
    <row r="226" spans="1:4">
      <c r="A226" s="1071">
        <v>225</v>
      </c>
      <c r="B226" t="s">
        <v>1184</v>
      </c>
      <c r="C226" t="s">
        <v>1190</v>
      </c>
      <c r="D226" t="s">
        <v>1191</v>
      </c>
    </row>
    <row r="227" spans="1:4">
      <c r="A227" s="1071">
        <v>226</v>
      </c>
      <c r="B227" t="s">
        <v>1184</v>
      </c>
      <c r="C227" t="s">
        <v>1192</v>
      </c>
      <c r="D227" t="s">
        <v>1193</v>
      </c>
    </row>
    <row r="228" spans="1:4">
      <c r="A228" s="1071">
        <v>227</v>
      </c>
      <c r="B228" t="s">
        <v>1184</v>
      </c>
      <c r="C228" t="s">
        <v>1194</v>
      </c>
      <c r="D228" t="s">
        <v>1195</v>
      </c>
    </row>
    <row r="229" spans="1:4">
      <c r="A229" s="1071">
        <v>228</v>
      </c>
      <c r="B229" t="s">
        <v>1184</v>
      </c>
      <c r="C229" t="s">
        <v>1196</v>
      </c>
      <c r="D229" t="s">
        <v>1197</v>
      </c>
    </row>
    <row r="230" spans="1:4">
      <c r="A230" s="1071">
        <v>229</v>
      </c>
      <c r="B230" t="s">
        <v>1184</v>
      </c>
      <c r="C230" t="s">
        <v>1198</v>
      </c>
      <c r="D230" t="s">
        <v>1199</v>
      </c>
    </row>
    <row r="231" spans="1:4">
      <c r="A231" s="1071">
        <v>230</v>
      </c>
      <c r="B231" t="s">
        <v>1184</v>
      </c>
      <c r="C231" t="s">
        <v>1200</v>
      </c>
      <c r="D231" t="s">
        <v>1201</v>
      </c>
    </row>
    <row r="232" spans="1:4">
      <c r="A232" s="1071">
        <v>231</v>
      </c>
      <c r="B232" t="s">
        <v>1184</v>
      </c>
      <c r="C232" t="s">
        <v>1184</v>
      </c>
      <c r="D232" t="s">
        <v>1185</v>
      </c>
    </row>
    <row r="233" spans="1:4">
      <c r="A233" s="1071">
        <v>232</v>
      </c>
      <c r="B233" t="s">
        <v>1184</v>
      </c>
      <c r="C233" t="s">
        <v>1202</v>
      </c>
      <c r="D233" t="s">
        <v>1203</v>
      </c>
    </row>
    <row r="234" spans="1:4">
      <c r="A234" s="1071">
        <v>233</v>
      </c>
      <c r="B234" t="s">
        <v>1204</v>
      </c>
      <c r="C234" t="s">
        <v>1206</v>
      </c>
      <c r="D234" t="s">
        <v>1207</v>
      </c>
    </row>
    <row r="235" spans="1:4">
      <c r="A235" s="1071">
        <v>234</v>
      </c>
      <c r="B235" t="s">
        <v>1204</v>
      </c>
      <c r="C235" t="s">
        <v>1208</v>
      </c>
      <c r="D235" t="s">
        <v>1209</v>
      </c>
    </row>
    <row r="236" spans="1:4">
      <c r="A236" s="1071">
        <v>235</v>
      </c>
      <c r="B236" t="s">
        <v>1204</v>
      </c>
      <c r="C236" t="s">
        <v>1210</v>
      </c>
      <c r="D236" t="s">
        <v>1211</v>
      </c>
    </row>
    <row r="237" spans="1:4">
      <c r="A237" s="1071">
        <v>236</v>
      </c>
      <c r="B237" t="s">
        <v>1204</v>
      </c>
      <c r="C237" t="s">
        <v>1212</v>
      </c>
      <c r="D237" t="s">
        <v>1213</v>
      </c>
    </row>
    <row r="238" spans="1:4">
      <c r="A238" s="1071">
        <v>237</v>
      </c>
      <c r="B238" t="s">
        <v>1204</v>
      </c>
      <c r="C238" t="s">
        <v>1214</v>
      </c>
      <c r="D238" t="s">
        <v>1215</v>
      </c>
    </row>
    <row r="239" spans="1:4">
      <c r="A239" s="1071">
        <v>238</v>
      </c>
      <c r="B239" t="s">
        <v>1204</v>
      </c>
      <c r="C239" t="s">
        <v>1204</v>
      </c>
      <c r="D239" t="s">
        <v>1205</v>
      </c>
    </row>
    <row r="240" spans="1:4">
      <c r="A240" s="1071">
        <v>239</v>
      </c>
      <c r="B240" t="s">
        <v>1204</v>
      </c>
      <c r="C240" t="s">
        <v>1216</v>
      </c>
      <c r="D240" t="s">
        <v>1217</v>
      </c>
    </row>
    <row r="241" spans="1:4">
      <c r="A241" s="1071">
        <v>240</v>
      </c>
      <c r="B241" t="s">
        <v>1204</v>
      </c>
      <c r="C241" t="s">
        <v>1218</v>
      </c>
      <c r="D241" t="s">
        <v>1219</v>
      </c>
    </row>
    <row r="242" spans="1:4">
      <c r="A242" s="1071">
        <v>241</v>
      </c>
      <c r="B242" t="s">
        <v>1220</v>
      </c>
      <c r="C242" t="s">
        <v>1222</v>
      </c>
      <c r="D242" t="s">
        <v>1223</v>
      </c>
    </row>
    <row r="243" spans="1:4">
      <c r="A243" s="1071">
        <v>242</v>
      </c>
      <c r="B243" t="s">
        <v>1220</v>
      </c>
      <c r="C243" t="s">
        <v>1224</v>
      </c>
      <c r="D243" t="s">
        <v>1225</v>
      </c>
    </row>
    <row r="244" spans="1:4">
      <c r="A244" s="1071">
        <v>243</v>
      </c>
      <c r="B244" t="s">
        <v>1220</v>
      </c>
      <c r="C244" t="s">
        <v>1226</v>
      </c>
      <c r="D244" t="s">
        <v>1227</v>
      </c>
    </row>
    <row r="245" spans="1:4">
      <c r="A245" s="1071">
        <v>244</v>
      </c>
      <c r="B245" t="s">
        <v>1220</v>
      </c>
      <c r="C245" t="s">
        <v>1228</v>
      </c>
      <c r="D245" t="s">
        <v>1229</v>
      </c>
    </row>
    <row r="246" spans="1:4">
      <c r="A246" s="1071">
        <v>245</v>
      </c>
      <c r="B246" t="s">
        <v>1220</v>
      </c>
      <c r="C246" t="s">
        <v>1230</v>
      </c>
      <c r="D246" t="s">
        <v>1231</v>
      </c>
    </row>
    <row r="247" spans="1:4">
      <c r="A247" s="1071">
        <v>246</v>
      </c>
      <c r="B247" t="s">
        <v>1220</v>
      </c>
      <c r="C247" t="s">
        <v>1220</v>
      </c>
      <c r="D247" t="s">
        <v>1221</v>
      </c>
    </row>
    <row r="248" spans="1:4">
      <c r="A248" s="1071">
        <v>247</v>
      </c>
      <c r="B248" t="s">
        <v>2959</v>
      </c>
      <c r="C248" t="s">
        <v>2959</v>
      </c>
      <c r="D248" t="s">
        <v>2960</v>
      </c>
    </row>
    <row r="249" spans="1:4">
      <c r="A249" s="1071">
        <v>248</v>
      </c>
      <c r="B249" t="s">
        <v>2961</v>
      </c>
      <c r="C249" t="s">
        <v>2961</v>
      </c>
      <c r="D249" t="s">
        <v>2962</v>
      </c>
    </row>
    <row r="250" spans="1:4">
      <c r="A250" s="1071">
        <v>249</v>
      </c>
      <c r="B250" t="s">
        <v>1232</v>
      </c>
      <c r="C250" t="s">
        <v>1234</v>
      </c>
      <c r="D250" t="s">
        <v>1235</v>
      </c>
    </row>
    <row r="251" spans="1:4">
      <c r="A251" s="1071">
        <v>250</v>
      </c>
      <c r="B251" t="s">
        <v>1232</v>
      </c>
      <c r="C251" t="s">
        <v>1236</v>
      </c>
      <c r="D251" t="s">
        <v>1237</v>
      </c>
    </row>
    <row r="252" spans="1:4">
      <c r="A252" s="1071">
        <v>251</v>
      </c>
      <c r="B252" t="s">
        <v>1232</v>
      </c>
      <c r="C252" t="s">
        <v>1238</v>
      </c>
      <c r="D252" t="s">
        <v>1239</v>
      </c>
    </row>
    <row r="253" spans="1:4">
      <c r="A253" s="1071">
        <v>252</v>
      </c>
      <c r="B253" t="s">
        <v>1232</v>
      </c>
      <c r="C253" t="s">
        <v>1240</v>
      </c>
      <c r="D253" t="s">
        <v>1241</v>
      </c>
    </row>
    <row r="254" spans="1:4">
      <c r="A254" s="1071">
        <v>253</v>
      </c>
      <c r="B254" t="s">
        <v>1232</v>
      </c>
      <c r="C254" t="s">
        <v>1242</v>
      </c>
      <c r="D254" t="s">
        <v>1243</v>
      </c>
    </row>
    <row r="255" spans="1:4">
      <c r="A255" s="1071">
        <v>254</v>
      </c>
      <c r="B255" t="s">
        <v>1232</v>
      </c>
      <c r="C255" t="s">
        <v>1244</v>
      </c>
      <c r="D255" t="s">
        <v>1245</v>
      </c>
    </row>
    <row r="256" spans="1:4">
      <c r="A256" s="1071">
        <v>255</v>
      </c>
      <c r="B256" t="s">
        <v>1232</v>
      </c>
      <c r="C256" t="s">
        <v>1246</v>
      </c>
      <c r="D256" t="s">
        <v>1247</v>
      </c>
    </row>
    <row r="257" spans="1:4">
      <c r="A257" s="1071">
        <v>256</v>
      </c>
      <c r="B257" t="s">
        <v>1232</v>
      </c>
      <c r="C257" t="s">
        <v>1232</v>
      </c>
      <c r="D257" t="s">
        <v>1233</v>
      </c>
    </row>
    <row r="258" spans="1:4">
      <c r="A258" s="1071">
        <v>257</v>
      </c>
      <c r="B258" t="s">
        <v>1232</v>
      </c>
      <c r="C258" t="s">
        <v>1248</v>
      </c>
      <c r="D258" t="s">
        <v>1249</v>
      </c>
    </row>
    <row r="259" spans="1:4">
      <c r="A259" s="1071">
        <v>258</v>
      </c>
      <c r="B259" t="s">
        <v>1250</v>
      </c>
      <c r="C259" t="s">
        <v>1252</v>
      </c>
      <c r="D259" t="s">
        <v>1253</v>
      </c>
    </row>
    <row r="260" spans="1:4">
      <c r="A260" s="1071">
        <v>259</v>
      </c>
      <c r="B260" t="s">
        <v>1250</v>
      </c>
      <c r="C260" t="s">
        <v>1254</v>
      </c>
      <c r="D260" t="s">
        <v>1255</v>
      </c>
    </row>
    <row r="261" spans="1:4">
      <c r="A261" s="1071">
        <v>260</v>
      </c>
      <c r="B261" t="s">
        <v>1250</v>
      </c>
      <c r="C261" t="s">
        <v>1256</v>
      </c>
      <c r="D261" t="s">
        <v>1257</v>
      </c>
    </row>
    <row r="262" spans="1:4">
      <c r="A262" s="1071">
        <v>261</v>
      </c>
      <c r="B262" t="s">
        <v>1250</v>
      </c>
      <c r="C262" t="s">
        <v>1258</v>
      </c>
      <c r="D262" t="s">
        <v>1259</v>
      </c>
    </row>
    <row r="263" spans="1:4">
      <c r="A263" s="1071">
        <v>262</v>
      </c>
      <c r="B263" t="s">
        <v>1250</v>
      </c>
      <c r="C263" t="s">
        <v>1260</v>
      </c>
      <c r="D263" t="s">
        <v>1261</v>
      </c>
    </row>
    <row r="264" spans="1:4">
      <c r="A264" s="1071">
        <v>263</v>
      </c>
      <c r="B264" t="s">
        <v>1250</v>
      </c>
      <c r="C264" t="s">
        <v>1262</v>
      </c>
      <c r="D264" t="s">
        <v>1263</v>
      </c>
    </row>
    <row r="265" spans="1:4">
      <c r="A265" s="1071">
        <v>264</v>
      </c>
      <c r="B265" t="s">
        <v>1250</v>
      </c>
      <c r="C265" t="s">
        <v>1264</v>
      </c>
      <c r="D265" t="s">
        <v>1265</v>
      </c>
    </row>
    <row r="266" spans="1:4">
      <c r="A266" s="1071">
        <v>265</v>
      </c>
      <c r="B266" t="s">
        <v>1250</v>
      </c>
      <c r="C266" t="s">
        <v>1266</v>
      </c>
      <c r="D266" t="s">
        <v>1267</v>
      </c>
    </row>
    <row r="267" spans="1:4">
      <c r="A267" s="1071">
        <v>266</v>
      </c>
      <c r="B267" t="s">
        <v>1250</v>
      </c>
      <c r="C267" t="s">
        <v>1268</v>
      </c>
      <c r="D267" t="s">
        <v>1269</v>
      </c>
    </row>
    <row r="268" spans="1:4">
      <c r="A268" s="1071">
        <v>267</v>
      </c>
      <c r="B268" t="s">
        <v>1250</v>
      </c>
      <c r="C268" t="s">
        <v>1270</v>
      </c>
      <c r="D268" t="s">
        <v>1271</v>
      </c>
    </row>
    <row r="269" spans="1:4">
      <c r="A269" s="1071">
        <v>268</v>
      </c>
      <c r="B269" t="s">
        <v>1250</v>
      </c>
      <c r="C269" t="s">
        <v>1272</v>
      </c>
      <c r="D269" t="s">
        <v>1273</v>
      </c>
    </row>
    <row r="270" spans="1:4">
      <c r="A270" s="1071">
        <v>269</v>
      </c>
      <c r="B270" t="s">
        <v>1250</v>
      </c>
      <c r="C270" t="s">
        <v>1250</v>
      </c>
      <c r="D270" t="s">
        <v>1251</v>
      </c>
    </row>
    <row r="271" spans="1:4">
      <c r="A271" s="1071">
        <v>270</v>
      </c>
      <c r="B271" t="s">
        <v>1274</v>
      </c>
      <c r="C271" t="s">
        <v>1274</v>
      </c>
      <c r="D271" t="s">
        <v>1275</v>
      </c>
    </row>
    <row r="272" spans="1:4">
      <c r="A272" s="1071">
        <v>271</v>
      </c>
      <c r="B272" t="s">
        <v>1276</v>
      </c>
      <c r="C272" t="s">
        <v>1276</v>
      </c>
      <c r="D272" t="s">
        <v>1277</v>
      </c>
    </row>
    <row r="273" spans="1:4">
      <c r="A273" s="1071">
        <v>272</v>
      </c>
      <c r="B273" t="s">
        <v>1278</v>
      </c>
      <c r="C273" t="s">
        <v>1278</v>
      </c>
      <c r="D273" t="s">
        <v>1279</v>
      </c>
    </row>
    <row r="274" spans="1:4">
      <c r="A274" s="1071">
        <v>273</v>
      </c>
      <c r="B274" t="s">
        <v>1280</v>
      </c>
      <c r="C274" t="s">
        <v>1280</v>
      </c>
      <c r="D274" t="s">
        <v>1281</v>
      </c>
    </row>
    <row r="275" spans="1:4">
      <c r="A275" s="1071">
        <v>274</v>
      </c>
      <c r="B275" t="s">
        <v>1282</v>
      </c>
      <c r="C275" t="s">
        <v>1282</v>
      </c>
      <c r="D275" t="s">
        <v>1283</v>
      </c>
    </row>
    <row r="276" spans="1:4">
      <c r="A276" s="1071">
        <v>275</v>
      </c>
      <c r="B276" t="s">
        <v>1284</v>
      </c>
      <c r="C276" t="s">
        <v>1284</v>
      </c>
      <c r="D276" t="s">
        <v>1285</v>
      </c>
    </row>
    <row r="277" spans="1:4">
      <c r="A277" s="1071">
        <v>276</v>
      </c>
      <c r="B277" t="s">
        <v>1286</v>
      </c>
      <c r="C277" t="s">
        <v>1286</v>
      </c>
      <c r="D277" t="s">
        <v>1287</v>
      </c>
    </row>
    <row r="278" spans="1:4">
      <c r="A278" s="1071">
        <v>277</v>
      </c>
      <c r="B278" t="s">
        <v>1288</v>
      </c>
      <c r="C278" t="s">
        <v>1288</v>
      </c>
      <c r="D278" t="s">
        <v>1289</v>
      </c>
    </row>
    <row r="279" spans="1:4">
      <c r="A279" s="1071">
        <v>278</v>
      </c>
      <c r="B279" t="s">
        <v>1290</v>
      </c>
      <c r="C279" t="s">
        <v>1290</v>
      </c>
      <c r="D279" t="s">
        <v>1291</v>
      </c>
    </row>
  </sheetData>
  <phoneticPr fontId="1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8" t="s">
        <v>470</v>
      </c>
      <c r="G2" s="1279"/>
      <c r="H2" s="1280"/>
      <c r="I2" s="609"/>
    </row>
    <row r="3" spans="1:14" ht="3" customHeight="1"/>
    <row r="4" spans="1:14" s="539" customFormat="1" ht="11.25">
      <c r="A4" s="559"/>
      <c r="B4" s="559"/>
      <c r="C4" s="559"/>
      <c r="D4" s="559"/>
      <c r="F4" s="1239" t="s">
        <v>445</v>
      </c>
      <c r="G4" s="1239"/>
      <c r="H4" s="1239"/>
      <c r="I4" s="1281" t="s">
        <v>446</v>
      </c>
      <c r="J4" s="559"/>
      <c r="K4" s="559"/>
      <c r="L4" s="559"/>
      <c r="M4" s="559"/>
      <c r="N4" s="559"/>
    </row>
    <row r="5" spans="1:14" s="539" customFormat="1" ht="11.25" customHeight="1">
      <c r="A5" s="559"/>
      <c r="B5" s="559"/>
      <c r="C5" s="559"/>
      <c r="D5" s="559"/>
      <c r="F5" s="575" t="s">
        <v>91</v>
      </c>
      <c r="G5" s="587" t="s">
        <v>448</v>
      </c>
      <c r="H5" s="574" t="s">
        <v>439</v>
      </c>
      <c r="I5" s="1281"/>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28.04.2020</v>
      </c>
      <c r="I7" s="550" t="s">
        <v>472</v>
      </c>
      <c r="J7" s="584"/>
      <c r="K7" s="559"/>
      <c r="L7" s="559"/>
      <c r="M7" s="559"/>
      <c r="N7" s="559"/>
    </row>
    <row r="8" spans="1:14" s="539" customFormat="1" ht="45">
      <c r="A8" s="1282">
        <v>1</v>
      </c>
      <c r="B8" s="559"/>
      <c r="C8" s="559"/>
      <c r="D8" s="559"/>
      <c r="F8" s="585" t="str">
        <f>"2." &amp;mergeValue(A8)</f>
        <v>2.1</v>
      </c>
      <c r="G8" s="601" t="s">
        <v>473</v>
      </c>
      <c r="H8" s="573"/>
      <c r="I8" s="550" t="s">
        <v>568</v>
      </c>
      <c r="J8" s="584"/>
      <c r="K8" s="559"/>
      <c r="L8" s="559"/>
      <c r="M8" s="559"/>
      <c r="N8" s="559"/>
    </row>
    <row r="9" spans="1:14" s="539" customFormat="1" ht="22.5">
      <c r="A9" s="1282"/>
      <c r="B9" s="559"/>
      <c r="C9" s="559"/>
      <c r="D9" s="559"/>
      <c r="F9" s="585" t="str">
        <f>"3." &amp;mergeValue(A9)</f>
        <v>3.1</v>
      </c>
      <c r="G9" s="601" t="s">
        <v>474</v>
      </c>
      <c r="H9" s="573"/>
      <c r="I9" s="550" t="s">
        <v>566</v>
      </c>
      <c r="J9" s="584"/>
      <c r="K9" s="559"/>
      <c r="L9" s="559"/>
      <c r="M9" s="559"/>
      <c r="N9" s="559"/>
    </row>
    <row r="10" spans="1:14" s="539" customFormat="1" ht="22.5">
      <c r="A10" s="1282"/>
      <c r="B10" s="559"/>
      <c r="C10" s="559"/>
      <c r="D10" s="559"/>
      <c r="F10" s="585" t="str">
        <f>"4."&amp;mergeValue(A10)</f>
        <v>4.1</v>
      </c>
      <c r="G10" s="601" t="s">
        <v>475</v>
      </c>
      <c r="H10" s="574" t="s">
        <v>449</v>
      </c>
      <c r="I10" s="550"/>
      <c r="J10" s="584"/>
      <c r="K10" s="559"/>
      <c r="L10" s="559"/>
      <c r="M10" s="559"/>
      <c r="N10" s="559"/>
    </row>
    <row r="11" spans="1:14" s="539" customFormat="1" ht="18.75">
      <c r="A11" s="1282"/>
      <c r="B11" s="1282">
        <v>1</v>
      </c>
      <c r="C11" s="592"/>
      <c r="D11" s="592"/>
      <c r="F11" s="585" t="str">
        <f>"4."&amp;mergeValue(A11) &amp;"."&amp;mergeValue(B11)</f>
        <v>4.1.1</v>
      </c>
      <c r="G11" s="580" t="s">
        <v>570</v>
      </c>
      <c r="H11" s="573" t="str">
        <f>IF(region_name="","",region_name)</f>
        <v>Нижегородская область</v>
      </c>
      <c r="I11" s="550" t="s">
        <v>478</v>
      </c>
      <c r="J11" s="584"/>
      <c r="K11" s="559"/>
      <c r="L11" s="559"/>
      <c r="M11" s="559"/>
      <c r="N11" s="559"/>
    </row>
    <row r="12" spans="1:14" s="539" customFormat="1" ht="22.5">
      <c r="A12" s="1282"/>
      <c r="B12" s="1282"/>
      <c r="C12" s="1282">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82"/>
      <c r="B13" s="1282"/>
      <c r="C13" s="1282"/>
      <c r="D13" s="592">
        <v>1</v>
      </c>
      <c r="F13" s="585" t="str">
        <f>"4."&amp;mergeValue(A13) &amp;"."&amp;mergeValue(B13)&amp;"."&amp;mergeValue(C13)&amp;"."&amp;mergeValue(D13)</f>
        <v>4.1.1.1.1</v>
      </c>
      <c r="G13" s="602" t="s">
        <v>477</v>
      </c>
      <c r="H13" s="573"/>
      <c r="I13" s="1283" t="s">
        <v>569</v>
      </c>
      <c r="J13" s="584"/>
      <c r="K13" s="559"/>
      <c r="L13" s="559"/>
      <c r="M13" s="559"/>
      <c r="N13" s="559"/>
    </row>
    <row r="14" spans="1:14" s="539" customFormat="1" ht="18.75">
      <c r="A14" s="1282"/>
      <c r="B14" s="1282"/>
      <c r="C14" s="1282"/>
      <c r="D14" s="592"/>
      <c r="F14" s="588"/>
      <c r="G14" s="520" t="s">
        <v>4</v>
      </c>
      <c r="H14" s="593"/>
      <c r="I14" s="1283"/>
      <c r="J14" s="584"/>
      <c r="K14" s="559"/>
      <c r="L14" s="559"/>
      <c r="M14" s="559"/>
      <c r="N14" s="559"/>
    </row>
    <row r="15" spans="1:14" s="539" customFormat="1" ht="18.75">
      <c r="A15" s="1282"/>
      <c r="B15" s="1282"/>
      <c r="C15" s="592"/>
      <c r="D15" s="592"/>
      <c r="F15" s="603"/>
      <c r="G15" s="546" t="s">
        <v>401</v>
      </c>
      <c r="H15" s="604"/>
      <c r="I15" s="605"/>
      <c r="J15" s="584"/>
      <c r="K15" s="559"/>
      <c r="L15" s="559"/>
      <c r="M15" s="559"/>
      <c r="N15" s="559"/>
    </row>
    <row r="16" spans="1:14" s="539" customFormat="1" ht="18.75">
      <c r="A16" s="1282"/>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7" t="s">
        <v>571</v>
      </c>
      <c r="H19" s="1277"/>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10"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6">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DateChoose">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Comm">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ThisWorkbook">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ReestrMR">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11" t="s">
        <v>717</v>
      </c>
      <c r="M5" s="1311"/>
      <c r="N5" s="1311"/>
      <c r="O5" s="1311"/>
      <c r="P5" s="1311"/>
      <c r="Q5" s="1311"/>
      <c r="R5" s="1311"/>
      <c r="S5" s="1311"/>
      <c r="T5" s="1311"/>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28.04.2020</v>
      </c>
      <c r="P8" s="1288"/>
      <c r="Q8" s="1288"/>
      <c r="R8" s="1288"/>
      <c r="S8" s="1288"/>
      <c r="T8" s="1288"/>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29</v>
      </c>
      <c r="P9" s="1288"/>
      <c r="Q9" s="1288"/>
      <c r="R9" s="1288"/>
      <c r="S9" s="1288"/>
      <c r="T9" s="1288"/>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87"/>
      <c r="P10" s="1287"/>
      <c r="Q10" s="1287"/>
      <c r="R10" s="1287"/>
      <c r="S10" s="1287"/>
      <c r="T10" s="1287"/>
      <c r="U10" s="780"/>
      <c r="V10" s="780"/>
      <c r="X10" s="1121"/>
      <c r="Y10" s="1121"/>
      <c r="Z10" s="1121"/>
      <c r="AA10" s="1121"/>
      <c r="AB10" s="1121"/>
    </row>
    <row r="11" spans="1:28" s="539" customFormat="1" ht="11.25" hidden="1">
      <c r="A11" s="559"/>
      <c r="B11" s="559"/>
      <c r="C11" s="559"/>
      <c r="D11" s="559"/>
      <c r="E11" s="559"/>
      <c r="F11" s="559"/>
      <c r="G11" s="559"/>
      <c r="H11" s="559"/>
      <c r="L11" s="1312"/>
      <c r="M11" s="1312"/>
      <c r="N11" s="536"/>
      <c r="O11" s="551"/>
      <c r="P11" s="551"/>
      <c r="Q11" s="551"/>
      <c r="R11" s="551"/>
      <c r="S11" s="551"/>
      <c r="T11" s="551"/>
      <c r="U11" s="557" t="s">
        <v>371</v>
      </c>
      <c r="X11" s="559"/>
      <c r="Y11" s="559"/>
      <c r="Z11" s="559"/>
      <c r="AA11" s="559"/>
      <c r="AB11" s="559"/>
    </row>
    <row r="12" spans="1:28">
      <c r="J12" s="499"/>
      <c r="K12" s="499"/>
      <c r="L12" s="494"/>
      <c r="M12" s="494"/>
      <c r="N12" s="472"/>
      <c r="O12" s="1289"/>
      <c r="P12" s="1289"/>
      <c r="Q12" s="1289"/>
      <c r="R12" s="1289"/>
      <c r="S12" s="1289"/>
      <c r="T12" s="1289"/>
      <c r="U12" s="1289"/>
    </row>
    <row r="13" spans="1:28">
      <c r="J13" s="499"/>
      <c r="K13" s="499"/>
      <c r="L13" s="1239" t="s">
        <v>445</v>
      </c>
      <c r="M13" s="1239"/>
      <c r="N13" s="1239"/>
      <c r="O13" s="1239"/>
      <c r="P13" s="1239"/>
      <c r="Q13" s="1239"/>
      <c r="R13" s="1239"/>
      <c r="S13" s="1239"/>
      <c r="T13" s="1239"/>
      <c r="U13" s="1239"/>
      <c r="V13" s="1239"/>
      <c r="W13" s="1239" t="s">
        <v>446</v>
      </c>
    </row>
    <row r="14" spans="1:28" ht="14.25" customHeight="1">
      <c r="J14" s="499"/>
      <c r="K14" s="499"/>
      <c r="L14" s="1295" t="s">
        <v>91</v>
      </c>
      <c r="M14" s="1295" t="s">
        <v>602</v>
      </c>
      <c r="N14" s="630"/>
      <c r="O14" s="1296" t="s">
        <v>604</v>
      </c>
      <c r="P14" s="1297"/>
      <c r="Q14" s="1297"/>
      <c r="R14" s="1297"/>
      <c r="S14" s="1297"/>
      <c r="T14" s="1298"/>
      <c r="U14" s="1306" t="s">
        <v>339</v>
      </c>
      <c r="V14" s="1292" t="s">
        <v>274</v>
      </c>
      <c r="W14" s="1239"/>
    </row>
    <row r="15" spans="1:28" ht="14.25" customHeight="1">
      <c r="J15" s="499"/>
      <c r="K15" s="499"/>
      <c r="L15" s="1295"/>
      <c r="M15" s="1295"/>
      <c r="N15" s="631"/>
      <c r="O15" s="1301" t="s">
        <v>578</v>
      </c>
      <c r="P15" s="1299" t="s">
        <v>270</v>
      </c>
      <c r="Q15" s="1300"/>
      <c r="R15" s="1303" t="s">
        <v>615</v>
      </c>
      <c r="S15" s="1304"/>
      <c r="T15" s="1305"/>
      <c r="U15" s="1307"/>
      <c r="V15" s="1293"/>
      <c r="W15" s="1239"/>
    </row>
    <row r="16" spans="1:28" ht="33.75" customHeight="1">
      <c r="J16" s="499"/>
      <c r="K16" s="499"/>
      <c r="L16" s="1295"/>
      <c r="M16" s="1295"/>
      <c r="N16" s="632"/>
      <c r="O16" s="1302"/>
      <c r="P16" s="505" t="s">
        <v>579</v>
      </c>
      <c r="Q16" s="505" t="s">
        <v>6</v>
      </c>
      <c r="R16" s="506" t="s">
        <v>273</v>
      </c>
      <c r="S16" s="1290" t="s">
        <v>272</v>
      </c>
      <c r="T16" s="1291"/>
      <c r="U16" s="1308"/>
      <c r="V16" s="1294"/>
      <c r="W16" s="1239"/>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13">
        <f ca="1">OFFSET(S17,0,-1)+1</f>
        <v>7</v>
      </c>
      <c r="T17" s="1313"/>
      <c r="U17" s="617">
        <f ca="1">OFFSET(U17,0,-2)+1</f>
        <v>8</v>
      </c>
      <c r="V17" s="618">
        <f ca="1">OFFSET(V17,0,-1)</f>
        <v>8</v>
      </c>
      <c r="W17" s="617">
        <f ca="1">OFFSET(W17,0,-1)+1</f>
        <v>9</v>
      </c>
    </row>
    <row r="18" spans="1:28" ht="22.5">
      <c r="A18" s="1314">
        <v>1</v>
      </c>
      <c r="B18" s="795"/>
      <c r="C18" s="795"/>
      <c r="D18" s="795"/>
      <c r="E18" s="796"/>
      <c r="F18" s="797"/>
      <c r="G18" s="797"/>
      <c r="H18" s="797"/>
      <c r="I18" s="798"/>
      <c r="J18" s="793"/>
      <c r="K18" s="800"/>
      <c r="L18" s="562">
        <f>mergeValue(A18)</f>
        <v>1</v>
      </c>
      <c r="M18" s="610" t="s">
        <v>19</v>
      </c>
      <c r="N18" s="615"/>
      <c r="O18" s="1315"/>
      <c r="P18" s="1315"/>
      <c r="Q18" s="1315"/>
      <c r="R18" s="1315"/>
      <c r="S18" s="1315"/>
      <c r="T18" s="1315"/>
      <c r="U18" s="1315"/>
      <c r="V18" s="1315"/>
      <c r="W18" s="599" t="s">
        <v>718</v>
      </c>
      <c r="Y18" s="558"/>
      <c r="Z18" s="558" t="str">
        <f t="shared" ref="Z18:Z31" si="0">IF(M18="","",M18 )</f>
        <v>Наименование тарифа</v>
      </c>
      <c r="AA18" s="558"/>
      <c r="AB18" s="558"/>
    </row>
    <row r="19" spans="1:28" ht="22.5">
      <c r="A19" s="1314"/>
      <c r="B19" s="1314">
        <v>1</v>
      </c>
      <c r="C19" s="795"/>
      <c r="D19" s="795"/>
      <c r="E19" s="797"/>
      <c r="F19" s="797"/>
      <c r="G19" s="797"/>
      <c r="H19" s="797"/>
      <c r="I19" s="792"/>
      <c r="J19" s="791"/>
      <c r="K19" s="794"/>
      <c r="L19" s="562" t="str">
        <f>mergeValue(A19) &amp;"."&amp; mergeValue(B19)</f>
        <v>1.1</v>
      </c>
      <c r="M19" s="516" t="s">
        <v>15</v>
      </c>
      <c r="N19" s="615"/>
      <c r="O19" s="1315"/>
      <c r="P19" s="1315"/>
      <c r="Q19" s="1315"/>
      <c r="R19" s="1315"/>
      <c r="S19" s="1315"/>
      <c r="T19" s="1315"/>
      <c r="U19" s="1315"/>
      <c r="V19" s="1315"/>
      <c r="W19" s="599" t="s">
        <v>459</v>
      </c>
      <c r="Y19" s="558"/>
      <c r="Z19" s="558" t="str">
        <f t="shared" si="0"/>
        <v>Территория действия тарифа</v>
      </c>
      <c r="AA19" s="558"/>
      <c r="AB19" s="558"/>
    </row>
    <row r="20" spans="1:28" ht="22.5">
      <c r="A20" s="1314"/>
      <c r="B20" s="1314"/>
      <c r="C20" s="1314">
        <v>1</v>
      </c>
      <c r="D20" s="795"/>
      <c r="E20" s="797"/>
      <c r="F20" s="797"/>
      <c r="G20" s="797"/>
      <c r="H20" s="797"/>
      <c r="I20" s="799"/>
      <c r="J20" s="791"/>
      <c r="K20" s="794"/>
      <c r="L20" s="562" t="str">
        <f>mergeValue(A20) &amp;"."&amp; mergeValue(B20)&amp;"."&amp; mergeValue(C20)</f>
        <v>1.1.1</v>
      </c>
      <c r="M20" s="517" t="s">
        <v>7</v>
      </c>
      <c r="N20" s="615"/>
      <c r="O20" s="1315"/>
      <c r="P20" s="1315"/>
      <c r="Q20" s="1315"/>
      <c r="R20" s="1315"/>
      <c r="S20" s="1315"/>
      <c r="T20" s="1315"/>
      <c r="U20" s="1315"/>
      <c r="V20" s="1315"/>
      <c r="W20" s="599" t="s">
        <v>600</v>
      </c>
      <c r="Y20" s="558"/>
      <c r="Z20" s="558" t="str">
        <f t="shared" si="0"/>
        <v xml:space="preserve">Наименование системы теплоснабжения </v>
      </c>
      <c r="AA20" s="558"/>
      <c r="AB20" s="558"/>
    </row>
    <row r="21" spans="1:28" ht="22.5">
      <c r="A21" s="1314"/>
      <c r="B21" s="1314"/>
      <c r="C21" s="1314"/>
      <c r="D21" s="1314">
        <v>1</v>
      </c>
      <c r="E21" s="797"/>
      <c r="F21" s="797"/>
      <c r="G21" s="797"/>
      <c r="H21" s="797"/>
      <c r="I21" s="799"/>
      <c r="J21" s="791"/>
      <c r="K21" s="794"/>
      <c r="L21" s="562" t="str">
        <f>mergeValue(A21) &amp;"."&amp; mergeValue(B21)&amp;"."&amp; mergeValue(C21)&amp;"."&amp; mergeValue(D21)</f>
        <v>1.1.1.1</v>
      </c>
      <c r="M21" s="518" t="s">
        <v>21</v>
      </c>
      <c r="N21" s="615"/>
      <c r="O21" s="1315"/>
      <c r="P21" s="1315"/>
      <c r="Q21" s="1315"/>
      <c r="R21" s="1315"/>
      <c r="S21" s="1315"/>
      <c r="T21" s="1315"/>
      <c r="U21" s="1315"/>
      <c r="V21" s="1315"/>
      <c r="W21" s="599" t="s">
        <v>601</v>
      </c>
      <c r="Y21" s="558"/>
      <c r="Z21" s="558" t="str">
        <f t="shared" si="0"/>
        <v xml:space="preserve">Источник тепловой энергии  </v>
      </c>
      <c r="AA21" s="558"/>
      <c r="AB21" s="558"/>
    </row>
    <row r="22" spans="1:28" ht="78.75">
      <c r="A22" s="1314"/>
      <c r="B22" s="1314"/>
      <c r="C22" s="1314"/>
      <c r="D22" s="1314"/>
      <c r="E22" s="1314">
        <v>1</v>
      </c>
      <c r="F22" s="797"/>
      <c r="G22" s="797"/>
      <c r="H22" s="795">
        <v>1</v>
      </c>
      <c r="I22" s="1314">
        <v>1</v>
      </c>
      <c r="J22" s="797"/>
      <c r="K22" s="802"/>
      <c r="L22" s="562" t="str">
        <f>mergeValue(A22) &amp;"."&amp; mergeValue(B22)&amp;"."&amp; mergeValue(C22)&amp;"."&amp; mergeValue(D22)&amp;"."&amp; mergeValue(E22)</f>
        <v>1.1.1.1.1</v>
      </c>
      <c r="M22" s="524" t="s">
        <v>8</v>
      </c>
      <c r="N22" s="615"/>
      <c r="O22" s="1316"/>
      <c r="P22" s="1316"/>
      <c r="Q22" s="1316"/>
      <c r="R22" s="1316"/>
      <c r="S22" s="1316"/>
      <c r="T22" s="1316"/>
      <c r="U22" s="1316"/>
      <c r="V22" s="1316"/>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14"/>
      <c r="B23" s="1314"/>
      <c r="C23" s="1314"/>
      <c r="D23" s="1314"/>
      <c r="E23" s="1314"/>
      <c r="F23" s="1314">
        <v>1</v>
      </c>
      <c r="G23" s="795"/>
      <c r="H23" s="795"/>
      <c r="I23" s="1314"/>
      <c r="J23" s="1314">
        <v>1</v>
      </c>
      <c r="K23" s="803"/>
      <c r="L23" s="562" t="str">
        <f>mergeValue(A23) &amp;"."&amp; mergeValue(B23)&amp;"."&amp; mergeValue(C23)&amp;"."&amp; mergeValue(D23)&amp;"."&amp; mergeValue(E23)&amp;"."&amp; mergeValue(F23)</f>
        <v>1.1.1.1.1.1</v>
      </c>
      <c r="M23" s="525" t="s">
        <v>9</v>
      </c>
      <c r="N23" s="615"/>
      <c r="O23" s="1317"/>
      <c r="P23" s="1318"/>
      <c r="Q23" s="1318"/>
      <c r="R23" s="1318"/>
      <c r="S23" s="1318"/>
      <c r="T23" s="1318"/>
      <c r="U23" s="1318"/>
      <c r="V23" s="1319"/>
      <c r="W23" s="599" t="s">
        <v>720</v>
      </c>
      <c r="Y23" s="558"/>
      <c r="Z23" s="558" t="str">
        <f t="shared" si="0"/>
        <v>Группа потребителей</v>
      </c>
      <c r="AA23" s="558"/>
      <c r="AB23" s="558"/>
    </row>
    <row r="24" spans="1:28" ht="122.1" customHeight="1">
      <c r="A24" s="1314"/>
      <c r="B24" s="1314"/>
      <c r="C24" s="1314"/>
      <c r="D24" s="1314"/>
      <c r="E24" s="1314"/>
      <c r="F24" s="1314"/>
      <c r="G24" s="795">
        <v>1</v>
      </c>
      <c r="H24" s="795"/>
      <c r="I24" s="1314"/>
      <c r="J24" s="1314"/>
      <c r="K24" s="803">
        <v>1</v>
      </c>
      <c r="L24" s="562" t="str">
        <f>mergeValue(A24) &amp;"."&amp; mergeValue(B24)&amp;"."&amp; mergeValue(C24)&amp;"."&amp; mergeValue(D24)&amp;"."&amp; mergeValue(E24)&amp;"."&amp; mergeValue(F24)&amp;"."&amp; mergeValue(G24)</f>
        <v>1.1.1.1.1.1.1</v>
      </c>
      <c r="M24" s="1088"/>
      <c r="N24" s="615"/>
      <c r="O24" s="532"/>
      <c r="P24" s="532"/>
      <c r="Q24" s="1040"/>
      <c r="R24" s="1320"/>
      <c r="S24" s="1310" t="s">
        <v>83</v>
      </c>
      <c r="T24" s="1309"/>
      <c r="U24" s="1310" t="s">
        <v>84</v>
      </c>
      <c r="V24" s="532"/>
      <c r="W24" s="1284" t="s">
        <v>721</v>
      </c>
      <c r="X24" s="554" t="str">
        <f>strCheckDate(O25:V25)</f>
        <v/>
      </c>
      <c r="Y24" s="558"/>
      <c r="Z24" s="558" t="str">
        <f t="shared" si="0"/>
        <v/>
      </c>
      <c r="AA24" s="558"/>
      <c r="AB24" s="558"/>
    </row>
    <row r="25" spans="1:28" ht="11.25" hidden="1">
      <c r="A25" s="1314"/>
      <c r="B25" s="1314"/>
      <c r="C25" s="1314"/>
      <c r="D25" s="1314"/>
      <c r="E25" s="1314"/>
      <c r="F25" s="1314"/>
      <c r="G25" s="795"/>
      <c r="H25" s="795"/>
      <c r="I25" s="1314"/>
      <c r="J25" s="1314"/>
      <c r="K25" s="803"/>
      <c r="L25" s="569"/>
      <c r="M25" s="615"/>
      <c r="N25" s="615"/>
      <c r="O25" s="532"/>
      <c r="P25" s="532"/>
      <c r="Q25" s="553" t="str">
        <f>R24 &amp; "-" &amp; T24</f>
        <v>-</v>
      </c>
      <c r="R25" s="1309"/>
      <c r="S25" s="1310"/>
      <c r="T25" s="1309"/>
      <c r="U25" s="1310"/>
      <c r="V25" s="532"/>
      <c r="W25" s="1285"/>
      <c r="Y25" s="558"/>
      <c r="Z25" s="558" t="str">
        <f t="shared" si="0"/>
        <v/>
      </c>
      <c r="AA25" s="558"/>
      <c r="AB25" s="558"/>
    </row>
    <row r="26" spans="1:28" ht="15" customHeight="1">
      <c r="A26" s="1314"/>
      <c r="B26" s="1314"/>
      <c r="C26" s="1314"/>
      <c r="D26" s="1314"/>
      <c r="E26" s="1314"/>
      <c r="F26" s="1314"/>
      <c r="G26" s="797"/>
      <c r="H26" s="795"/>
      <c r="I26" s="1314"/>
      <c r="J26" s="1314"/>
      <c r="K26" s="802"/>
      <c r="L26" s="508"/>
      <c r="M26" s="527" t="s">
        <v>24</v>
      </c>
      <c r="N26" s="534"/>
      <c r="O26" s="534"/>
      <c r="P26" s="534"/>
      <c r="Q26" s="534"/>
      <c r="R26" s="534"/>
      <c r="S26" s="534"/>
      <c r="T26" s="534"/>
      <c r="U26" s="534"/>
      <c r="V26" s="530"/>
      <c r="W26" s="1286"/>
      <c r="Y26" s="558"/>
      <c r="Z26" s="558" t="str">
        <f t="shared" si="0"/>
        <v>Добавить вид теплоносителя (параметры теплоносителя)</v>
      </c>
      <c r="AA26" s="558"/>
      <c r="AB26" s="558"/>
    </row>
    <row r="27" spans="1:28" ht="15" customHeight="1">
      <c r="A27" s="1314"/>
      <c r="B27" s="1314"/>
      <c r="C27" s="1314"/>
      <c r="D27" s="1314"/>
      <c r="E27" s="1314"/>
      <c r="F27" s="797"/>
      <c r="G27" s="797"/>
      <c r="H27" s="795"/>
      <c r="I27" s="1314"/>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14"/>
      <c r="B28" s="1314"/>
      <c r="C28" s="1314"/>
      <c r="D28" s="1314"/>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14"/>
      <c r="B29" s="1314"/>
      <c r="C29" s="1314"/>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14"/>
      <c r="B30" s="1314"/>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14"/>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7" t="s">
        <v>722</v>
      </c>
      <c r="N34" s="1277"/>
      <c r="O34" s="1277"/>
      <c r="P34" s="1277"/>
      <c r="Q34" s="1277"/>
      <c r="R34" s="1277"/>
      <c r="S34" s="1277"/>
      <c r="T34" s="1277"/>
      <c r="U34" s="1277"/>
      <c r="V34" s="1277"/>
      <c r="W34" s="1277"/>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modfrmCheckUpdates">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8" t="s">
        <v>470</v>
      </c>
      <c r="G2" s="1279"/>
      <c r="H2" s="1280"/>
      <c r="I2" s="407"/>
    </row>
    <row r="3" spans="1:20" ht="3" customHeight="1"/>
    <row r="4" spans="1:20" s="182" customFormat="1" ht="11.25">
      <c r="A4" s="206"/>
      <c r="B4" s="206"/>
      <c r="C4" s="206"/>
      <c r="D4" s="206"/>
      <c r="F4" s="1239" t="s">
        <v>445</v>
      </c>
      <c r="G4" s="1239"/>
      <c r="H4" s="1239"/>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28.04.2020</v>
      </c>
      <c r="I7" s="188" t="s">
        <v>472</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570</v>
      </c>
      <c r="H11" s="297" t="str">
        <f>IF(region_name="","",region_name)</f>
        <v>Нижегородская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401</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Голубцов Александр</cp:lastModifiedBy>
  <cp:lastPrinted>2013-08-29T08:11:20Z</cp:lastPrinted>
  <dcterms:created xsi:type="dcterms:W3CDTF">2004-05-21T07:18:45Z</dcterms:created>
  <dcterms:modified xsi:type="dcterms:W3CDTF">2021-04-29T14:19:43Z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