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xlsBook"/>
  <mc:AlternateContent xmlns:mc="http://schemas.openxmlformats.org/markup-compatibility/2006">
    <mc:Choice Requires="x15">
      <x15ac:absPath xmlns:x15ac="http://schemas.microsoft.com/office/spreadsheetml/2010/11/ac" url="C:\Users\golubtsov\Desktop\Для сайтов\Тепло Плюс\FAS.JKH.OPEN.INFO.REQUEST.WARM\"/>
    </mc:Choice>
  </mc:AlternateContent>
  <xr:revisionPtr revIDLastSave="0" documentId="8_{2893D64B-5839-40A3-B258-26FFA6BCF397}" xr6:coauthVersionLast="47" xr6:coauthVersionMax="47" xr10:uidLastSave="{00000000-0000-0000-0000-000000000000}"/>
  <bookViews>
    <workbookView xWindow="-120" yWindow="-120" windowWidth="29040" windowHeight="15840" tabRatio="903" firstSheet="1"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r:id="rId31"/>
    <sheet name="Форма 4.9" sheetId="646"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потр'!$M$18:$BF$28</definedName>
    <definedName name="checkCell_List06_13_double_date">'Форма 4.10.2 | Т-ТЭ | потр'!$BG$18:$BG$28</definedName>
    <definedName name="checkCell_List06_13_unique_t">'Форма 4.10.2 | Т-ТЭ | потр'!$M$18:$M$28</definedName>
    <definedName name="checkCell_List06_13_unique_t1">'Форма 4.10.2 | Т-ТЭ | потр'!$BH$18:$BH$28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4.10.1'!$D$14:$L$40</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et_union_hor!$O$238:$BE$243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et_union_hor!$BE$238:$BE$251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REESTR_MO!$A$2:$D$304</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потр'!$BE$18:$BE$28</definedName>
    <definedName name="List06_13_note">'Форма 4.10.2 | Т-ТЭ | потр'!$BF$18:$BF$28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4.10.1'!$H$22:$I$40</definedName>
    <definedName name="List14_1_DPR">'Форма 4.10.1'!$K$20</definedName>
    <definedName name="List14_1_flagIPR">'Форма 4.10.1'!$J$15</definedName>
    <definedName name="List14_1_GroundMaterials_1">'Форма 4.10.1'!$K$15:$K$40</definedName>
    <definedName name="List14_1_hypIPR">'Форма 4.10.1'!$K$15</definedName>
    <definedName name="List14_1_method">'Форма 4.10.1'!$J$17:$J$18</definedName>
    <definedName name="List14_1_note">'Форма 4.10.1'!$L$14:$L$40</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4.10.1'!$C$22:$C$25</definedName>
    <definedName name="pDel_List14_1_2_2">'Форма 4.10.1'!$G$22:$G$25</definedName>
    <definedName name="pDel_List14_1_3">'Форма 4.10.1'!$C$27:$C$30</definedName>
    <definedName name="pDel_List14_1_3_2">'Форма 4.10.1'!$G$27:$G$30</definedName>
    <definedName name="pDel_List14_1_4">'Форма 4.10.1'!$C$32:$C$35</definedName>
    <definedName name="pDel_List14_1_4_2">'Форма 4.10.1'!$G$32:$G$35</definedName>
    <definedName name="pDel_List14_1_5">'Форма 4.10.1'!$C$37:$C$40</definedName>
    <definedName name="pDel_List14_1_5_2">'Форма 4.10.1'!$G$37:$G$40</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потр'!$BE$13:$BE$28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REESTR_ORG!$A$2:$J$452</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workbook>
</file>

<file path=xl/calcChain.xml><?xml version="1.0" encoding="utf-8"?>
<calcChain xmlns="http://schemas.openxmlformats.org/spreadsheetml/2006/main">
  <c r="A171" i="612" l="1"/>
  <c r="A172" i="612"/>
  <c r="A173" i="612"/>
  <c r="A168" i="612"/>
  <c r="A169" i="612"/>
  <c r="A170" i="612"/>
  <c r="A165" i="612"/>
  <c r="A166" i="612"/>
  <c r="A167" i="612"/>
  <c r="A162" i="612"/>
  <c r="A163" i="612"/>
  <c r="A164" i="612"/>
  <c r="A96" i="612"/>
  <c r="A159" i="612"/>
  <c r="A160" i="612"/>
  <c r="A161" i="612"/>
  <c r="A156" i="612"/>
  <c r="A157" i="612"/>
  <c r="A158" i="612"/>
  <c r="A153" i="612"/>
  <c r="A154" i="612"/>
  <c r="A155" i="612"/>
  <c r="A150" i="612"/>
  <c r="A151" i="612"/>
  <c r="A152" i="612"/>
  <c r="A149" i="61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M8" i="642" l="1"/>
  <c r="O8" i="642"/>
  <c r="M9" i="642"/>
  <c r="O9"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AZ17" i="642" s="1"/>
  <c r="BA17" i="642" s="1"/>
  <c r="BB17" i="642" s="1"/>
  <c r="BD17" i="642" s="1"/>
  <c r="BE17" i="642" s="1"/>
  <c r="BF17" i="642" s="1"/>
  <c r="L18" i="642"/>
  <c r="O18" i="642"/>
  <c r="BI18" i="642"/>
  <c r="L19" i="642"/>
  <c r="BI19" i="642"/>
  <c r="L20" i="642"/>
  <c r="BI20" i="642"/>
  <c r="L21" i="642"/>
  <c r="BI21" i="642"/>
  <c r="L22" i="642"/>
  <c r="BI22" i="642"/>
  <c r="L23" i="642"/>
  <c r="BI23" i="642"/>
  <c r="L24" i="642"/>
  <c r="Q25" i="642"/>
  <c r="X25" i="642"/>
  <c r="AE25" i="642"/>
  <c r="AL25" i="642"/>
  <c r="AS25" i="642"/>
  <c r="AZ25" i="642"/>
  <c r="BG24" i="642"/>
  <c r="BI24" i="642"/>
  <c r="BI25" i="642"/>
  <c r="BI26" i="642"/>
  <c r="BI27" i="642"/>
  <c r="BI28" i="642"/>
  <c r="AZ245" i="471"/>
  <c r="AS245" i="471"/>
  <c r="AL245" i="471"/>
  <c r="AE245" i="471"/>
  <c r="X245" i="471"/>
  <c r="H12" i="649"/>
  <c r="H11" i="649"/>
  <c r="H9" i="649"/>
  <c r="H8" i="649"/>
  <c r="H7" i="649"/>
  <c r="H12" i="645"/>
  <c r="H9" i="645"/>
  <c r="H8" i="645"/>
  <c r="F37" i="647"/>
  <c r="E37" i="647"/>
  <c r="F32" i="647"/>
  <c r="E32" i="647"/>
  <c r="F27" i="647"/>
  <c r="E27" i="647"/>
  <c r="F22" i="647"/>
  <c r="E22" i="647"/>
  <c r="F17" i="647"/>
  <c r="E17" i="647"/>
  <c r="H12" i="643"/>
  <c r="H9" i="643"/>
  <c r="H8" i="643"/>
  <c r="R14" i="601"/>
  <c r="H13" i="649" s="1"/>
  <c r="R13" i="601"/>
  <c r="R12" i="601"/>
  <c r="P12" i="601"/>
  <c r="F9" i="649"/>
  <c r="F13" i="649"/>
  <c r="F11" i="649"/>
  <c r="F10" i="649"/>
  <c r="F8" i="649"/>
  <c r="F12" i="649"/>
  <c r="M14" i="601"/>
  <c r="M13" i="601"/>
  <c r="M12" i="601"/>
  <c r="B2" i="525"/>
  <c r="B3" i="525"/>
  <c r="H13" i="643" l="1"/>
  <c r="H13" i="645"/>
  <c r="M8" i="624"/>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4" i="624"/>
  <c r="L22" i="624"/>
  <c r="L18" i="624"/>
  <c r="L20" i="624"/>
  <c r="X24" i="624"/>
  <c r="L19" i="624"/>
  <c r="L23" i="624"/>
  <c r="L21" i="624"/>
  <c r="F8" i="647" l="1"/>
  <c r="E8" i="647"/>
  <c r="F7" i="647"/>
  <c r="E7" i="647"/>
  <c r="H11" i="645"/>
  <c r="H7" i="645"/>
  <c r="F13" i="645"/>
  <c r="F9" i="645"/>
  <c r="F11" i="645"/>
  <c r="F8" i="645"/>
  <c r="F10" i="645"/>
  <c r="F12"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3" i="437"/>
  <c r="E2" i="437"/>
  <c r="O17" i="627" l="1"/>
  <c r="P17" i="627" s="1"/>
  <c r="Q17" i="627" s="1"/>
  <c r="R17" i="627" s="1"/>
  <c r="S17" i="627" s="1"/>
  <c r="U17" i="627" s="1"/>
  <c r="V17" i="627" s="1"/>
  <c r="W17" i="627" s="1"/>
  <c r="Z24" i="627"/>
  <c r="Q25" i="627"/>
  <c r="L20" i="627"/>
  <c r="L23" i="627"/>
  <c r="L19" i="627"/>
  <c r="L21" i="627"/>
  <c r="Y23" i="627"/>
  <c r="L24" i="627"/>
  <c r="L18" i="627"/>
  <c r="X24" i="627"/>
  <c r="O18" i="632" l="1"/>
  <c r="P18" i="632" s="1"/>
  <c r="Q18" i="632" s="1"/>
  <c r="R18" i="632" s="1"/>
  <c r="S18" i="632" s="1"/>
  <c r="T18" i="632" s="1"/>
  <c r="V18" i="632" s="1"/>
  <c r="R24" i="632"/>
  <c r="L20" i="632"/>
  <c r="L23" i="632"/>
  <c r="L19" i="632"/>
  <c r="L21" i="632"/>
  <c r="L22" i="632"/>
  <c r="Y23" i="632"/>
  <c r="X18" i="632" l="1"/>
  <c r="M12" i="550"/>
  <c r="BI251" i="471" l="1"/>
  <c r="BI250" i="471"/>
  <c r="BI249" i="471"/>
  <c r="BI248" i="471"/>
  <c r="BI247" i="471"/>
  <c r="BI246" i="471"/>
  <c r="BI245" i="471"/>
  <c r="Q245" i="471"/>
  <c r="BI244" i="471"/>
  <c r="BI243" i="471"/>
  <c r="BI242" i="471"/>
  <c r="BI241" i="471"/>
  <c r="BI240" i="471"/>
  <c r="BI239" i="471"/>
  <c r="BI238" i="471"/>
  <c r="H11" i="643"/>
  <c r="H7" i="643"/>
  <c r="L242" i="471"/>
  <c r="F9" i="643"/>
  <c r="L243" i="471"/>
  <c r="L241" i="471"/>
  <c r="L239" i="471"/>
  <c r="BG244" i="471"/>
  <c r="F13" i="643"/>
  <c r="L238" i="471"/>
  <c r="L244" i="471"/>
  <c r="F11" i="643"/>
  <c r="F10" i="643"/>
  <c r="L240" i="471"/>
  <c r="F12" i="643"/>
  <c r="F8" i="643"/>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24" i="471"/>
  <c r="L220" i="471"/>
  <c r="F9" i="641"/>
  <c r="L225" i="471"/>
  <c r="L222" i="471"/>
  <c r="L226" i="471"/>
  <c r="F13" i="641"/>
  <c r="X226" i="471"/>
  <c r="X26" i="640"/>
  <c r="L24" i="640"/>
  <c r="F8" i="641"/>
  <c r="F10" i="641"/>
  <c r="L23" i="640"/>
  <c r="L223" i="471"/>
  <c r="L20" i="640"/>
  <c r="L21" i="640"/>
  <c r="L26" i="640"/>
  <c r="F11" i="641"/>
  <c r="L25" i="640"/>
  <c r="L221" i="471"/>
  <c r="L22" i="640"/>
  <c r="F12" i="64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12" i="634"/>
  <c r="L195" i="471"/>
  <c r="F13" i="636"/>
  <c r="X91" i="471"/>
  <c r="L161" i="471"/>
  <c r="F9" i="634"/>
  <c r="F11" i="636"/>
  <c r="L180" i="471"/>
  <c r="F8" i="634"/>
  <c r="L88" i="471"/>
  <c r="Y183" i="471"/>
  <c r="L35" i="471"/>
  <c r="F9" i="636"/>
  <c r="AC109" i="471"/>
  <c r="L162" i="471"/>
  <c r="L54" i="471"/>
  <c r="L183" i="471"/>
  <c r="F11" i="637"/>
  <c r="F12" i="639"/>
  <c r="L166" i="471"/>
  <c r="AH197" i="471"/>
  <c r="L182" i="471"/>
  <c r="F11" i="638"/>
  <c r="Y130" i="471"/>
  <c r="L145" i="471"/>
  <c r="L181" i="471"/>
  <c r="X73" i="471"/>
  <c r="L143" i="471"/>
  <c r="Y148" i="471"/>
  <c r="X131" i="471"/>
  <c r="F11" i="635"/>
  <c r="F10" i="638"/>
  <c r="L164" i="471"/>
  <c r="F13" i="638"/>
  <c r="L37" i="471"/>
  <c r="L149" i="471"/>
  <c r="F13" i="639"/>
  <c r="F8" i="638"/>
  <c r="L70" i="471"/>
  <c r="F8" i="635"/>
  <c r="F13" i="637"/>
  <c r="L103" i="471"/>
  <c r="L108" i="471"/>
  <c r="X149" i="471"/>
  <c r="L34" i="471"/>
  <c r="L194" i="471"/>
  <c r="F11" i="634"/>
  <c r="F10" i="634"/>
  <c r="L167" i="471"/>
  <c r="F8" i="639"/>
  <c r="L130" i="471"/>
  <c r="F9" i="638"/>
  <c r="F10" i="639"/>
  <c r="F12" i="636"/>
  <c r="L144" i="471"/>
  <c r="L165" i="471"/>
  <c r="L106" i="471"/>
  <c r="L120" i="471"/>
  <c r="L90" i="471"/>
  <c r="L32" i="471"/>
  <c r="L67" i="471"/>
  <c r="L148" i="471"/>
  <c r="X167" i="471"/>
  <c r="AD108" i="471"/>
  <c r="F12" i="638"/>
  <c r="L193" i="471"/>
  <c r="L86" i="471"/>
  <c r="L50" i="471"/>
  <c r="F13" i="634"/>
  <c r="AC120" i="471"/>
  <c r="L127" i="471"/>
  <c r="L125" i="471"/>
  <c r="L36" i="471"/>
  <c r="F11" i="639"/>
  <c r="L91" i="471"/>
  <c r="F10" i="636"/>
  <c r="L128" i="471"/>
  <c r="L146" i="471"/>
  <c r="L33" i="471"/>
  <c r="L73" i="471"/>
  <c r="L196" i="471"/>
  <c r="F10" i="635"/>
  <c r="F8" i="636"/>
  <c r="X37" i="471"/>
  <c r="L110" i="471"/>
  <c r="L126" i="471"/>
  <c r="Y166" i="471"/>
  <c r="L51" i="471"/>
  <c r="L31" i="471"/>
  <c r="L163" i="471"/>
  <c r="L72" i="471"/>
  <c r="F9" i="635"/>
  <c r="L104" i="471"/>
  <c r="F12" i="635"/>
  <c r="L109" i="471"/>
  <c r="F13" i="635"/>
  <c r="X55" i="471"/>
  <c r="L49" i="471"/>
  <c r="L131" i="471"/>
  <c r="F9" i="637"/>
  <c r="L52" i="471"/>
  <c r="F10" i="637"/>
  <c r="L69" i="471"/>
  <c r="L71" i="471"/>
  <c r="L55" i="471"/>
  <c r="L68" i="471"/>
  <c r="L197" i="471"/>
  <c r="L53" i="471"/>
  <c r="F9" i="639"/>
  <c r="F8" i="637"/>
  <c r="L87" i="471"/>
  <c r="Y90" i="471"/>
  <c r="F12" i="637"/>
  <c r="L105" i="471"/>
  <c r="L179" i="471"/>
  <c r="AC110" i="471"/>
  <c r="L85" i="471"/>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3" i="625"/>
  <c r="L24" i="626"/>
  <c r="L20" i="625"/>
  <c r="L22" i="625"/>
  <c r="L25" i="626"/>
  <c r="L20" i="626"/>
  <c r="L24" i="625"/>
  <c r="L21" i="625"/>
  <c r="L21" i="626"/>
  <c r="L23" i="626"/>
  <c r="L19" i="625"/>
  <c r="L26" i="626"/>
  <c r="L18" i="625"/>
  <c r="L22" i="626"/>
  <c r="X24" i="625"/>
  <c r="X26" i="626"/>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18" i="631"/>
  <c r="L19" i="630"/>
  <c r="L21" i="631"/>
  <c r="L21" i="633"/>
  <c r="AH23" i="633"/>
  <c r="X24" i="631"/>
  <c r="L23" i="633"/>
  <c r="L23" i="630"/>
  <c r="L21" i="630"/>
  <c r="L24" i="631"/>
  <c r="L20" i="631"/>
  <c r="L22" i="631"/>
  <c r="L20" i="633"/>
  <c r="L22" i="633"/>
  <c r="L23" i="631"/>
  <c r="L19" i="631"/>
  <c r="L18" i="630"/>
  <c r="L20" i="630"/>
  <c r="Y23" i="631"/>
  <c r="L24" i="630"/>
  <c r="X24" i="630"/>
  <c r="Y23" i="630"/>
  <c r="L19"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18" i="629"/>
  <c r="L18" i="628"/>
  <c r="L25" i="628"/>
  <c r="L21" i="629"/>
  <c r="L19" i="628"/>
  <c r="L21" i="628"/>
  <c r="AC24" i="628"/>
  <c r="L20" i="629"/>
  <c r="Y23" i="629"/>
  <c r="AC25" i="628"/>
  <c r="L23" i="628"/>
  <c r="AD23" i="628"/>
  <c r="X24" i="629"/>
  <c r="L20" i="628"/>
  <c r="L24" i="629"/>
  <c r="L19" i="629"/>
  <c r="L24" i="628"/>
  <c r="L23" i="629"/>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M307" i="471"/>
  <c r="M297" i="471"/>
  <c r="F11" i="618"/>
  <c r="F11" i="616"/>
  <c r="F8" i="614"/>
  <c r="F340" i="471"/>
  <c r="F10" i="618"/>
  <c r="F9" i="618"/>
  <c r="F10" i="617"/>
  <c r="F342" i="471"/>
  <c r="F8" i="616"/>
  <c r="F12" i="614"/>
  <c r="F11" i="617"/>
  <c r="F10" i="614"/>
  <c r="F11" i="614"/>
  <c r="F9" i="616"/>
  <c r="F12" i="618"/>
  <c r="F12" i="617"/>
  <c r="F341" i="471"/>
  <c r="F338" i="471"/>
  <c r="F10" i="616"/>
  <c r="M302" i="471"/>
  <c r="F9" i="614"/>
  <c r="F8" i="618"/>
  <c r="F13" i="616"/>
  <c r="F339" i="471"/>
  <c r="F13" i="617"/>
  <c r="F8" i="617"/>
  <c r="F13" i="614"/>
  <c r="F12" i="616"/>
  <c r="F9" i="617"/>
  <c r="F337" i="471"/>
  <c r="F13" i="618"/>
</calcChain>
</file>

<file path=xl/sharedStrings.xml><?xml version="1.0" encoding="utf-8"?>
<sst xmlns="http://schemas.openxmlformats.org/spreadsheetml/2006/main" count="6440" uniqueCount="2908">
  <si>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</si>
  <si>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</si>
  <si>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</si>
  <si>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</si>
  <si>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</si>
  <si>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</si>
  <si>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</si>
  <si>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</si>
  <si>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</si>
  <si>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</si>
  <si>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</si>
  <si>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</si>
  <si>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</si>
  <si>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</si>
  <si>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</si>
  <si>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</si>
  <si>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</si>
  <si>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</si>
  <si>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</si>
  <si>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</si>
  <si>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</si>
  <si>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</si>
  <si>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</si>
  <si>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</si>
  <si>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</si>
  <si>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</si>
  <si>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</si>
  <si>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</si>
  <si>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</si>
  <si>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</si>
  <si>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</si>
  <si>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</si>
  <si>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</si>
  <si>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</si>
  <si>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</si>
  <si>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</si>
  <si>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</si>
  <si>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</si>
  <si>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</si>
  <si>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</si>
  <si>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</si>
  <si>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</si>
  <si>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</si>
  <si>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</si>
  <si>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</si>
  <si>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</si>
  <si>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</si>
  <si>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</si>
  <si>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</si>
  <si>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</si>
  <si>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</si>
  <si>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</si>
  <si>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</si>
  <si>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</si>
  <si>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</si>
  <si>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</si>
  <si>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</si>
  <si>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</si>
  <si>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</si>
  <si>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</si>
  <si>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</si>
  <si>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</si>
  <si>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</si>
  <si>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</si>
  <si>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</si>
  <si>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</si>
  <si>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</si>
  <si>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</si>
  <si>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</si>
  <si>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</si>
  <si>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</si>
  <si>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</si>
  <si>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</si>
  <si>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</si>
  <si>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</si>
  <si>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</si>
  <si>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</si>
  <si>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</si>
  <si>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</si>
  <si>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</si>
  <si>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</si>
  <si>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</si>
  <si>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</si>
  <si>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</si>
  <si>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</si>
  <si>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</si>
  <si>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</si>
  <si>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</si>
  <si>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</si>
  <si>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</si>
  <si>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</si>
  <si>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</si>
  <si>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</si>
  <si>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</si>
  <si>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</si>
  <si>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</si>
  <si>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</si>
  <si>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</si>
  <si>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</si>
  <si>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</si>
  <si>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</si>
  <si>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</si>
  <si>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</si>
  <si>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</si>
  <si>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</si>
  <si>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</si>
  <si>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</si>
  <si>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</si>
  <si>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</si>
  <si>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</si>
  <si>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</si>
  <si>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</si>
  <si>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</si>
  <si>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</si>
  <si>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</si>
  <si>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</si>
  <si>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</si>
  <si>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</si>
  <si>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</si>
  <si>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</si>
  <si>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</si>
  <si>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</si>
  <si>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</si>
  <si>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</si>
  <si>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</si>
  <si>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</si>
  <si>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</si>
  <si>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</si>
  <si>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</si>
  <si>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</si>
  <si>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</si>
  <si>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</si>
  <si>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</si>
  <si>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</si>
  <si>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</si>
  <si>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</si>
  <si>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</si>
  <si>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</si>
  <si>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</si>
  <si>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</si>
  <si>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</si>
  <si>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</si>
  <si>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</si>
  <si>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</si>
  <si>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</si>
  <si>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</si>
  <si>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</si>
  <si>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</si>
  <si>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</si>
  <si>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</si>
  <si>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</si>
  <si>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</si>
  <si>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</si>
  <si>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</si>
  <si>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</si>
  <si>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</si>
  <si>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</si>
  <si>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</si>
  <si>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</si>
  <si>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</si>
  <si>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</si>
  <si>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</si>
  <si>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</si>
  <si>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</si>
  <si>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</si>
  <si>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</si>
  <si>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</si>
  <si>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</si>
  <si>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</si>
  <si>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</si>
  <si>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</si>
  <si>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</si>
  <si>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</si>
  <si>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</si>
  <si>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</si>
  <si>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</si>
  <si>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</si>
  <si>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</si>
  <si>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</si>
  <si>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</si>
  <si>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</si>
  <si>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</si>
  <si>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</si>
  <si>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</si>
  <si>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</si>
  <si>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</si>
  <si>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</si>
  <si>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</si>
  <si>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</si>
  <si>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</si>
  <si>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</si>
  <si>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</si>
  <si>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</si>
  <si>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</si>
  <si>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</si>
  <si>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</si>
  <si>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</si>
  <si>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</si>
  <si>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</si>
  <si>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</si>
  <si>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</si>
  <si>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</si>
  <si>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</si>
  <si>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</si>
  <si>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</si>
  <si>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</si>
  <si>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</si>
  <si>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</si>
  <si>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</si>
  <si>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</si>
  <si>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</si>
  <si>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</si>
  <si>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</si>
  <si>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</si>
  <si>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</si>
  <si>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</si>
  <si>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</si>
  <si>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</si>
  <si>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</si>
  <si>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</si>
  <si>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</si>
  <si>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</si>
  <si>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</si>
  <si>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</si>
  <si>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</si>
  <si>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</si>
  <si>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</si>
  <si>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</si>
  <si>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</si>
  <si>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</si>
  <si>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</si>
  <si>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</si>
  <si>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</si>
  <si>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</si>
  <si>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</si>
  <si>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</si>
  <si>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</si>
  <si>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</si>
  <si>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</si>
  <si>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</si>
  <si>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</si>
  <si>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</si>
  <si>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</si>
  <si>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</si>
  <si>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</si>
  <si>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</si>
  <si>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</si>
  <si>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</si>
  <si>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</si>
  <si>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</si>
  <si>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</si>
  <si>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</si>
  <si>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</si>
  <si>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</si>
  <si>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</si>
  <si>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</si>
  <si>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</si>
  <si>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</si>
  <si>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</si>
  <si>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</si>
  <si>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</si>
  <si>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</si>
  <si>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</si>
  <si>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</si>
  <si>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</si>
  <si>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</si>
  <si>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</si>
  <si>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</si>
  <si>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</si>
  <si>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</si>
  <si>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</si>
  <si>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</si>
  <si>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</si>
  <si>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</si>
  <si>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</si>
  <si>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</si>
  <si>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</si>
  <si>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</si>
  <si>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</si>
  <si>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</si>
  <si>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</si>
  <si>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</si>
  <si>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</si>
  <si>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</si>
  <si>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</si>
  <si>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</si>
  <si>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</si>
  <si>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</si>
  <si>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</si>
  <si>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</si>
  <si>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</si>
  <si>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</si>
  <si>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</si>
  <si>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</si>
  <si>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</si>
  <si>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</si>
  <si>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</si>
  <si>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</si>
  <si>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</si>
  <si>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</si>
  <si>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</si>
  <si>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</si>
  <si>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</si>
  <si>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</si>
  <si>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</si>
  <si>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</si>
  <si>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</si>
  <si>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</si>
  <si>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</si>
  <si>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</si>
  <si>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</si>
  <si>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</si>
  <si>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</si>
  <si>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</si>
  <si>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</si>
  <si>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</si>
  <si>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</si>
  <si>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</si>
  <si>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</si>
  <si>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</si>
  <si>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</si>
  <si>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</si>
  <si>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</si>
  <si>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</si>
  <si>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</si>
  <si>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</si>
  <si>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</si>
  <si>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</si>
  <si>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</si>
  <si>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</si>
  <si>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</si>
  <si>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</si>
  <si>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</si>
  <si>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</si>
  <si>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</si>
  <si>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</si>
  <si>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</si>
  <si>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</si>
  <si>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</si>
  <si>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</si>
  <si>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</si>
  <si>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</si>
  <si>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</si>
  <si>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</si>
  <si>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</si>
  <si>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</si>
  <si>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</si>
  <si>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</si>
  <si>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</si>
  <si>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</si>
  <si>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</si>
  <si>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</si>
  <si>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</si>
  <si>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</si>
  <si>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</si>
  <si>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</si>
  <si>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</si>
  <si>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</si>
  <si>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</si>
  <si>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</si>
  <si>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</si>
  <si>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</si>
  <si>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</si>
  <si>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</si>
  <si>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</si>
  <si>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</si>
  <si>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</si>
  <si>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</si>
  <si>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</si>
  <si>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</si>
  <si>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</si>
  <si>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</si>
  <si>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</si>
  <si>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</si>
  <si>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</si>
  <si>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</si>
  <si>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</si>
  <si>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</si>
  <si>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</si>
  <si>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</si>
  <si>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</si>
  <si>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</si>
  <si>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</si>
  <si>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</si>
  <si>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</si>
  <si>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</si>
  <si>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</si>
  <si>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</si>
  <si>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</si>
  <si>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</si>
  <si>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</si>
  <si>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</si>
  <si>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</si>
  <si>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</si>
  <si>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</si>
  <si>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</si>
  <si>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</si>
  <si>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</si>
  <si>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</si>
  <si>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</si>
  <si>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</si>
  <si>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</si>
  <si>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</si>
  <si>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</si>
  <si>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</si>
  <si>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</si>
  <si>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</si>
  <si>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</si>
  <si>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</si>
  <si>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</si>
  <si>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</si>
  <si>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</si>
  <si>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</si>
  <si>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</si>
  <si>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</si>
  <si>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</si>
  <si>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</si>
  <si>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</si>
  <si>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</si>
  <si>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</si>
  <si>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</si>
  <si>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</si>
  <si>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</si>
  <si>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</si>
  <si>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</si>
  <si>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</si>
  <si>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</si>
  <si>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</si>
  <si>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</si>
  <si>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</si>
  <si>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</si>
  <si>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</si>
  <si>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</si>
  <si>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</si>
  <si>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</si>
  <si>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</si>
  <si>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</si>
  <si>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</si>
  <si>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</si>
  <si>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</si>
  <si>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</si>
  <si>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</si>
  <si>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</si>
  <si>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</si>
  <si>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</si>
  <si>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</si>
  <si>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</si>
  <si>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</si>
  <si>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</si>
  <si>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</si>
  <si>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</si>
  <si>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</si>
  <si>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</si>
  <si>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</si>
  <si>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</si>
  <si>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</si>
  <si>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</si>
  <si>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</si>
  <si>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</si>
  <si>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</si>
  <si>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</si>
  <si>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</si>
  <si>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</si>
  <si>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</si>
  <si>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</si>
  <si>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</si>
  <si>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</si>
  <si>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</si>
  <si>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</si>
  <si>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</si>
  <si>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</si>
  <si>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</si>
  <si>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</si>
  <si>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</si>
  <si>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</si>
  <si>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</si>
  <si>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</si>
  <si>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</si>
  <si>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</si>
  <si>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</si>
  <si>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</si>
  <si>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</si>
  <si>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</si>
  <si>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</si>
  <si>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</si>
  <si>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</si>
  <si>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</si>
  <si>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</si>
  <si>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</si>
  <si>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</si>
  <si>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</si>
  <si>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</si>
  <si>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</si>
  <si>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</si>
  <si>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</si>
  <si>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</si>
  <si>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</si>
  <si>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</si>
  <si>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</si>
  <si>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</si>
  <si>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</si>
  <si>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</si>
  <si>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</si>
  <si>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</si>
  <si>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</si>
  <si>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</si>
  <si>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</si>
  <si>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</si>
  <si>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</si>
  <si>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</si>
  <si>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</si>
  <si>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</si>
  <si>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</si>
  <si>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</si>
  <si>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</si>
  <si>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</si>
  <si>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</si>
  <si>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</si>
  <si>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</si>
  <si>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</si>
  <si>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</si>
  <si>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</si>
  <si>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</si>
  <si>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</si>
  <si>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</si>
  <si>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</si>
  <si>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</si>
  <si>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</si>
  <si>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</si>
  <si>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</si>
  <si>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</si>
  <si>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</si>
  <si>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</si>
  <si>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</si>
  <si>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</si>
  <si>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</si>
  <si>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</si>
  <si>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</si>
  <si>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</si>
  <si>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</si>
  <si>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</si>
  <si>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</si>
  <si>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</si>
  <si>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</si>
  <si>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</si>
  <si>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</si>
  <si>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</si>
  <si>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</si>
  <si>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</si>
  <si>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</si>
  <si>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</si>
  <si>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</si>
  <si>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</si>
  <si>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</si>
  <si>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</si>
  <si>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</si>
  <si>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</si>
  <si>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</si>
  <si>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</si>
  <si>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</si>
  <si>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</si>
  <si>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</si>
  <si>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</si>
  <si>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</si>
  <si>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</si>
  <si>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</si>
  <si>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</si>
  <si>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</si>
  <si>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</si>
  <si>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</si>
  <si>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</si>
  <si>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</si>
  <si>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</si>
  <si>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</si>
  <si>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</si>
  <si>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</si>
  <si>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</si>
  <si>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</si>
  <si>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</si>
  <si>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</si>
  <si>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</si>
  <si>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</si>
  <si>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</si>
  <si>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</si>
  <si>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</si>
  <si>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</si>
  <si>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</si>
  <si>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</si>
  <si>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</si>
  <si>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</si>
  <si>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</si>
  <si>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</si>
  <si>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</si>
  <si>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</si>
  <si>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</si>
  <si>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</si>
  <si>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</si>
  <si>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</si>
  <si>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</si>
  <si>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</si>
  <si>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</si>
  <si>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</si>
  <si>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</si>
  <si>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</si>
  <si>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</si>
  <si>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</si>
  <si>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</si>
  <si>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</si>
  <si>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</si>
  <si>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</si>
  <si>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</si>
  <si>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</si>
  <si>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</si>
  <si>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</si>
  <si>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</si>
  <si>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</si>
  <si>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</si>
  <si>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</si>
  <si>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</si>
  <si>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</si>
  <si>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</si>
  <si>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</si>
  <si>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</si>
  <si>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</si>
  <si>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</si>
  <si>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</si>
  <si>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</si>
  <si>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</si>
  <si>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</si>
  <si>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</si>
  <si>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</si>
  <si>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</si>
  <si>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</si>
  <si>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</si>
  <si>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</si>
  <si>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</si>
  <si>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</si>
  <si>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</si>
  <si>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</si>
  <si>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</si>
  <si>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</si>
  <si>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</si>
  <si>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</si>
  <si>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</si>
  <si>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</si>
  <si>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</si>
  <si>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</si>
  <si>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</si>
  <si>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</si>
  <si>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</si>
  <si>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</si>
  <si>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</si>
  <si>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</si>
  <si>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</si>
  <si>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</si>
  <si>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</si>
  <si>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</si>
  <si>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</si>
  <si>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</si>
  <si>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</si>
  <si>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</si>
  <si>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</si>
  <si>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</si>
  <si>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</si>
  <si>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</si>
  <si>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</si>
  <si>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</si>
  <si>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</si>
  <si>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</si>
  <si>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</si>
  <si>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</si>
  <si>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</si>
  <si>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</si>
  <si>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</si>
  <si>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</si>
  <si>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</si>
  <si>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</si>
  <si>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</si>
  <si>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</si>
  <si>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</si>
  <si>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</si>
  <si>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</si>
  <si>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</si>
  <si>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</si>
  <si>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</si>
  <si>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</si>
  <si>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</si>
  <si>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</si>
  <si>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</si>
  <si>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</si>
  <si>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</si>
  <si>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</si>
  <si>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</si>
  <si>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</si>
  <si>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</si>
  <si>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</si>
  <si>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</si>
  <si>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</si>
  <si>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</si>
  <si>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</si>
  <si>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</si>
  <si>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</si>
  <si>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</si>
  <si>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</si>
  <si>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</si>
  <si>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</si>
  <si>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</si>
  <si>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</si>
  <si>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</si>
  <si>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</si>
  <si>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</si>
  <si>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</si>
  <si>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</si>
  <si>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</si>
  <si>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</si>
  <si>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</si>
  <si>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</si>
  <si>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</si>
  <si>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</si>
  <si>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</si>
  <si>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</si>
  <si>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</si>
  <si>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</si>
  <si>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</si>
  <si>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</si>
  <si>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</si>
  <si>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</si>
  <si>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</si>
  <si>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</si>
  <si>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</si>
  <si>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</si>
  <si>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</si>
  <si>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</si>
  <si>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</si>
  <si>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</si>
  <si>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</si>
  <si>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</si>
  <si>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</si>
  <si>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</si>
  <si>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</si>
  <si>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</si>
  <si>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</si>
  <si>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</si>
  <si>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</si>
  <si>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</si>
  <si>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</si>
  <si>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</si>
  <si>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</si>
  <si>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</si>
  <si>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</si>
  <si>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</si>
  <si>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</si>
  <si>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</si>
  <si>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</si>
  <si>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</si>
  <si>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</si>
  <si>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</si>
  <si>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</si>
  <si>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</si>
  <si>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</si>
  <si>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</si>
  <si>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</si>
  <si>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03.05.2023</t>
  </si>
  <si>
    <t>Ардатовский муниципальный округ</t>
  </si>
  <si>
    <t>22502000</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</si>
  <si>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</si>
  <si>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</si>
  <si>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</si>
  <si>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</si>
  <si>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</si>
  <si>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</si>
  <si>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</si>
  <si>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</si>
  <si>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</si>
  <si>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</si>
  <si>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</si>
  <si>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</si>
  <si>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</si>
  <si>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</si>
  <si>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</si>
  <si>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</si>
  <si>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</si>
  <si>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</si>
  <si>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</si>
  <si>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</si>
  <si>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</si>
  <si>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</si>
  <si>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</si>
  <si>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</si>
  <si>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</si>
  <si>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</si>
  <si>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</si>
  <si>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</si>
  <si>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</si>
  <si>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</si>
  <si>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</si>
  <si>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</si>
  <si>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</si>
  <si>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</si>
  <si>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</si>
  <si>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</si>
  <si>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</si>
  <si>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</si>
  <si>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</si>
  <si>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</si>
  <si>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</si>
  <si>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</si>
  <si>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</si>
  <si>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</si>
  <si>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</si>
  <si>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</si>
  <si>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Балахнинский муниципальный округ</t>
  </si>
  <si>
    <t>22505000</t>
  </si>
  <si>
    <t>Богородский муниципальный округ</t>
  </si>
  <si>
    <t>22507000</t>
  </si>
  <si>
    <t>Большеболдинский муниципальный округ</t>
  </si>
  <si>
    <t>22509000</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</si>
  <si>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</si>
  <si>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</si>
  <si>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</si>
  <si>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</si>
  <si>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</si>
  <si>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</si>
  <si>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</si>
  <si>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</si>
  <si>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</si>
  <si>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</si>
  <si>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</si>
  <si>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</si>
  <si>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</si>
  <si>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</si>
  <si>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округ</t>
  </si>
  <si>
    <t>22510000</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</si>
  <si>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</si>
  <si>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</si>
  <si>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</si>
  <si>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</si>
  <si>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</si>
  <si>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</si>
  <si>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</si>
  <si>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</si>
  <si>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</si>
  <si>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</si>
  <si>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Бутурлинский муниципальный округ</t>
  </si>
  <si>
    <t>22512000</t>
  </si>
  <si>
    <t>Вадский муниципальный округ</t>
  </si>
  <si>
    <t>22514000</t>
  </si>
  <si>
    <t>Лопатинский сельсовет</t>
  </si>
  <si>
    <t>Варнавинский муниципальный округ</t>
  </si>
  <si>
    <t>22515000</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</si>
  <si>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</si>
  <si>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</si>
  <si>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</si>
  <si>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</si>
  <si>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</si>
  <si>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</si>
  <si>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</si>
  <si>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</si>
  <si>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</si>
  <si>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</si>
  <si>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</si>
  <si>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</si>
  <si>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</si>
  <si>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</si>
  <si>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округ</t>
  </si>
  <si>
    <t>22517000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</si>
  <si>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</si>
  <si>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</si>
  <si>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</si>
  <si>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</si>
  <si>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</si>
  <si>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</si>
  <si>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</si>
  <si>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</si>
  <si>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</si>
  <si>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</si>
  <si>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</si>
  <si>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</si>
  <si>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</si>
  <si>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</si>
  <si>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округ</t>
  </si>
  <si>
    <t>22518000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</si>
  <si>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</si>
  <si>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</si>
  <si>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</si>
  <si>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</si>
  <si>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</si>
  <si>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</si>
  <si>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</si>
  <si>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</si>
  <si>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</si>
  <si>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</si>
  <si>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</si>
  <si>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</si>
  <si>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</si>
  <si>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</si>
  <si>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</si>
  <si>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</si>
  <si>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</si>
  <si>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</si>
  <si>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</si>
  <si>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</si>
  <si>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округ</t>
  </si>
  <si>
    <t>22519000</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</si>
  <si>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</si>
  <si>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</si>
  <si>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</si>
  <si>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</si>
  <si>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</si>
  <si>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</si>
  <si>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</si>
  <si>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</si>
  <si>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</si>
  <si>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</si>
  <si>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</si>
  <si>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</si>
  <si>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</si>
  <si>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</si>
  <si>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</si>
  <si>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</si>
  <si>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</si>
  <si>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</si>
  <si>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</si>
  <si>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</si>
  <si>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округ</t>
  </si>
  <si>
    <t>22520000</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</si>
  <si>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</si>
  <si>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</si>
  <si>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</si>
  <si>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</si>
  <si>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</si>
  <si>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</si>
  <si>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</si>
  <si>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</si>
  <si>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</si>
  <si>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</si>
  <si>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</si>
  <si>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</si>
  <si>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</si>
  <si>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</si>
  <si>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</si>
  <si>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</si>
  <si>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</si>
  <si>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</si>
  <si>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</si>
  <si>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</si>
  <si>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</si>
  <si>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</si>
  <si>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</si>
  <si>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</si>
  <si>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Воротынский</t>
  </si>
  <si>
    <t>22719000</t>
  </si>
  <si>
    <t>Красногорский сельсовет</t>
  </si>
  <si>
    <t>Воскресенский муниципальный округ</t>
  </si>
  <si>
    <t>22522000</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</si>
  <si>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</si>
  <si>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</si>
  <si>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</si>
  <si>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</si>
  <si>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</si>
  <si>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</si>
  <si>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</si>
  <si>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</si>
  <si>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</si>
  <si>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</si>
  <si>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</si>
  <si>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</si>
  <si>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</si>
  <si>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</si>
  <si>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</si>
  <si>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</si>
  <si>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</si>
  <si>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</si>
  <si>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</si>
  <si>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</si>
  <si>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</si>
  <si>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</si>
  <si>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</si>
  <si>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округ</t>
  </si>
  <si>
    <t>22526000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</si>
  <si>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</si>
  <si>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</si>
  <si>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</si>
  <si>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</si>
  <si>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</si>
  <si>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</si>
  <si>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</si>
  <si>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</si>
  <si>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</si>
  <si>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</si>
  <si>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</si>
  <si>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</si>
  <si>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</si>
  <si>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</si>
  <si>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округ</t>
  </si>
  <si>
    <t>22528000</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</si>
  <si>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</si>
  <si>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</si>
  <si>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</si>
  <si>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</si>
  <si>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</si>
  <si>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</si>
  <si>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</si>
  <si>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</si>
  <si>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</si>
  <si>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</si>
  <si>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</si>
  <si>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</si>
  <si>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</si>
  <si>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</si>
  <si>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</si>
  <si>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</si>
  <si>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</si>
  <si>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</si>
  <si>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</si>
  <si>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</si>
  <si>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</si>
  <si>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</si>
  <si>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</si>
  <si>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</si>
  <si>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</si>
  <si>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</si>
  <si>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округ</t>
  </si>
  <si>
    <t>22530000</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</si>
  <si>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</si>
  <si>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</si>
  <si>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</si>
  <si>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</si>
  <si>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</si>
  <si>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</si>
  <si>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</si>
  <si>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</si>
  <si>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</si>
  <si>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</si>
  <si>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</si>
  <si>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</si>
  <si>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</si>
  <si>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</si>
  <si>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</si>
  <si>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</si>
  <si>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</si>
  <si>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</si>
  <si>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</si>
  <si>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</si>
  <si>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</si>
  <si>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</si>
  <si>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Дивеевский муниципальный округ</t>
  </si>
  <si>
    <t>22532000</t>
  </si>
  <si>
    <t>ЗАТО город Саров</t>
  </si>
  <si>
    <t>22704000</t>
  </si>
  <si>
    <t>Княгининский муниципальный округ</t>
  </si>
  <si>
    <t>22533000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</si>
  <si>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</si>
  <si>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</si>
  <si>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</si>
  <si>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</si>
  <si>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</si>
  <si>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</si>
  <si>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</si>
  <si>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</si>
  <si>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</si>
  <si>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</si>
  <si>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</si>
  <si>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</si>
  <si>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Ковернинский муниципальный округ</t>
  </si>
  <si>
    <t>22534000</t>
  </si>
  <si>
    <t>Краснобаковский муниципальный округ</t>
  </si>
  <si>
    <t>22535000</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</si>
  <si>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</si>
  <si>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</si>
  <si>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</si>
  <si>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</si>
  <si>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</si>
  <si>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</si>
  <si>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</si>
  <si>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</si>
  <si>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</si>
  <si>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</si>
  <si>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</si>
  <si>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</si>
  <si>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</si>
  <si>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</si>
  <si>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округ</t>
  </si>
  <si>
    <t>22536000</t>
  </si>
  <si>
    <t>Краснооктябрьский муниципальный район</t>
  </si>
  <si>
    <t>22636000</t>
  </si>
  <si>
    <t>Большерыбушкинский сельсовет</t>
  </si>
  <si>
    <t>22636408</t>
  </si>
  <si>
    <t>Ендовищенский сельсовет</t>
  </si>
  <si>
    <t>22636412</t>
  </si>
  <si>
    <t>Кечасовский сельсовет</t>
  </si>
  <si>
    <t>22636416</t>
  </si>
  <si>
    <t>Ключищенский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</si>
  <si>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</si>
  <si>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</si>
  <si>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</si>
  <si>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</si>
  <si>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</si>
  <si>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</si>
  <si>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</si>
  <si>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</si>
  <si>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</si>
  <si>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</si>
  <si>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</si>
  <si>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</si>
  <si>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</si>
  <si>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</si>
  <si>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</si>
  <si>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</si>
  <si>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</si>
  <si>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округ</t>
  </si>
  <si>
    <t>22537000</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</si>
  <si>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</si>
  <si>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</si>
  <si>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</si>
  <si>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</si>
  <si>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</si>
  <si>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</si>
  <si>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</si>
  <si>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</si>
  <si>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</si>
  <si>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</si>
  <si>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</si>
  <si>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</si>
  <si>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</si>
  <si>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</si>
  <si>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</si>
  <si>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</si>
  <si>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</si>
  <si>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</si>
  <si>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</si>
  <si>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</si>
  <si>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</si>
  <si>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</si>
  <si>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</si>
  <si>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</si>
  <si>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</si>
  <si>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</si>
  <si>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</si>
  <si>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</si>
  <si>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</si>
  <si>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Мурзицкий сельсовет</t>
  </si>
  <si>
    <t>Лукояновский муниципальный округ</t>
  </si>
  <si>
    <t>22539000</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</si>
  <si>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</si>
  <si>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</si>
  <si>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</si>
  <si>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</si>
  <si>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</si>
  <si>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</si>
  <si>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</si>
  <si>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</si>
  <si>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</si>
  <si>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</si>
  <si>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22639432</t>
  </si>
  <si>
    <t>Рабочий поселок им Степана Разина</t>
  </si>
  <si>
    <t>22639154</t>
  </si>
  <si>
    <t>Тольско-Майданский сельсовет</t>
  </si>
  <si>
    <t>22639464</t>
  </si>
  <si>
    <t>Шандровский сельсовет</t>
  </si>
  <si>
    <t>22639472</t>
  </si>
  <si>
    <t>Лысковский муниципальный округ</t>
  </si>
  <si>
    <t>22540000</t>
  </si>
  <si>
    <t>Навашинский</t>
  </si>
  <si>
    <t>22730000</t>
  </si>
  <si>
    <t>Павловский муниципальный округ</t>
  </si>
  <si>
    <t>22542000</t>
  </si>
  <si>
    <t>Перевозский</t>
  </si>
  <si>
    <t>22739000</t>
  </si>
  <si>
    <t>Пильнинский муниципальный округ</t>
  </si>
  <si>
    <t>22545000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</si>
  <si>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</si>
  <si>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</si>
  <si>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</si>
  <si>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</si>
  <si>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</si>
  <si>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</si>
  <si>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</si>
  <si>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</si>
  <si>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</si>
  <si>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</si>
  <si>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</si>
  <si>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</si>
  <si>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</si>
  <si>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</si>
  <si>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</si>
  <si>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</si>
  <si>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</si>
  <si>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</si>
  <si>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</si>
  <si>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</si>
  <si>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</si>
  <si>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</si>
  <si>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</si>
  <si>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</si>
  <si>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Починковский муниципальный округ</t>
  </si>
  <si>
    <t>22546000</t>
  </si>
  <si>
    <t>Семеновский</t>
  </si>
  <si>
    <t>22737000</t>
  </si>
  <si>
    <t>Сергачский муниципальный округ</t>
  </si>
  <si>
    <t>22548000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</si>
  <si>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</si>
  <si>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</si>
  <si>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</si>
  <si>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</si>
  <si>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</si>
  <si>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</si>
  <si>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</si>
  <si>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</si>
  <si>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</si>
  <si>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</si>
  <si>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</si>
  <si>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</si>
  <si>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</si>
  <si>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</si>
  <si>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</si>
  <si>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</si>
  <si>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</si>
  <si>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</si>
  <si>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</si>
  <si>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</si>
  <si>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</si>
  <si>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</si>
  <si>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округ</t>
  </si>
  <si>
    <t>22549000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</si>
  <si>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</si>
  <si>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</si>
  <si>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</si>
  <si>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</si>
  <si>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</si>
  <si>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</si>
  <si>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</si>
  <si>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</si>
  <si>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</si>
  <si>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</si>
  <si>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</si>
  <si>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</si>
  <si>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22649440</t>
  </si>
  <si>
    <t>Сеченовский сельсовет</t>
  </si>
  <si>
    <t>22649444</t>
  </si>
  <si>
    <t>Сокольский</t>
  </si>
  <si>
    <t>22749000</t>
  </si>
  <si>
    <t>Сосновский муниципальный округ</t>
  </si>
  <si>
    <t>22550000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</si>
  <si>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</si>
  <si>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</si>
  <si>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</si>
  <si>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</si>
  <si>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</si>
  <si>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</si>
  <si>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</si>
  <si>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</si>
  <si>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</si>
  <si>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</si>
  <si>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</si>
  <si>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</si>
  <si>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</si>
  <si>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</si>
  <si>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</si>
  <si>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</si>
  <si>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</si>
  <si>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</si>
  <si>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</si>
  <si>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</si>
  <si>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округ</t>
  </si>
  <si>
    <t>22551000</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</si>
  <si>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</si>
  <si>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</si>
  <si>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</si>
  <si>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</si>
  <si>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</si>
  <si>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</si>
  <si>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</si>
  <si>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</si>
  <si>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</si>
  <si>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</si>
  <si>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</si>
  <si>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</si>
  <si>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</si>
  <si>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</si>
  <si>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</si>
  <si>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</si>
  <si>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округ</t>
  </si>
  <si>
    <t>22552000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</si>
  <si>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</si>
  <si>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</si>
  <si>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</si>
  <si>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</si>
  <si>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</si>
  <si>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</si>
  <si>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</si>
  <si>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</si>
  <si>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</si>
  <si>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</si>
  <si>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</si>
  <si>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</si>
  <si>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Тоншаевский муниципальный округ</t>
  </si>
  <si>
    <t>22553000</t>
  </si>
  <si>
    <t>Уренский муниципальный округ</t>
  </si>
  <si>
    <t>22554000</t>
  </si>
  <si>
    <t>Шарангский муниципальный округ</t>
  </si>
  <si>
    <t>22556000</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</si>
  <si>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</si>
  <si>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</si>
  <si>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</si>
  <si>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</si>
  <si>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</si>
  <si>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</si>
  <si>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</si>
  <si>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</si>
  <si>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</si>
  <si>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</si>
  <si>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</si>
  <si>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</si>
  <si>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</si>
  <si>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</si>
  <si>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</si>
  <si>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</si>
  <si>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</si>
  <si>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</si>
  <si>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округ</t>
  </si>
  <si>
    <t>22557000</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</si>
  <si>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</si>
  <si>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</si>
  <si>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</si>
  <si>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</si>
  <si>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</si>
  <si>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</si>
  <si>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</si>
  <si>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</si>
  <si>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</si>
  <si>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</si>
  <si>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</si>
  <si>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</si>
  <si>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</si>
  <si>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</si>
  <si>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</si>
  <si>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</si>
  <si>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</si>
  <si>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</si>
  <si>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</si>
  <si>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</si>
  <si>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</si>
  <si>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</si>
  <si>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</si>
  <si>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</si>
  <si>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</si>
  <si>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</si>
  <si>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</si>
  <si>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</si>
  <si>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</si>
  <si>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</si>
  <si>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</si>
  <si>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</si>
  <si>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</si>
  <si>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</si>
  <si>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</si>
  <si>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</si>
  <si>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</si>
  <si>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</si>
  <si>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</si>
  <si>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</si>
  <si>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</si>
  <si>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</si>
  <si>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</si>
  <si>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</si>
  <si>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</si>
  <si>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</si>
  <si>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</si>
  <si>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</si>
  <si>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</si>
  <si>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</si>
  <si>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</si>
  <si>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</si>
  <si>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</si>
  <si>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</si>
  <si>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</si>
  <si>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</si>
  <si>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</si>
  <si>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01.01.2022</t>
  </si>
  <si>
    <t>31.12.2026</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</si>
  <si>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</si>
  <si>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</si>
  <si>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</si>
  <si>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</si>
  <si>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</si>
  <si>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</si>
  <si>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</si>
  <si>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</si>
  <si>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</si>
  <si>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</si>
  <si>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</si>
  <si>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</si>
  <si>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</si>
  <si>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</si>
  <si>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</si>
  <si>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</si>
  <si>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</si>
  <si>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26358280</t>
  </si>
  <si>
    <t>АО "АМЗ"</t>
  </si>
  <si>
    <t>5243001767</t>
  </si>
  <si>
    <t>525350001</t>
  </si>
  <si>
    <t>18-03-1993 00:00:00</t>
  </si>
  <si>
    <t>26358279</t>
  </si>
  <si>
    <t>АО "АПЗ"</t>
  </si>
  <si>
    <t>5243001742</t>
  </si>
  <si>
    <t>524301001</t>
  </si>
  <si>
    <t>26358424</t>
  </si>
  <si>
    <t>АО "Автоиспытания"</t>
  </si>
  <si>
    <t>5260000700</t>
  </si>
  <si>
    <t>26358277</t>
  </si>
  <si>
    <t>АО "Арзамасская войлочная фабрика"</t>
  </si>
  <si>
    <t>5243000788</t>
  </si>
  <si>
    <t>26951227</t>
  </si>
  <si>
    <t>АО "БРИДЖТАУН ЧАЙКА"</t>
  </si>
  <si>
    <t>5260005345</t>
  </si>
  <si>
    <t>526001001</t>
  </si>
  <si>
    <t>08-02-2023 00:00:00</t>
  </si>
  <si>
    <t>26358301</t>
  </si>
  <si>
    <t>АО "Борская фабрика ПОШ"</t>
  </si>
  <si>
    <t>5246000458</t>
  </si>
  <si>
    <t>524601001</t>
  </si>
  <si>
    <t>26373616</t>
  </si>
  <si>
    <t>АО "ВМЗ"</t>
  </si>
  <si>
    <t>5247004695</t>
  </si>
  <si>
    <t>524701001</t>
  </si>
  <si>
    <t>26358464</t>
  </si>
  <si>
    <t>АО "ВОЛГА-ФЛОТ"</t>
  </si>
  <si>
    <t>5260902190</t>
  </si>
  <si>
    <t>26358390</t>
  </si>
  <si>
    <t>АО "ВОЛГАЭНЕРГОСБЫТ"</t>
  </si>
  <si>
    <t>5256062171</t>
  </si>
  <si>
    <t>525601001</t>
  </si>
  <si>
    <t>31314742</t>
  </si>
  <si>
    <t>АО "ВЫКСАТЕПЛОЭНЕРГО"</t>
  </si>
  <si>
    <t>5247055114</t>
  </si>
  <si>
    <t>26373593</t>
  </si>
  <si>
    <t>АО "Волга"</t>
  </si>
  <si>
    <t>5244009279</t>
  </si>
  <si>
    <t>524401001</t>
  </si>
  <si>
    <t>30335229</t>
  </si>
  <si>
    <t>АО "ГУ ЖКХ"</t>
  </si>
  <si>
    <t>5116000922</t>
  </si>
  <si>
    <t>770401001</t>
  </si>
  <si>
    <t>26358364</t>
  </si>
  <si>
    <t>АО "Гидроагрегат"</t>
  </si>
  <si>
    <t>5252000470</t>
  </si>
  <si>
    <t>525201001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</si>
  <si>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</si>
  <si>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</si>
  <si>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</si>
  <si>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</si>
  <si>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</si>
  <si>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</si>
  <si>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</si>
  <si>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</si>
  <si>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</si>
  <si>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</si>
  <si>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</si>
  <si>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</si>
  <si>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</si>
  <si>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</si>
  <si>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31258691</t>
  </si>
  <si>
    <t>АО "ЖКХ "КАЛИКИНСКОЕ"</t>
  </si>
  <si>
    <t>5246038236</t>
  </si>
  <si>
    <t>31063349</t>
  </si>
  <si>
    <t>АО "ЗАВОД "ЭЛЕКТРОМАШ"</t>
  </si>
  <si>
    <t>5263125030</t>
  </si>
  <si>
    <t>526301001</t>
  </si>
  <si>
    <t>26358397</t>
  </si>
  <si>
    <t>АО "ЗАВОД КРАСНЫЙ ЯКОРЬ"</t>
  </si>
  <si>
    <t>5257005049</t>
  </si>
  <si>
    <t>15-10-1993 00:00:00</t>
  </si>
  <si>
    <t>28158144</t>
  </si>
  <si>
    <t>АО "ИП "Ока-Полимер"</t>
  </si>
  <si>
    <t>5249120810</t>
  </si>
  <si>
    <t>26358276</t>
  </si>
  <si>
    <t>АО "КОММАШ"</t>
  </si>
  <si>
    <t>5243000523</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</si>
  <si>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</si>
  <si>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</si>
  <si>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</si>
  <si>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</si>
  <si>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</si>
  <si>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</si>
  <si>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</si>
  <si>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</si>
  <si>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</si>
  <si>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</si>
  <si>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</si>
  <si>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26358393</t>
  </si>
  <si>
    <t>АО "МЕЛЬИНВЕСТ"</t>
  </si>
  <si>
    <t>5257003490</t>
  </si>
  <si>
    <t>26504840</t>
  </si>
  <si>
    <t>АО "МСК Энерго"</t>
  </si>
  <si>
    <t>5018054863</t>
  </si>
  <si>
    <t>501801001</t>
  </si>
  <si>
    <t>26358385</t>
  </si>
  <si>
    <t>АО "Международный Аэропорт Нижний Новгород"</t>
  </si>
  <si>
    <t>5256045754</t>
  </si>
  <si>
    <t>26358270</t>
  </si>
  <si>
    <t>АО "Молоко"</t>
  </si>
  <si>
    <t>5239001108</t>
  </si>
  <si>
    <t>26555642</t>
  </si>
  <si>
    <t>АО "НАС"</t>
  </si>
  <si>
    <t>5257001277</t>
  </si>
  <si>
    <t>30844713</t>
  </si>
  <si>
    <t>АО "НЗ 70-ЛЕТИЯ ПОБЕДЫ"</t>
  </si>
  <si>
    <t>5259113339</t>
  </si>
  <si>
    <t>525901001</t>
  </si>
  <si>
    <t>26358179</t>
  </si>
  <si>
    <t>АО "НЗСМ"</t>
  </si>
  <si>
    <t>5223000035</t>
  </si>
  <si>
    <t>522301001</t>
  </si>
  <si>
    <t>26358394</t>
  </si>
  <si>
    <t>АО "НМЖК"</t>
  </si>
  <si>
    <t>5257003806</t>
  </si>
  <si>
    <t>26555668</t>
  </si>
  <si>
    <t>АО "НМЗ № 1"</t>
  </si>
  <si>
    <t>5256011321</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</si>
  <si>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</si>
  <si>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</si>
  <si>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</si>
  <si>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</si>
  <si>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</si>
  <si>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</si>
  <si>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</si>
  <si>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</si>
  <si>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</si>
  <si>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</si>
  <si>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</si>
  <si>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</si>
  <si>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</si>
  <si>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</si>
  <si>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31538730</t>
  </si>
  <si>
    <t>АО "НОКК" (Ветлужский филиал)</t>
  </si>
  <si>
    <t>523543002</t>
  </si>
  <si>
    <t>31538777</t>
  </si>
  <si>
    <t>АО "НОКК" (Володарский филиал)</t>
  </si>
  <si>
    <t>524943001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</si>
  <si>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</si>
  <si>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</si>
  <si>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</si>
  <si>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</si>
  <si>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</si>
  <si>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</si>
  <si>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</si>
  <si>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</si>
  <si>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</si>
  <si>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31246223</t>
  </si>
  <si>
    <t>АО "НПО "МИКРОГЕН"</t>
  </si>
  <si>
    <t>7722422237</t>
  </si>
  <si>
    <t>772201001</t>
  </si>
  <si>
    <t>26555248</t>
  </si>
  <si>
    <t>АО "Нижегородский текстиль"</t>
  </si>
  <si>
    <t>5260000121</t>
  </si>
  <si>
    <t>26358399</t>
  </si>
  <si>
    <t>АО "Нормаль"</t>
  </si>
  <si>
    <t>5257005345</t>
  </si>
  <si>
    <t>26358419</t>
  </si>
  <si>
    <t>АО "ОКБМ Африкантов"</t>
  </si>
  <si>
    <t>5259077666</t>
  </si>
  <si>
    <t>28543854</t>
  </si>
  <si>
    <t>АО "ОМК СТАЛЬНОЙ ПУТЬ"</t>
  </si>
  <si>
    <t>7708737500</t>
  </si>
  <si>
    <t>523945001</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</si>
  <si>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</si>
  <si>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</si>
  <si>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</si>
  <si>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</si>
  <si>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</si>
  <si>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</si>
  <si>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</si>
  <si>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</si>
  <si>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</si>
  <si>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</si>
  <si>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</si>
  <si>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</si>
  <si>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</si>
  <si>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</si>
  <si>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</si>
  <si>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</si>
  <si>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</si>
  <si>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</si>
  <si>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31266320</t>
  </si>
  <si>
    <t>АО "ТЕПЛОРЕСУРС"</t>
  </si>
  <si>
    <t>5228057821</t>
  </si>
  <si>
    <t>522801001</t>
  </si>
  <si>
    <t>26358489</t>
  </si>
  <si>
    <t>АО "ТРАНС-СИГНАЛ"</t>
  </si>
  <si>
    <t>5263024642</t>
  </si>
  <si>
    <t>22-06-2016 00:00:00</t>
  </si>
  <si>
    <t>26358408</t>
  </si>
  <si>
    <t>АО "Теплоэнерго"</t>
  </si>
  <si>
    <t>5257087027</t>
  </si>
  <si>
    <t>26358184</t>
  </si>
  <si>
    <t>АО "Транспневматика"</t>
  </si>
  <si>
    <t>5224001190</t>
  </si>
  <si>
    <t>522401001</t>
  </si>
  <si>
    <t>26-10-1992 00:00:00</t>
  </si>
  <si>
    <t>27585148</t>
  </si>
  <si>
    <t>АО "ЭСК"</t>
  </si>
  <si>
    <t>5262054490</t>
  </si>
  <si>
    <t>07-09-2009 00:00:00</t>
  </si>
  <si>
    <t>26358197</t>
  </si>
  <si>
    <t>АО «ХОХЛОМСКАЯ РОСПИСЬ»</t>
  </si>
  <si>
    <t>5228001113</t>
  </si>
  <si>
    <t>26358282</t>
  </si>
  <si>
    <t>АО АНПП "ТЕМП-АВИА"</t>
  </si>
  <si>
    <t>5243001887</t>
  </si>
  <si>
    <t>23-07-1998 00:00:00</t>
  </si>
  <si>
    <t>26358413</t>
  </si>
  <si>
    <t>АО НПП "Полет"</t>
  </si>
  <si>
    <t>5258100129</t>
  </si>
  <si>
    <t>525801001</t>
  </si>
  <si>
    <t>29-12-2011 00:00:00</t>
  </si>
  <si>
    <t>26358409</t>
  </si>
  <si>
    <t>АО ПКО "Теплообменник"</t>
  </si>
  <si>
    <t>5258000011</t>
  </si>
  <si>
    <t>28148693</t>
  </si>
  <si>
    <t>АО хладокомбинат "Заречный"</t>
  </si>
  <si>
    <t>5258000780</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</si>
  <si>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</si>
  <si>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</si>
  <si>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</si>
  <si>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</si>
  <si>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</si>
  <si>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</si>
  <si>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</si>
  <si>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</si>
  <si>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</si>
  <si>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</si>
  <si>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</si>
  <si>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</si>
  <si>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</si>
  <si>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</si>
  <si>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</si>
  <si>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</si>
  <si>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26358190</t>
  </si>
  <si>
    <t>ГАПОУ "ПЕРЕВОЗСКИЙ СТРОИТЕЛЬНЫЙ КОЛЛЕДЖ"</t>
  </si>
  <si>
    <t>5225001122</t>
  </si>
  <si>
    <t>522501001</t>
  </si>
  <si>
    <t>26358175</t>
  </si>
  <si>
    <t>ГБПОУ ЛАТТ</t>
  </si>
  <si>
    <t>5222002752</t>
  </si>
  <si>
    <t>26358166</t>
  </si>
  <si>
    <t>ГБПОУ ЛПК</t>
  </si>
  <si>
    <t>5221004309</t>
  </si>
  <si>
    <t>525301001</t>
  </si>
  <si>
    <t>31253577</t>
  </si>
  <si>
    <t>ГБПОУ ПСХТ</t>
  </si>
  <si>
    <t>5227001424</t>
  </si>
  <si>
    <t>522701001</t>
  </si>
  <si>
    <t>26358225</t>
  </si>
  <si>
    <t>ГБПОУ СПАССКИЙ АПТ</t>
  </si>
  <si>
    <t>5232001606</t>
  </si>
  <si>
    <t>523201001</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</si>
  <si>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</si>
  <si>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</si>
  <si>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</si>
  <si>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</si>
  <si>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</si>
  <si>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</si>
  <si>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</si>
  <si>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</si>
  <si>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</si>
  <si>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</si>
  <si>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</si>
  <si>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</si>
  <si>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</si>
  <si>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</si>
  <si>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</si>
  <si>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</si>
  <si>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</si>
  <si>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</si>
  <si>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</si>
  <si>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31036531</t>
  </si>
  <si>
    <t>ГБУ ССОН "АВТОЗАВОДСКИЙ ДОМ ДЛЯ ДЕТЕЙ "НАДЕЖДА"</t>
  </si>
  <si>
    <t>5256026159</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</si>
  <si>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</si>
  <si>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</si>
  <si>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</si>
  <si>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</si>
  <si>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</si>
  <si>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</si>
  <si>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</si>
  <si>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</si>
  <si>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</si>
  <si>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</si>
  <si>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</si>
  <si>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</si>
  <si>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</si>
  <si>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</si>
  <si>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</si>
  <si>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</si>
  <si>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</si>
  <si>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</si>
  <si>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</si>
  <si>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</si>
  <si>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</si>
  <si>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</si>
  <si>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</si>
  <si>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26358460</t>
  </si>
  <si>
    <t>Горьковское районное нефтепроводное управление филиал АО "Транснефть-Верхняя Волга"</t>
  </si>
  <si>
    <t>5260900725</t>
  </si>
  <si>
    <t>525002001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</si>
  <si>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</si>
  <si>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</si>
  <si>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</si>
  <si>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</si>
  <si>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</si>
  <si>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</si>
  <si>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</si>
  <si>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</si>
  <si>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</si>
  <si>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</si>
  <si>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26555640</t>
  </si>
  <si>
    <t>ЗАО "Гражданстрой-НН"</t>
  </si>
  <si>
    <t>5260080208</t>
  </si>
  <si>
    <t>26358238</t>
  </si>
  <si>
    <t>ЗАО "ЗЖБИ "АРЬЕВСКИЙ"</t>
  </si>
  <si>
    <t>5235000047</t>
  </si>
  <si>
    <t>26555546</t>
  </si>
  <si>
    <t>ЗАО "Завод "Труд"</t>
  </si>
  <si>
    <t>5261005718</t>
  </si>
  <si>
    <t>26322355</t>
  </si>
  <si>
    <t>ЗАО "Концерн "Термаль"</t>
  </si>
  <si>
    <t>5261017382</t>
  </si>
  <si>
    <t>26358174</t>
  </si>
  <si>
    <t>ЗАО "Пивоваренный завод Лысковский"</t>
  </si>
  <si>
    <t>5222001220</t>
  </si>
  <si>
    <t>26358416</t>
  </si>
  <si>
    <t>ЗАО "Энерго групп"</t>
  </si>
  <si>
    <t>5258050559</t>
  </si>
  <si>
    <t>26358476</t>
  </si>
  <si>
    <t>ЗАО МЗ "РИЛС"</t>
  </si>
  <si>
    <t>5262020719</t>
  </si>
  <si>
    <t>26358248</t>
  </si>
  <si>
    <t>ЗАО ПО "Оргхим"</t>
  </si>
  <si>
    <t>5235004482</t>
  </si>
  <si>
    <t>26896893</t>
  </si>
  <si>
    <t>ИП Здоров В.А.</t>
  </si>
  <si>
    <t>522800014806</t>
  </si>
  <si>
    <t>отсутствует</t>
  </si>
  <si>
    <t>28870867</t>
  </si>
  <si>
    <t>ИП Копытова Н.В.</t>
  </si>
  <si>
    <t>523903931595</t>
  </si>
  <si>
    <t>31446275</t>
  </si>
  <si>
    <t>ИП МИХЕЕВ АНДРЕЙ ЛЕОНИДОВИЧ</t>
  </si>
  <si>
    <t>370202154863</t>
  </si>
  <si>
    <t>31543929</t>
  </si>
  <si>
    <t>ИП Павлов А.В.</t>
  </si>
  <si>
    <t>524402453501</t>
  </si>
  <si>
    <t>28868794</t>
  </si>
  <si>
    <t>ИП Чурашев Михаил Юрьевич</t>
  </si>
  <si>
    <t>525616836221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</si>
  <si>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</si>
  <si>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</si>
  <si>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</si>
  <si>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</si>
  <si>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</si>
  <si>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</si>
  <si>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</si>
  <si>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</si>
  <si>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</si>
  <si>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</si>
  <si>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26755928</t>
  </si>
  <si>
    <t>МБОУ Велетьминская ООШ</t>
  </si>
  <si>
    <t>5251005412</t>
  </si>
  <si>
    <t>525101001</t>
  </si>
  <si>
    <t>26358155</t>
  </si>
  <si>
    <t>МКОУ "Краснобаковская  С(К)ШИ VIII вида"</t>
  </si>
  <si>
    <t>5219001678</t>
  </si>
  <si>
    <t>28-09-2011 00:00:00</t>
  </si>
  <si>
    <t>26551350</t>
  </si>
  <si>
    <t>МОУ Белышевская школа</t>
  </si>
  <si>
    <t>5209004278</t>
  </si>
  <si>
    <t>520901001</t>
  </si>
  <si>
    <t>26358106</t>
  </si>
  <si>
    <t>МОУ Нарышкинская СОШ</t>
  </si>
  <si>
    <t>5210002532</t>
  </si>
  <si>
    <t>521001001</t>
  </si>
  <si>
    <t>26755921</t>
  </si>
  <si>
    <t>МОУ Саваслейская СОШ</t>
  </si>
  <si>
    <t>5251005476</t>
  </si>
  <si>
    <t>29648861</t>
  </si>
  <si>
    <t>МП "ВАДРЕСУРС"</t>
  </si>
  <si>
    <t>5206025103</t>
  </si>
  <si>
    <t>520601001</t>
  </si>
  <si>
    <t>26373529</t>
  </si>
  <si>
    <t>МП "Горводопровод"</t>
  </si>
  <si>
    <t>5228009786</t>
  </si>
  <si>
    <t>28942141</t>
  </si>
  <si>
    <t>МП "Жилкомсервис"</t>
  </si>
  <si>
    <t>5223034940</t>
  </si>
  <si>
    <t>31521764</t>
  </si>
  <si>
    <t>МП "ИЛЬИНО-ЗАБОРСКОЕ ЖКХ"</t>
  </si>
  <si>
    <t>5228058303</t>
  </si>
  <si>
    <t>26358144</t>
  </si>
  <si>
    <t>МП "Коммунальник"</t>
  </si>
  <si>
    <t>5216017239</t>
  </si>
  <si>
    <t>521601001</t>
  </si>
  <si>
    <t>26358307</t>
  </si>
  <si>
    <t>МП "Линдовский ККПиБ"</t>
  </si>
  <si>
    <t>5246004124</t>
  </si>
  <si>
    <t>26373492</t>
  </si>
  <si>
    <t>МП "Радуга"</t>
  </si>
  <si>
    <t>5224003504</t>
  </si>
  <si>
    <t>26358141</t>
  </si>
  <si>
    <t>МП "Сатисское ЖКХ"</t>
  </si>
  <si>
    <t>5216017126</t>
  </si>
  <si>
    <t>28869650</t>
  </si>
  <si>
    <t>МП "ТЕПЛОВЫЕ СЕТИ"</t>
  </si>
  <si>
    <t>5240000444</t>
  </si>
  <si>
    <t>524001001</t>
  </si>
  <si>
    <t>27965842</t>
  </si>
  <si>
    <t>МП ЖКХ "Планета"</t>
  </si>
  <si>
    <t>5249012187</t>
  </si>
  <si>
    <t>26358297</t>
  </si>
  <si>
    <t>5245007965</t>
  </si>
  <si>
    <t>524501001</t>
  </si>
  <si>
    <t>31543727</t>
  </si>
  <si>
    <t>МП КОВЕРНИНСКОГО МУНИЦИПАЛЬНОГО ОКРУГА "ЖИЛИЩНО-КОММУНАЛЬНОЕ ХОЗЯЙСТВО "КОВЕРНИНО"</t>
  </si>
  <si>
    <t>5248044330</t>
  </si>
  <si>
    <t>524801001</t>
  </si>
  <si>
    <t>22-11-2021 00:00:00</t>
  </si>
  <si>
    <t>26358275</t>
  </si>
  <si>
    <t>МУ ТЭПП</t>
  </si>
  <si>
    <t>5243000467</t>
  </si>
  <si>
    <t>26555149</t>
  </si>
  <si>
    <t>МУЗ "Лысковская ЦРБ"</t>
  </si>
  <si>
    <t>5222010175</t>
  </si>
  <si>
    <t>26358257</t>
  </si>
  <si>
    <t>МУЗ "Чкаловская ЦРБ"</t>
  </si>
  <si>
    <t>5236003450</t>
  </si>
  <si>
    <t>523601001</t>
  </si>
  <si>
    <t>26551361</t>
  </si>
  <si>
    <t>МУК "Туранский дом культуры"</t>
  </si>
  <si>
    <t>5209005507</t>
  </si>
  <si>
    <t>26652819</t>
  </si>
  <si>
    <t>МУП "Большое Козино"</t>
  </si>
  <si>
    <t>5244022199</t>
  </si>
  <si>
    <t>26373543</t>
  </si>
  <si>
    <t>МУП "Бытсервис"</t>
  </si>
  <si>
    <t>5231004770</t>
  </si>
  <si>
    <t>523101001</t>
  </si>
  <si>
    <t>31247110</t>
  </si>
  <si>
    <t>МУП "ВОДНИК"</t>
  </si>
  <si>
    <t>5234005042</t>
  </si>
  <si>
    <t>523401001</t>
  </si>
  <si>
    <t>30855659</t>
  </si>
  <si>
    <t>МУП "ВОРОТЫНСКОЕ ЖКХ"</t>
  </si>
  <si>
    <t>5211759886</t>
  </si>
  <si>
    <t>521101001</t>
  </si>
  <si>
    <t>26358098</t>
  </si>
  <si>
    <t>МУП "Варнавинкоммунсервис"</t>
  </si>
  <si>
    <t>5207003582</t>
  </si>
  <si>
    <t>28871157</t>
  </si>
  <si>
    <t>МУП "Водоканал"</t>
  </si>
  <si>
    <t>5239010720</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</si>
  <si>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</si>
  <si>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</si>
  <si>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</si>
  <si>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</si>
  <si>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</si>
  <si>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</si>
  <si>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</si>
  <si>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</si>
  <si>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</si>
  <si>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</si>
  <si>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</si>
  <si>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</si>
  <si>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</si>
  <si>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</si>
  <si>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</si>
  <si>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</si>
  <si>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</si>
  <si>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</si>
  <si>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</si>
  <si>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</si>
  <si>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</si>
  <si>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</si>
  <si>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</si>
  <si>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</si>
  <si>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</si>
  <si>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</si>
  <si>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</si>
  <si>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18-10-2022 00:00:00</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</si>
  <si>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</si>
  <si>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</si>
  <si>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</si>
  <si>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</si>
  <si>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</si>
  <si>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</si>
  <si>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</si>
  <si>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</si>
  <si>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</si>
  <si>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</si>
  <si>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</si>
  <si>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</si>
  <si>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</si>
  <si>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</si>
  <si>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</si>
  <si>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</si>
  <si>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</si>
  <si>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</si>
  <si>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</si>
  <si>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</si>
  <si>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</si>
  <si>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</si>
  <si>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31266429</t>
  </si>
  <si>
    <t>МУП "ЖКХ"</t>
  </si>
  <si>
    <t>5208006025</t>
  </si>
  <si>
    <t>520801001</t>
  </si>
  <si>
    <t>28871911</t>
  </si>
  <si>
    <t>МУП "КОММУНАЛЬЩИК"</t>
  </si>
  <si>
    <t>5225006709</t>
  </si>
  <si>
    <t>26552168</t>
  </si>
  <si>
    <t>МУП "КОМУНЭНЕРГО"</t>
  </si>
  <si>
    <t>5238006336</t>
  </si>
  <si>
    <t>30354230</t>
  </si>
  <si>
    <t>МУП "КОНЕВО"</t>
  </si>
  <si>
    <t>5244029437</t>
  </si>
  <si>
    <t>26373510</t>
  </si>
  <si>
    <t>МУП "Коммунальщик"</t>
  </si>
  <si>
    <t>5226013184</t>
  </si>
  <si>
    <t>522601001</t>
  </si>
  <si>
    <t>26373421</t>
  </si>
  <si>
    <t>МУП "Коммунсервис"</t>
  </si>
  <si>
    <t>5214000230</t>
  </si>
  <si>
    <t>26358284</t>
  </si>
  <si>
    <t>МУП "Комфорт"</t>
  </si>
  <si>
    <t>5243016724</t>
  </si>
  <si>
    <t>26358265</t>
  </si>
  <si>
    <t>МУП "Лесогорск ЖКХ"</t>
  </si>
  <si>
    <t>5238005484</t>
  </si>
  <si>
    <t>31158286</t>
  </si>
  <si>
    <t>МУП "Лысковокоммунсервис"</t>
  </si>
  <si>
    <t>5222071587</t>
  </si>
  <si>
    <t>31314620</t>
  </si>
  <si>
    <t>МУП "МП "БРКК" МО "БМР"</t>
  </si>
  <si>
    <t>5244031690</t>
  </si>
  <si>
    <t>27839234</t>
  </si>
  <si>
    <t>МУП "МП "ВОДОКАНАЛ" МО "БАЛАХНИНСКИЙ МУНИЦИПАЛЬНЫЙ ОКРУГ" НИЖЕГОРОДСКОЙ ОБЛАСТИ"</t>
  </si>
  <si>
    <t>5244025070</t>
  </si>
  <si>
    <t>27808573</t>
  </si>
  <si>
    <t>МУП "Новосмолинское"</t>
  </si>
  <si>
    <t>5214010679</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</si>
  <si>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</si>
  <si>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</si>
  <si>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</si>
  <si>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</si>
  <si>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</si>
  <si>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</si>
  <si>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</si>
  <si>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</si>
  <si>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</si>
  <si>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</si>
  <si>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</si>
  <si>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</si>
  <si>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26373630</t>
  </si>
  <si>
    <t>МУП "ТВК" г. Заволжья</t>
  </si>
  <si>
    <t>5248016372</t>
  </si>
  <si>
    <t>31348885</t>
  </si>
  <si>
    <t>МУП "ТРУД"</t>
  </si>
  <si>
    <t>5201002409</t>
  </si>
  <si>
    <t>520101001</t>
  </si>
  <si>
    <t>27573878</t>
  </si>
  <si>
    <t>МУП "Тепло"</t>
  </si>
  <si>
    <t>5252029494</t>
  </si>
  <si>
    <t>26552019</t>
  </si>
  <si>
    <t>МУП "Тепловик-1"</t>
  </si>
  <si>
    <t>5217001030</t>
  </si>
  <si>
    <t>521701001</t>
  </si>
  <si>
    <t>26358322</t>
  </si>
  <si>
    <t>МУП "Тепловые сети"</t>
  </si>
  <si>
    <t>5248011350</t>
  </si>
  <si>
    <t>26358253</t>
  </si>
  <si>
    <t>МУП "Теплосети"</t>
  </si>
  <si>
    <t>5235005493</t>
  </si>
  <si>
    <t>26358221</t>
  </si>
  <si>
    <t>МУП "Теплоэнергия-1"</t>
  </si>
  <si>
    <t>5231004851</t>
  </si>
  <si>
    <t>26555847</t>
  </si>
  <si>
    <t>МУП "Теплоэнергосервис"</t>
  </si>
  <si>
    <t>5251008438</t>
  </si>
  <si>
    <t>10-01-2022 00:00:00</t>
  </si>
  <si>
    <t>26358231</t>
  </si>
  <si>
    <t>МУП "Тонкинские теплосети"</t>
  </si>
  <si>
    <t>5233002810</t>
  </si>
  <si>
    <t>523301001</t>
  </si>
  <si>
    <t>31566194</t>
  </si>
  <si>
    <t>МУП "УРЕНСКИЕ ТЕПЛОВЫЕ СЕТИ" УРЕНСКОГО МУНИЦИПАЛЬНОГО ОКРУГА НИЖЕГОРОДСКОЙ ОБЛАСТИ</t>
  </si>
  <si>
    <t>5235006634</t>
  </si>
  <si>
    <t>26373388</t>
  </si>
  <si>
    <t>МУП "Управляющая компания"</t>
  </si>
  <si>
    <t>5204001114</t>
  </si>
  <si>
    <t>520401001</t>
  </si>
  <si>
    <t>28053496</t>
  </si>
  <si>
    <t>МУП "ШОКС"</t>
  </si>
  <si>
    <t>5239010688</t>
  </si>
  <si>
    <t>26551775</t>
  </si>
  <si>
    <t>МУП "Юго-Запад"</t>
  </si>
  <si>
    <t>5227005267</t>
  </si>
  <si>
    <t>30872197</t>
  </si>
  <si>
    <t>МУП «КОММУНРЕСУРС КРАСНОБАКОВСКОГО МУНИЦИПАЛЬНОГО ОКРУГА»</t>
  </si>
  <si>
    <t>5219383900</t>
  </si>
  <si>
    <t>02-08-2016 00:00:00</t>
  </si>
  <si>
    <t>26358255</t>
  </si>
  <si>
    <t>МУП «ЧКАЛОВСКЭНЕРГОРЕСУРС»</t>
  </si>
  <si>
    <t>5236002390</t>
  </si>
  <si>
    <t>31258650</t>
  </si>
  <si>
    <t>МУП ВАРНАВИНСКОГО МУНИЦИПАЛЬНОГО ОКРУГА «ТЕПЛОСНАБЖЕНИЕ»</t>
  </si>
  <si>
    <t>5207016782</t>
  </si>
  <si>
    <t>27577563</t>
  </si>
  <si>
    <t>МУП ЖКХ</t>
  </si>
  <si>
    <t>5237002949</t>
  </si>
  <si>
    <t>523701001</t>
  </si>
  <si>
    <t>26358136</t>
  </si>
  <si>
    <t>МУП ЖКХ "БОГОЯВЛЕНСКОЕ"</t>
  </si>
  <si>
    <t>5215010375</t>
  </si>
  <si>
    <t>26373417</t>
  </si>
  <si>
    <t>МУП ЖКХ "Водоканал"</t>
  </si>
  <si>
    <t>5212007342</t>
  </si>
  <si>
    <t>521201001</t>
  </si>
  <si>
    <t>26373427</t>
  </si>
  <si>
    <t>МУП ЖКХ "Жилсервис" Володарского района</t>
  </si>
  <si>
    <t>5214007997</t>
  </si>
  <si>
    <t>10-06-2003 00:00:00</t>
  </si>
  <si>
    <t>26358120</t>
  </si>
  <si>
    <t>МУП ЖКХ "Ильиногорское"</t>
  </si>
  <si>
    <t>5214005012</t>
  </si>
  <si>
    <t>27633085</t>
  </si>
  <si>
    <t>МУП ЖКХ "Коммунальник"</t>
  </si>
  <si>
    <t>5203002330</t>
  </si>
  <si>
    <t>520303001</t>
  </si>
  <si>
    <t>28452082</t>
  </si>
  <si>
    <t>МУП ЖКХ "Сокол"</t>
  </si>
  <si>
    <t>5248034734</t>
  </si>
  <si>
    <t>26555489</t>
  </si>
  <si>
    <t>МУП ЖКХ "Тепелевское"</t>
  </si>
  <si>
    <t>5215001797</t>
  </si>
  <si>
    <t>13-10-2009 00:00:00</t>
  </si>
  <si>
    <t>26553600</t>
  </si>
  <si>
    <t>МУП ЖКХ Григоровского сельсовета</t>
  </si>
  <si>
    <t>5204001467</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</si>
  <si>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</si>
  <si>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</si>
  <si>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</si>
  <si>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</si>
  <si>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</si>
  <si>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</si>
  <si>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</si>
  <si>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</si>
  <si>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</si>
  <si>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</si>
  <si>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26358129</t>
  </si>
  <si>
    <t>Малопицкое МУМППЖКХ</t>
  </si>
  <si>
    <t>5215000761</t>
  </si>
  <si>
    <t>29-06-2006 00:00:00</t>
  </si>
  <si>
    <t>26358425</t>
  </si>
  <si>
    <t>НГТУ</t>
  </si>
  <si>
    <t>5260001439</t>
  </si>
  <si>
    <t>26358426</t>
  </si>
  <si>
    <t>ННГАСУ</t>
  </si>
  <si>
    <t>5260002707</t>
  </si>
  <si>
    <t>26358474</t>
  </si>
  <si>
    <t>ННГУ</t>
  </si>
  <si>
    <t>26555250</t>
  </si>
  <si>
    <t>НПАП № 1 - филиал ГП "Нижегородпассажиравтотранс"</t>
  </si>
  <si>
    <t>5260000192</t>
  </si>
  <si>
    <t>525703001</t>
  </si>
  <si>
    <t>26555257</t>
  </si>
  <si>
    <t>НПАП № 2 - филиал ГП "Нижегородпассажиравтотранс"</t>
  </si>
  <si>
    <t>525802001</t>
  </si>
  <si>
    <t>26358420</t>
  </si>
  <si>
    <t>Нижегородский авиастроительный завод "Сокол" - филиал АО "РСК "МиГ"</t>
  </si>
  <si>
    <t>7714733528</t>
  </si>
  <si>
    <t>01-06-2022 00:00:00</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</si>
  <si>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</si>
  <si>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</si>
  <si>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</si>
  <si>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</si>
  <si>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</si>
  <si>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</si>
  <si>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</si>
  <si>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</si>
  <si>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</si>
  <si>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</si>
  <si>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</si>
  <si>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</si>
  <si>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</si>
  <si>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</si>
  <si>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</si>
  <si>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521801001</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</si>
  <si>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</si>
  <si>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</si>
  <si>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</si>
  <si>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</si>
  <si>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</si>
  <si>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</si>
  <si>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</si>
  <si>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</si>
  <si>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</si>
  <si>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26555646</t>
  </si>
  <si>
    <t>ОАО "Волговятмашэлектроснабсбыт"</t>
  </si>
  <si>
    <t>5263005417</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</si>
  <si>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</si>
  <si>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</si>
  <si>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</si>
  <si>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</si>
  <si>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</si>
  <si>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</si>
  <si>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</si>
  <si>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</si>
  <si>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</si>
  <si>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</si>
  <si>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</si>
  <si>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</si>
  <si>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</si>
  <si>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</si>
  <si>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</si>
  <si>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</si>
  <si>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</si>
  <si>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</si>
  <si>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</si>
  <si>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26569255</t>
  </si>
  <si>
    <t>ОАО "Керма"</t>
  </si>
  <si>
    <t>5250001581</t>
  </si>
  <si>
    <t>525001001</t>
  </si>
  <si>
    <t>26358237</t>
  </si>
  <si>
    <t>ОАО "Коммунтехсервис"</t>
  </si>
  <si>
    <t>5234003863</t>
  </si>
  <si>
    <t>26358281</t>
  </si>
  <si>
    <t>ОАО "ЛЕГМАШ"</t>
  </si>
  <si>
    <t>5243001862</t>
  </si>
  <si>
    <t>27-10-1992 00:00:00</t>
  </si>
  <si>
    <t>26358171</t>
  </si>
  <si>
    <t>ОАО "ЛЭТЗ"</t>
  </si>
  <si>
    <t>5222000882</t>
  </si>
  <si>
    <t>26358359</t>
  </si>
  <si>
    <t>ОАО "МИЗ-Ворсма"</t>
  </si>
  <si>
    <t>5252000368</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</si>
  <si>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</si>
  <si>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</si>
  <si>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</si>
  <si>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</si>
  <si>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</si>
  <si>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</si>
  <si>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</si>
  <si>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</si>
  <si>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</si>
  <si>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</si>
  <si>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</si>
  <si>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</si>
  <si>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</si>
  <si>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</si>
  <si>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</si>
  <si>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</si>
  <si>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</si>
  <si>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</si>
  <si>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</si>
  <si>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</si>
  <si>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</si>
  <si>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</si>
  <si>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</si>
  <si>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</si>
  <si>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</si>
  <si>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</si>
  <si>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</si>
  <si>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</si>
  <si>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</si>
  <si>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</si>
  <si>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</si>
  <si>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</si>
  <si>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</si>
  <si>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26951315</t>
  </si>
  <si>
    <t>ОАО "УК ЖКХ Починковского района"</t>
  </si>
  <si>
    <t>5227006006</t>
  </si>
  <si>
    <t>26358214</t>
  </si>
  <si>
    <t>ОАО "УК ЖКХ Сергачского района"</t>
  </si>
  <si>
    <t>5229007213</t>
  </si>
  <si>
    <t>522901001</t>
  </si>
  <si>
    <t>31612515</t>
  </si>
  <si>
    <t>ОБЩЕСТВО С ОГРАНИЧЕННОЙ ОТВЕТСТВЕННОСТЬЮ "ТЕПЛОТРЕЙД-НН"</t>
  </si>
  <si>
    <t>5263148447</t>
  </si>
  <si>
    <t>31531172</t>
  </si>
  <si>
    <t>ООО "АКАДЕМКОМФОРТ"</t>
  </si>
  <si>
    <t>5250073836</t>
  </si>
  <si>
    <t>28046028</t>
  </si>
  <si>
    <t>ООО "Автобан"</t>
  </si>
  <si>
    <t>5262057290</t>
  </si>
  <si>
    <t>26358389</t>
  </si>
  <si>
    <t>ООО "Автозаводская ТЭЦ"</t>
  </si>
  <si>
    <t>5256049357</t>
  </si>
  <si>
    <t>26358387</t>
  </si>
  <si>
    <t>ООО "Агрокомплекс Доскино"</t>
  </si>
  <si>
    <t>5256048674</t>
  </si>
  <si>
    <t>28257101</t>
  </si>
  <si>
    <t>ООО "Актеон"</t>
  </si>
  <si>
    <t>5262114420</t>
  </si>
  <si>
    <t>28799523</t>
  </si>
  <si>
    <t>ООО "Арго-Энерго52"</t>
  </si>
  <si>
    <t>5260357354</t>
  </si>
  <si>
    <t>26358283</t>
  </si>
  <si>
    <t>ООО "Арзамасское ПО "Автопровод"</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</si>
  <si>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</si>
  <si>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</si>
  <si>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</si>
  <si>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</si>
  <si>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</si>
  <si>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</si>
  <si>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</si>
  <si>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</si>
  <si>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</si>
  <si>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</si>
  <si>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</si>
  <si>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</si>
  <si>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</si>
  <si>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</si>
  <si>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</si>
  <si>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31618550</t>
  </si>
  <si>
    <t>ООО "БУГРОВСКИЕ МЕЛЬНИЦЫ"</t>
  </si>
  <si>
    <t>5259154060</t>
  </si>
  <si>
    <t>31443656</t>
  </si>
  <si>
    <t>5261126776</t>
  </si>
  <si>
    <t>29-04-2020 00:00:00</t>
  </si>
  <si>
    <t>26358178</t>
  </si>
  <si>
    <t>ООО "БУМИ"</t>
  </si>
  <si>
    <t>5222014282</t>
  </si>
  <si>
    <t>28460875</t>
  </si>
  <si>
    <t>ООО "БЭФ"</t>
  </si>
  <si>
    <t>5246043638</t>
  </si>
  <si>
    <t>28013687</t>
  </si>
  <si>
    <t>ООО "Бор Инвест"</t>
  </si>
  <si>
    <t>5246041888</t>
  </si>
  <si>
    <t>28460965</t>
  </si>
  <si>
    <t>ООО "Бор Теплоэнерго"</t>
  </si>
  <si>
    <t>5246043589</t>
  </si>
  <si>
    <t>28500820</t>
  </si>
  <si>
    <t>ООО "Бугровские мельницы"</t>
  </si>
  <si>
    <t>5257071563</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</si>
  <si>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</si>
  <si>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</si>
  <si>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</si>
  <si>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</si>
  <si>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</si>
  <si>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</si>
  <si>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</si>
  <si>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</si>
  <si>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</si>
  <si>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</si>
  <si>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</si>
  <si>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</si>
  <si>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</si>
  <si>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</si>
  <si>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</si>
  <si>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28425169</t>
  </si>
  <si>
    <t>ООО "Веста"</t>
  </si>
  <si>
    <t>5251008188</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</si>
  <si>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</si>
  <si>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</si>
  <si>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</si>
  <si>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</si>
  <si>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</si>
  <si>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</si>
  <si>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</si>
  <si>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</si>
  <si>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</si>
  <si>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</si>
  <si>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</si>
  <si>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</si>
  <si>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03-02-2022 00:00:00</t>
  </si>
  <si>
    <t>26358298</t>
  </si>
  <si>
    <t>ООО "Волготрансгазстроймонтаж"</t>
  </si>
  <si>
    <t>5245008630</t>
  </si>
  <si>
    <t>31026167</t>
  </si>
  <si>
    <t>ООО "Восход"</t>
  </si>
  <si>
    <t>5207016711</t>
  </si>
  <si>
    <t>26358435</t>
  </si>
  <si>
    <t>ООО "Высоковский кирпичный завод+"</t>
  </si>
  <si>
    <t>5260108580</t>
  </si>
  <si>
    <t>31448442</t>
  </si>
  <si>
    <t>ООО "ГЛОБАЛЛОГИСТИК"</t>
  </si>
  <si>
    <t>5401307630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</si>
  <si>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</si>
  <si>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</si>
  <si>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</si>
  <si>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</si>
  <si>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</si>
  <si>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</si>
  <si>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</si>
  <si>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</si>
  <si>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</si>
  <si>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</si>
  <si>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</si>
  <si>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</si>
  <si>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</si>
  <si>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</si>
  <si>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</si>
  <si>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</si>
  <si>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</si>
  <si>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</si>
  <si>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</si>
  <si>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</si>
  <si>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</si>
  <si>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</si>
  <si>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</si>
  <si>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</si>
  <si>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</si>
  <si>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</si>
  <si>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</si>
  <si>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</si>
  <si>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26557165</t>
  </si>
  <si>
    <t>ООО "Жилкомсервис"</t>
  </si>
  <si>
    <t>5228055711</t>
  </si>
  <si>
    <t>31438254</t>
  </si>
  <si>
    <t>ООО "ЗАЛЕСНОЕ"</t>
  </si>
  <si>
    <t>5228055729</t>
  </si>
  <si>
    <t>28858492</t>
  </si>
  <si>
    <t>ООО "ЗЕНИТ ЭНЕРГО"</t>
  </si>
  <si>
    <t>5262305560</t>
  </si>
  <si>
    <t>08-09-2014 00:00:00</t>
  </si>
  <si>
    <t>26562570</t>
  </si>
  <si>
    <t>ООО "Заводские сети"</t>
  </si>
  <si>
    <t>5256049340</t>
  </si>
  <si>
    <t>26322342</t>
  </si>
  <si>
    <t>ООО "Зефс-энерго"</t>
  </si>
  <si>
    <t>5258049909</t>
  </si>
  <si>
    <t>31306641</t>
  </si>
  <si>
    <t>ООО "ИНЖЕНЕРНЫЙ ЦЕНТР"</t>
  </si>
  <si>
    <t>5246053330</t>
  </si>
  <si>
    <t>03-04-2019 00:00:00</t>
  </si>
  <si>
    <t>28460903</t>
  </si>
  <si>
    <t>ООО "ИТ"</t>
  </si>
  <si>
    <t>5246043596</t>
  </si>
  <si>
    <t>28821602</t>
  </si>
  <si>
    <t>ООО "Интер"</t>
  </si>
  <si>
    <t>5250060280</t>
  </si>
  <si>
    <t>31061810</t>
  </si>
  <si>
    <t>ООО "КАПИТАЛ-МЕНЕДЖМЕНТ"</t>
  </si>
  <si>
    <t>5258135717</t>
  </si>
  <si>
    <t>31442710</t>
  </si>
  <si>
    <t>ООО "КВОЛИТ-СТРОЙ"</t>
  </si>
  <si>
    <t>5262292984</t>
  </si>
  <si>
    <t>26358471</t>
  </si>
  <si>
    <t>ООО "КЛАСС ПЛЮС"</t>
  </si>
  <si>
    <t>5261106233</t>
  </si>
  <si>
    <t>31345872</t>
  </si>
  <si>
    <t>ООО "КМ ТЕПЛОРЕСУРС"</t>
  </si>
  <si>
    <t>5262362977</t>
  </si>
  <si>
    <t>30801688</t>
  </si>
  <si>
    <t>ООО "КМ ЭНЕРГО"</t>
  </si>
  <si>
    <t>5262299002</t>
  </si>
  <si>
    <t>06-10-2022 00:00:00</t>
  </si>
  <si>
    <t>30854345</t>
  </si>
  <si>
    <t>ООО "КОММУНАЛЬЩИК-НН"</t>
  </si>
  <si>
    <t>5245027023</t>
  </si>
  <si>
    <t>19-10-2015 00:00:00</t>
  </si>
  <si>
    <t>28815743</t>
  </si>
  <si>
    <t>ООО "КСК"</t>
  </si>
  <si>
    <t>5256122751</t>
  </si>
  <si>
    <t>28871053</t>
  </si>
  <si>
    <t>ООО "Капролактам-Энерго"</t>
  </si>
  <si>
    <t>5249133382</t>
  </si>
  <si>
    <t>26-04-2023 00:00:00</t>
  </si>
  <si>
    <t>28043750</t>
  </si>
  <si>
    <t>ООО "Княгининский Стройгаз"</t>
  </si>
  <si>
    <t>5217003648</t>
  </si>
  <si>
    <t>26358436</t>
  </si>
  <si>
    <t>ООО "Ковчег-НН"</t>
  </si>
  <si>
    <t>5260079227</t>
  </si>
  <si>
    <t>26358102</t>
  </si>
  <si>
    <t>ООО "КомСервис"</t>
  </si>
  <si>
    <t>5208005141</t>
  </si>
  <si>
    <t>27670979</t>
  </si>
  <si>
    <t>ООО "КомСервис-Т р.п. Вача"</t>
  </si>
  <si>
    <t>5208005166</t>
  </si>
  <si>
    <t>13-09-2011 00:00:00</t>
  </si>
  <si>
    <t>28451400</t>
  </si>
  <si>
    <t>ООО "Коммунальник"</t>
  </si>
  <si>
    <t>5225004677</t>
  </si>
  <si>
    <t>15-04-2005 00:00:00</t>
  </si>
  <si>
    <t>27566780</t>
  </si>
  <si>
    <t>ООО "Коммунальщик"</t>
  </si>
  <si>
    <t>5245017794</t>
  </si>
  <si>
    <t>28455154</t>
  </si>
  <si>
    <t>ООО "Коммунсервис"</t>
  </si>
  <si>
    <t>5235007356</t>
  </si>
  <si>
    <t>30939581</t>
  </si>
  <si>
    <t>ООО "ЛЕСПРОМ"</t>
  </si>
  <si>
    <t>5234004176</t>
  </si>
  <si>
    <t>26413215</t>
  </si>
  <si>
    <t>ООО "ЛУКОЙЛ-ЭНЕРГОСЕТИ"</t>
  </si>
  <si>
    <t>5260230051</t>
  </si>
  <si>
    <t>31350312</t>
  </si>
  <si>
    <t>ООО "МНУЦ ВТИ"</t>
  </si>
  <si>
    <t>7709956215</t>
  </si>
  <si>
    <t>770901001</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</si>
  <si>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</si>
  <si>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</si>
  <si>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</si>
  <si>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</si>
  <si>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</si>
  <si>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</si>
  <si>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</si>
  <si>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</si>
  <si>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</si>
  <si>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</si>
  <si>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</si>
  <si>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</si>
  <si>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</si>
  <si>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</si>
  <si>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</si>
  <si>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</si>
  <si>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</si>
  <si>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</si>
  <si>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31230061</t>
  </si>
  <si>
    <t>ООО "НТФ"</t>
  </si>
  <si>
    <t>5262360338</t>
  </si>
  <si>
    <t>03-12-2018 00:00:00</t>
  </si>
  <si>
    <t>31212674</t>
  </si>
  <si>
    <t>ООО "НТЦ"</t>
  </si>
  <si>
    <t>5223035415</t>
  </si>
  <si>
    <t>05-09-2018 00:00:00</t>
  </si>
  <si>
    <t>31388077</t>
  </si>
  <si>
    <t>ООО "НЭСК"</t>
  </si>
  <si>
    <t>5257191878</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</si>
  <si>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</si>
  <si>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</si>
  <si>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</si>
  <si>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</si>
  <si>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</si>
  <si>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</si>
  <si>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</si>
  <si>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</si>
  <si>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</si>
  <si>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</si>
  <si>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</si>
  <si>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</si>
  <si>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</si>
  <si>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28942293</t>
  </si>
  <si>
    <t>ООО "ОКАТЕПЛОСЕРВИС"</t>
  </si>
  <si>
    <t>5214011802</t>
  </si>
  <si>
    <t>31340582</t>
  </si>
  <si>
    <t>ООО "ОРК"</t>
  </si>
  <si>
    <t>5259120135</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</si>
  <si>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</si>
  <si>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</si>
  <si>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</si>
  <si>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</si>
  <si>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</si>
  <si>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</si>
  <si>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</si>
  <si>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</si>
  <si>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</si>
  <si>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</si>
  <si>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</si>
  <si>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</si>
  <si>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</si>
  <si>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31394997</t>
  </si>
  <si>
    <t>ООО "ПРОМЭНЕРГО ЛУКИНО"</t>
  </si>
  <si>
    <t>5244032285</t>
  </si>
  <si>
    <t>31461541</t>
  </si>
  <si>
    <t>ООО "ПРОФСТРОЙПРОЕКТ НН"</t>
  </si>
  <si>
    <t>5245012980</t>
  </si>
  <si>
    <t>27774371</t>
  </si>
  <si>
    <t>ООО "Парус"</t>
  </si>
  <si>
    <t>5246038740</t>
  </si>
  <si>
    <t>28951517</t>
  </si>
  <si>
    <t>ООО "Поволжье - Ресурс"</t>
  </si>
  <si>
    <t>5209005539</t>
  </si>
  <si>
    <t>28459341</t>
  </si>
  <si>
    <t>ООО "Политек НН"</t>
  </si>
  <si>
    <t>5260319133</t>
  </si>
  <si>
    <t>16-03-2022 00:00:00</t>
  </si>
  <si>
    <t>26551997</t>
  </si>
  <si>
    <t>ООО "Политерм"</t>
  </si>
  <si>
    <t>5236006235</t>
  </si>
  <si>
    <t>27719695</t>
  </si>
  <si>
    <t>ООО "ПримаЭнерго"</t>
  </si>
  <si>
    <t>5259069383</t>
  </si>
  <si>
    <t>28455277</t>
  </si>
  <si>
    <t>ООО "Промтепло"</t>
  </si>
  <si>
    <t>5251009826</t>
  </si>
  <si>
    <t>26651300</t>
  </si>
  <si>
    <t>ООО "ПрофТепло"</t>
  </si>
  <si>
    <t>5202007216</t>
  </si>
  <si>
    <t>520201001</t>
  </si>
  <si>
    <t>26766778</t>
  </si>
  <si>
    <t>ООО "Профит Инвест"</t>
  </si>
  <si>
    <t>4101103970</t>
  </si>
  <si>
    <t>526043001</t>
  </si>
  <si>
    <t>28425154</t>
  </si>
  <si>
    <t>ООО "Профит"</t>
  </si>
  <si>
    <t>5262287335</t>
  </si>
  <si>
    <t>770301001</t>
  </si>
  <si>
    <t>26829810</t>
  </si>
  <si>
    <t>ООО "РАСКО-Энергосервис"</t>
  </si>
  <si>
    <t>5259033115</t>
  </si>
  <si>
    <t>30953148</t>
  </si>
  <si>
    <t>ООО "РЕМОНТНИК"</t>
  </si>
  <si>
    <t>5222071530</t>
  </si>
  <si>
    <t>31193125</t>
  </si>
  <si>
    <t>ООО "РИКОР ЭНЕРГО"</t>
  </si>
  <si>
    <t>5243036135</t>
  </si>
  <si>
    <t>524303613</t>
  </si>
  <si>
    <t>31401059</t>
  </si>
  <si>
    <t>ООО "РУАН"</t>
  </si>
  <si>
    <t>5263138167</t>
  </si>
  <si>
    <t>30884490</t>
  </si>
  <si>
    <t>ООО "РУССКИЙ СТАНДАРТ"</t>
  </si>
  <si>
    <t>5260403297</t>
  </si>
  <si>
    <t>12-01-2015 00:00:00</t>
  </si>
  <si>
    <t>26650748</t>
  </si>
  <si>
    <t>ООО "РегионРесурс"</t>
  </si>
  <si>
    <t>5252023559</t>
  </si>
  <si>
    <t>26654120</t>
  </si>
  <si>
    <t>ООО "Ресурс"</t>
  </si>
  <si>
    <t>5225005769</t>
  </si>
  <si>
    <t>31624417</t>
  </si>
  <si>
    <t>ООО "СЕВЕРНЫЕ КОММУНАЛЬНЫЕ СЕТИ"</t>
  </si>
  <si>
    <t>5235007589</t>
  </si>
  <si>
    <t>31241397</t>
  </si>
  <si>
    <t>ООО "СК МАДИС"</t>
  </si>
  <si>
    <t>5047160143</t>
  </si>
  <si>
    <t>26358404</t>
  </si>
  <si>
    <t>ООО "СК-НН"</t>
  </si>
  <si>
    <t>5257057777</t>
  </si>
  <si>
    <t>31222003</t>
  </si>
  <si>
    <t>ООО "СПЕЦИАЛИЗИРОВАННЫЙ ЗАСТРОЙЩИК "СПЕКТР"</t>
  </si>
  <si>
    <t>7716643855</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</si>
  <si>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</si>
  <si>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</si>
  <si>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</si>
  <si>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</si>
  <si>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</si>
  <si>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</si>
  <si>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</si>
  <si>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</si>
  <si>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</si>
  <si>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</si>
  <si>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</si>
  <si>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</si>
  <si>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</si>
  <si>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</si>
  <si>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</si>
  <si>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</si>
  <si>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</si>
  <si>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</si>
  <si>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27572131</t>
  </si>
  <si>
    <t>ООО "Сетка-Энерго"</t>
  </si>
  <si>
    <t>5249021833</t>
  </si>
  <si>
    <t>26555552</t>
  </si>
  <si>
    <t>ООО "Старт-Строй"</t>
  </si>
  <si>
    <t>5262059353</t>
  </si>
  <si>
    <t>31061778</t>
  </si>
  <si>
    <t>ООО "Стройэнергомонтаж"</t>
  </si>
  <si>
    <t>5260356760</t>
  </si>
  <si>
    <t>01-09-2022 00:00:00</t>
  </si>
  <si>
    <t>27322384</t>
  </si>
  <si>
    <t>ООО "Сухобезводнинское ЖКХ"</t>
  </si>
  <si>
    <t>5228056070</t>
  </si>
  <si>
    <t>27580815</t>
  </si>
  <si>
    <t>ООО "Сява ЖКУ"</t>
  </si>
  <si>
    <t>5239010053</t>
  </si>
  <si>
    <t>31166873</t>
  </si>
  <si>
    <t>ООО "ТГС"</t>
  </si>
  <si>
    <t>5262351051</t>
  </si>
  <si>
    <t>31196714</t>
  </si>
  <si>
    <t>ООО "ТЕПЛО ПЛЮС"</t>
  </si>
  <si>
    <t>5261113456</t>
  </si>
  <si>
    <t>31345881</t>
  </si>
  <si>
    <t>ООО "ТЕПЛОСЕТЬ"</t>
  </si>
  <si>
    <t>5258145472</t>
  </si>
  <si>
    <t>31386831</t>
  </si>
  <si>
    <t>ООО "ТЕПЛОСТРОЙ"</t>
  </si>
  <si>
    <t>5260386637</t>
  </si>
  <si>
    <t>31614648</t>
  </si>
  <si>
    <t>ООО "ТЕХНОЛОГИКА"</t>
  </si>
  <si>
    <t>5249172857</t>
  </si>
  <si>
    <t>30376603</t>
  </si>
  <si>
    <t>ООО "ТК "Ждановский"</t>
  </si>
  <si>
    <t>5250047473</t>
  </si>
  <si>
    <t>31341452</t>
  </si>
  <si>
    <t>ООО "ТОО 17"</t>
  </si>
  <si>
    <t>5244031891</t>
  </si>
  <si>
    <t>30989316</t>
  </si>
  <si>
    <t>ООО "ТОПЛИВНАЯ КОМПАНИЯ"</t>
  </si>
  <si>
    <t>5252041075</t>
  </si>
  <si>
    <t>30926564</t>
  </si>
  <si>
    <t>ООО "ТЭ"</t>
  </si>
  <si>
    <t>5245028154</t>
  </si>
  <si>
    <t>28424890</t>
  </si>
  <si>
    <t>ООО "ТЭК"</t>
  </si>
  <si>
    <t>5262291250</t>
  </si>
  <si>
    <t>27784821</t>
  </si>
  <si>
    <t>ООО "Тепло"</t>
  </si>
  <si>
    <t>5239010078</t>
  </si>
  <si>
    <t>26553469</t>
  </si>
  <si>
    <t>ООО "ТеплоЭнергетическая Компания"</t>
  </si>
  <si>
    <t>5252022210</t>
  </si>
  <si>
    <t>26-05-2022 00:00:00</t>
  </si>
  <si>
    <t>28460888</t>
  </si>
  <si>
    <t>ООО "Тепловик"</t>
  </si>
  <si>
    <t>5246043606</t>
  </si>
  <si>
    <t>26358085</t>
  </si>
  <si>
    <t>ООО "Тепловые сети Арзамасского района"</t>
  </si>
  <si>
    <t>5202010410</t>
  </si>
  <si>
    <t>26760360</t>
  </si>
  <si>
    <t>ООО "Тепловые сети"</t>
  </si>
  <si>
    <t>5201030205</t>
  </si>
  <si>
    <t>27967327</t>
  </si>
  <si>
    <t>ООО "Теплосети"</t>
  </si>
  <si>
    <t>5256112714</t>
  </si>
  <si>
    <t>27965855</t>
  </si>
  <si>
    <t>ООО "Теплоцентраль"</t>
  </si>
  <si>
    <t>5212510387</t>
  </si>
  <si>
    <t>26811759</t>
  </si>
  <si>
    <t>ООО "Термаль"</t>
  </si>
  <si>
    <t>5250050892</t>
  </si>
  <si>
    <t>30802627</t>
  </si>
  <si>
    <t>ООО "ТермоТрон"</t>
  </si>
  <si>
    <t>5024159342</t>
  </si>
  <si>
    <t>502401001</t>
  </si>
  <si>
    <t>02-11-2015 00:00:00</t>
  </si>
  <si>
    <t>26358312</t>
  </si>
  <si>
    <t>ООО "Техноэнергосервис"</t>
  </si>
  <si>
    <t>5246022243</t>
  </si>
  <si>
    <t>26555334</t>
  </si>
  <si>
    <t>ООО "Тосол-Синтез-Энерго"</t>
  </si>
  <si>
    <t>5249091260</t>
  </si>
  <si>
    <t>31520267</t>
  </si>
  <si>
    <t>ООО "УК ТЭСК"</t>
  </si>
  <si>
    <t>7730254681</t>
  </si>
  <si>
    <t>773001001</t>
  </si>
  <si>
    <t>28942302</t>
  </si>
  <si>
    <t>ООО "УПРАВЛЯЮЩАЯ КОМПАНИЯ"</t>
  </si>
  <si>
    <t>5214010816</t>
  </si>
  <si>
    <t>26358251</t>
  </si>
  <si>
    <t>ООО "Уренская швейная фабрика"</t>
  </si>
  <si>
    <t>5235004820</t>
  </si>
  <si>
    <t>31615793</t>
  </si>
  <si>
    <t>ООО "ФЕНИКС"</t>
  </si>
  <si>
    <t>5244029349</t>
  </si>
  <si>
    <t>26951224</t>
  </si>
  <si>
    <t>ООО "ФИТОФАРМ-НН"</t>
  </si>
  <si>
    <t>5261035060</t>
  </si>
  <si>
    <t>27632973</t>
  </si>
  <si>
    <t>ООО "ФСК "Энерго Строй"</t>
  </si>
  <si>
    <t>5257055240</t>
  </si>
  <si>
    <t>26358445</t>
  </si>
  <si>
    <t>ООО "ЦТО "Меркурий"</t>
  </si>
  <si>
    <t>5260096462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</si>
  <si>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</si>
  <si>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</si>
  <si>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</si>
  <si>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</si>
  <si>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</si>
  <si>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</si>
  <si>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</si>
  <si>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</si>
  <si>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</si>
  <si>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</si>
  <si>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</si>
  <si>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</si>
  <si>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</si>
  <si>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</si>
  <si>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</si>
  <si>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03-03-2016 00:00:00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</si>
  <si>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</si>
  <si>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</si>
  <si>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</si>
  <si>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</si>
  <si>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</si>
  <si>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</si>
  <si>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</si>
  <si>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</si>
  <si>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</si>
  <si>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</si>
  <si>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</si>
  <si>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</si>
  <si>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</si>
  <si>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</si>
  <si>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</si>
  <si>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</si>
  <si>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</si>
  <si>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</si>
  <si>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</si>
  <si>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22-09-2022 00:00:00</t>
  </si>
  <si>
    <t>28139704</t>
  </si>
  <si>
    <t>ООО "Энергетика"</t>
  </si>
  <si>
    <t>5260342407</t>
  </si>
  <si>
    <t>26358453</t>
  </si>
  <si>
    <t>ООО "Энергия"</t>
  </si>
  <si>
    <t>5260171247</t>
  </si>
  <si>
    <t>26358455</t>
  </si>
  <si>
    <t>ООО "Энергосервис"</t>
  </si>
  <si>
    <t>5260178764</t>
  </si>
  <si>
    <t>27583800</t>
  </si>
  <si>
    <t>ООО "Энерготранс"</t>
  </si>
  <si>
    <t>5249107583</t>
  </si>
  <si>
    <t>30839410</t>
  </si>
  <si>
    <t>ООО "ЭнерджиПром-НН"</t>
  </si>
  <si>
    <t>5260386563</t>
  </si>
  <si>
    <t>23-05-2014 00:00:00</t>
  </si>
  <si>
    <t>31254089</t>
  </si>
  <si>
    <t>ООО «ПРОМЭНЕРГО»</t>
  </si>
  <si>
    <t>5245030019</t>
  </si>
  <si>
    <t>26358378</t>
  </si>
  <si>
    <t>ООО Агрофирма "Павловская"</t>
  </si>
  <si>
    <t>5252011169</t>
  </si>
  <si>
    <t>26951978</t>
  </si>
  <si>
    <t>ООО МУП "Прометей"</t>
  </si>
  <si>
    <t>5219382920</t>
  </si>
  <si>
    <t>26506413</t>
  </si>
  <si>
    <t>ООО НПО "Мехинструмент"</t>
  </si>
  <si>
    <t>5252024087</t>
  </si>
  <si>
    <t>31434085</t>
  </si>
  <si>
    <t>ООО НПФ "ХОЛДИНГ НН"</t>
  </si>
  <si>
    <t>5258113294</t>
  </si>
  <si>
    <t>28875534</t>
  </si>
  <si>
    <t>ООО ПКФ "ТЕПЛО"</t>
  </si>
  <si>
    <t>5251009953</t>
  </si>
  <si>
    <t>30436416</t>
  </si>
  <si>
    <t>ООО СК "Холдинг НН"</t>
  </si>
  <si>
    <t>5258090470</t>
  </si>
  <si>
    <t>26358479</t>
  </si>
  <si>
    <t>ООО Торговое предприятие "Нижегородец"</t>
  </si>
  <si>
    <t>5254017367</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</si>
  <si>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</si>
  <si>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</si>
  <si>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</si>
  <si>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</si>
  <si>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</si>
  <si>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</si>
  <si>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</si>
  <si>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</si>
  <si>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</si>
  <si>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</si>
  <si>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</si>
  <si>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</si>
  <si>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</si>
  <si>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31390562</t>
  </si>
  <si>
    <t>ООО"КС-ТВК"</t>
  </si>
  <si>
    <t>5244014078</t>
  </si>
  <si>
    <t>30359845</t>
  </si>
  <si>
    <t>ОП "Нижегородское" АО "Главное управление жилищно-коммунального хозяйства"</t>
  </si>
  <si>
    <t>526245001</t>
  </si>
  <si>
    <t>26358077</t>
  </si>
  <si>
    <t>ПАО "ГАЗПРОМ ГАЗОРАСПРЕДЕЛЕНИЕ НИЖНИЙ НОВГОРОД"</t>
  </si>
  <si>
    <t>5200000102</t>
  </si>
  <si>
    <t>13-01-1994 00:00:00</t>
  </si>
  <si>
    <t>01-02-2023 00:00:00</t>
  </si>
  <si>
    <t>26322338</t>
  </si>
  <si>
    <t>ПАО "ЗМЗ"</t>
  </si>
  <si>
    <t>5248004137</t>
  </si>
  <si>
    <t>26322359</t>
  </si>
  <si>
    <t>ПАО "Завод "Красное Сормово"</t>
  </si>
  <si>
    <t>5263006629</t>
  </si>
  <si>
    <t>26358362</t>
  </si>
  <si>
    <t>ПАО "МИТРА"</t>
  </si>
  <si>
    <t>5252000456</t>
  </si>
  <si>
    <t>26358466</t>
  </si>
  <si>
    <t>ПАО "НИТЕЛ"</t>
  </si>
  <si>
    <t>5261001745</t>
  </si>
  <si>
    <t>29-10-1992 00:00:00</t>
  </si>
  <si>
    <t>31596848</t>
  </si>
  <si>
    <t>ПАО "ОАК"</t>
  </si>
  <si>
    <t>7708619320</t>
  </si>
  <si>
    <t>26380702</t>
  </si>
  <si>
    <t>ПАО "ПАВЛОВСКИЙ АВТОБУС"</t>
  </si>
  <si>
    <t>5252000350</t>
  </si>
  <si>
    <t>26358358</t>
  </si>
  <si>
    <t>ПАО "РУСПОЛИМЕТ"</t>
  </si>
  <si>
    <t>5251008501</t>
  </si>
  <si>
    <t>26358101</t>
  </si>
  <si>
    <t>ПАО "ТРУД"</t>
  </si>
  <si>
    <t>5208000834</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</si>
  <si>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</si>
  <si>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</si>
  <si>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</si>
  <si>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</si>
  <si>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</si>
  <si>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</si>
  <si>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</si>
  <si>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</si>
  <si>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</si>
  <si>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</si>
  <si>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</si>
  <si>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</si>
  <si>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</si>
  <si>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</si>
  <si>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</si>
  <si>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</si>
  <si>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</si>
  <si>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</si>
  <si>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</si>
  <si>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</si>
  <si>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</si>
  <si>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</si>
  <si>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31612520</t>
  </si>
  <si>
    <t>УФСБ РОССИИ ПО НИЖЕГОРОДСКОЙ ОБЛАСТИ</t>
  </si>
  <si>
    <t>5260051260</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</si>
  <si>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</si>
  <si>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</si>
  <si>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</si>
  <si>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</si>
  <si>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</si>
  <si>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</si>
  <si>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31025414</t>
  </si>
  <si>
    <t>ФГБУ "ЦЖКУ" МИНОБОРОНЫ РОССИИ</t>
  </si>
  <si>
    <t>7729314745</t>
  </si>
  <si>
    <t>30903763</t>
  </si>
  <si>
    <t>26768505</t>
  </si>
  <si>
    <t>ФГУП "РФЯЦ-ВНИИЭФ"</t>
  </si>
  <si>
    <t>5254001230</t>
  </si>
  <si>
    <t>26555503</t>
  </si>
  <si>
    <t>ФГУП "Российская телевизионная и радиовещательная сеть"</t>
  </si>
  <si>
    <t>7717127211</t>
  </si>
  <si>
    <t>526202001</t>
  </si>
  <si>
    <t>26322363</t>
  </si>
  <si>
    <t>ФКП "Завод имени Я.М. Свердлова"</t>
  </si>
  <si>
    <t>5249002485</t>
  </si>
  <si>
    <t>30875411</t>
  </si>
  <si>
    <t>ФКУ ИК-1 ГУФСИН РОССИИ ПО НИЖЕГОРОДСКОЙ ОБЛАСТИ</t>
  </si>
  <si>
    <t>5228007186</t>
  </si>
  <si>
    <t>11-03-2011 00:00:00</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</si>
  <si>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</si>
  <si>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</si>
  <si>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</si>
  <si>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</si>
  <si>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</si>
  <si>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</si>
  <si>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</si>
  <si>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</si>
  <si>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</si>
  <si>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</si>
  <si>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</si>
  <si>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</si>
  <si>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</si>
  <si>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</si>
  <si>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</si>
  <si>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</si>
  <si>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</si>
  <si>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27967274</t>
  </si>
  <si>
    <t>ФКУ КП-15 ГУФСИН России по Нижегородской области</t>
  </si>
  <si>
    <t>5206002113</t>
  </si>
  <si>
    <t>26358151</t>
  </si>
  <si>
    <t>ФКУ ЛИУ-3 ГУФСИН РОССИИ ПО НИЖЕГОРОДСКОЙ ОБЛАСТИ</t>
  </si>
  <si>
    <t>5219004125</t>
  </si>
  <si>
    <t>21-03-2011 00:00:00</t>
  </si>
  <si>
    <t>26358372</t>
  </si>
  <si>
    <t>ФКУЗ "САНАТОРИЙ "ГОРБАТОВ" МВД РОССИИ"</t>
  </si>
  <si>
    <t>5252007589</t>
  </si>
  <si>
    <t>28942868</t>
  </si>
  <si>
    <t>Филиал "Нижегородский" ПАО "Т ПЛЮС"</t>
  </si>
  <si>
    <t>6315376946</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</si>
  <si>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</si>
  <si>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</si>
  <si>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</si>
  <si>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</si>
  <si>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</si>
  <si>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</si>
  <si>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</si>
  <si>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</si>
  <si>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</si>
  <si>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</si>
  <si>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26506400</t>
  </si>
  <si>
    <t>Филиал ПАО "Россети Центр и Приволжье" - "Нижновэнерго"</t>
  </si>
  <si>
    <t>5260200603</t>
  </si>
  <si>
    <t>526002001</t>
  </si>
  <si>
    <t>31499541</t>
  </si>
  <si>
    <t>Филиал ФГУП "РФЯЦ - ВНИИЭФ" "Научно-исследовательский институт измерительных систем им. Ю.Е. Седакова"</t>
  </si>
  <si>
    <t>526143001</t>
  </si>
  <si>
    <t>28053921</t>
  </si>
  <si>
    <t>филиал ОАО "Газпром трансгаз Нижний Новгород - Управление аварийно-восстановительных работ"</t>
  </si>
  <si>
    <t>526202002</t>
  </si>
  <si>
    <t>WARM</t>
  </si>
  <si>
    <t>27.04.2023</t>
  </si>
  <si>
    <t>213</t>
  </si>
  <si>
    <t>603105, г.Н.Новгород, ул.Ломоносова, д.9, пом.П2, офис 309</t>
  </si>
  <si>
    <t>Дембинский Вадим Олегович</t>
  </si>
  <si>
    <t>Чехонадских Екатерина Витальевна</t>
  </si>
  <si>
    <t>ведущий инженер по договорной работе и тарифообразованию</t>
  </si>
  <si>
    <t>teploplus-nnov@yandex.ru</t>
  </si>
  <si>
    <t>8(831)4222582</t>
  </si>
  <si>
    <t>О</t>
  </si>
  <si>
    <t>Кстовский муниципальный округ, Кстовский муниципальный округ (22537000);</t>
  </si>
  <si>
    <t>Тариф на тепловую энергию (мощность)</t>
  </si>
  <si>
    <t>01.01.2024</t>
  </si>
  <si>
    <t>30.06.2024</t>
  </si>
  <si>
    <t>01.07.2024</t>
  </si>
  <si>
    <t>31.12.2024</t>
  </si>
  <si>
    <t>01.01.2025</t>
  </si>
  <si>
    <t>30.06.2025</t>
  </si>
  <si>
    <t>01.07.2025</t>
  </si>
  <si>
    <t>31.12.2025</t>
  </si>
  <si>
    <t>01.01.2026</t>
  </si>
  <si>
    <t>30.06.2026</t>
  </si>
  <si>
    <t>01.07.2026</t>
  </si>
  <si>
    <t>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t>
  </si>
  <si>
    <t>Сайт Госзакупок</t>
  </si>
  <si>
    <t>Положение о закупках</t>
  </si>
  <si>
    <t>https://regportal-tariff.ru/disclo/get_file?p_guid=4b2a618e-2ad8-48be-8fb4-daa12ac7c5e2</t>
  </si>
  <si>
    <t>https://portal.eias.ru/Portal/DownloadPage.aspx?type=12&amp;guid=058156a4-4499-44c7-8638-ac753a7afe3f</t>
  </si>
  <si>
    <t>МУП ЖКХ С. КАМЕНКИ</t>
  </si>
  <si>
    <t>04.05.2023 22:38:20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</si>
</sst>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_);[Red]\(&quot;$&quot;#,##0\)"/>
    <numFmt numFmtId="169" formatCode="#,##0.000"/>
    <numFmt numFmtId="170" formatCode="_-* #,##0.00[$€-1]_-;\-* #,##0.00[$€-1]_-;_-* &quot;-&quot;??[$€-1]_-"/>
    <numFmt numFmtId="171" formatCode="000000"/>
    <numFmt numFmtId="172" formatCode="#,##0.0"/>
    <numFmt numFmtId="173"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3">
    <xf numFmtId="49" fontId="0" fillId="0" borderId="0" applyBorder="0">
      <alignment vertical="top"/>
    </xf>
    <xf numFmtId="0" fontId="3" fillId="0" borderId="0"/>
    <xf numFmtId="170"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8" fontId="4" fillId="0" borderId="0" applyFont="0" applyFill="0" applyBorder="0" applyAlignment="0" applyProtection="0"/>
    <xf numFmtId="172" fontId="6" fillId="2" borderId="0">
      <protection locked="0"/>
    </xf>
    <xf numFmtId="0" fontId="15" fillId="0" borderId="0" applyFill="0" applyBorder="0" applyProtection="0">
      <alignment vertical="center"/>
    </xf>
    <xf numFmtId="169" fontId="6" fillId="2" borderId="0">
      <protection locked="0"/>
    </xf>
    <xf numFmtId="173"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7" fontId="37" fillId="0" borderId="0" applyFont="0" applyFill="0" applyBorder="0" applyAlignment="0" applyProtection="0"/>
    <xf numFmtId="165" fontId="37" fillId="0" borderId="0" applyFont="0" applyFill="0" applyBorder="0" applyAlignment="0" applyProtection="0"/>
    <xf numFmtId="166" fontId="37" fillId="0" borderId="0" applyFont="0" applyFill="0" applyBorder="0" applyAlignment="0" applyProtection="0"/>
    <xf numFmtId="164" fontId="37" fillId="0" borderId="0" applyFont="0" applyFill="0" applyBorder="0" applyAlignment="0" applyProtection="0"/>
    <xf numFmtId="9" fontId="37" fillId="0" borderId="0" applyFont="0" applyFill="0" applyBorder="0" applyAlignment="0" applyProtection="0"/>
    <xf numFmtId="0" fontId="1" fillId="0" borderId="0"/>
    <xf numFmtId="4" fontId="6" fillId="8" borderId="0" applyBorder="0">
      <alignment horizontal="right"/>
    </xf>
  </cellStyleXfs>
  <cellXfs count="806">
    <xf numFmtId="49" fontId="0" fillId="0" borderId="0" xfId="0">
      <alignment vertical="top"/>
    </xf>
    <xf numFmtId="0" fontId="54" fillId="0" borderId="0" xfId="54" applyFont="1" applyAlignment="1">
      <alignment vertical="top" wrapText="1"/>
    </xf>
    <xf numFmtId="49" fontId="6" fillId="0" borderId="0" xfId="0" applyFont="1">
      <alignment vertical="top"/>
    </xf>
    <xf numFmtId="49" fontId="6" fillId="8" borderId="4" xfId="0" applyFont="1" applyFill="1" applyBorder="1" applyAlignment="1">
      <alignment horizontal="center" vertical="top"/>
    </xf>
    <xf numFmtId="49" fontId="6" fillId="0" borderId="0" xfId="0" applyFont="1" applyAlignment="1">
      <alignment vertical="top" wrapText="1"/>
    </xf>
    <xf numFmtId="49" fontId="6" fillId="0" borderId="0" xfId="0" applyFont="1" applyAlignment="1">
      <alignment vertical="center" wrapText="1"/>
    </xf>
    <xf numFmtId="49" fontId="6" fillId="0" borderId="0" xfId="50" applyAlignment="1">
      <alignment vertical="center" wrapText="1"/>
    </xf>
    <xf numFmtId="49" fontId="11" fillId="0" borderId="0" xfId="50" applyFont="1" applyAlignment="1">
      <alignment vertical="center"/>
    </xf>
    <xf numFmtId="0" fontId="11" fillId="0" borderId="0" xfId="49" applyFont="1" applyAlignment="1">
      <alignment horizontal="center" vertical="center" wrapText="1"/>
    </xf>
    <xf numFmtId="0" fontId="6" fillId="0" borderId="0" xfId="49" applyFont="1" applyAlignment="1">
      <alignment vertical="center" wrapText="1"/>
    </xf>
    <xf numFmtId="0" fontId="6" fillId="0" borderId="0" xfId="49" applyFont="1" applyAlignment="1">
      <alignment horizontal="left" vertical="center" wrapText="1"/>
    </xf>
    <xf numFmtId="0" fontId="6" fillId="0" borderId="0" xfId="49" applyFont="1"/>
    <xf numFmtId="0" fontId="6" fillId="7" borderId="0" xfId="49" applyFont="1" applyFill="1"/>
    <xf numFmtId="0" fontId="24" fillId="0" borderId="0" xfId="49" applyFont="1"/>
    <xf numFmtId="49" fontId="6" fillId="0" borderId="0" xfId="46">
      <alignment vertical="top"/>
    </xf>
    <xf numFmtId="0" fontId="11" fillId="0" borderId="0" xfId="52" applyFont="1" applyAlignment="1">
      <alignment vertical="center" wrapText="1"/>
    </xf>
    <xf numFmtId="0" fontId="22" fillId="0" borderId="0" xfId="52" applyFont="1" applyAlignment="1">
      <alignment vertical="center" wrapText="1"/>
    </xf>
    <xf numFmtId="0" fontId="6" fillId="7" borderId="0" xfId="52" applyFill="1" applyAlignment="1">
      <alignment vertical="center" wrapText="1"/>
    </xf>
    <xf numFmtId="0" fontId="6" fillId="0" borderId="0" xfId="52" applyAlignment="1">
      <alignment horizontal="center" vertical="center" wrapText="1"/>
    </xf>
    <xf numFmtId="0" fontId="6" fillId="0" borderId="0" xfId="52" applyAlignment="1">
      <alignment vertical="center" wrapText="1"/>
    </xf>
    <xf numFmtId="0" fontId="25" fillId="7" borderId="0" xfId="52" applyFont="1" applyFill="1" applyAlignment="1">
      <alignment vertical="center" wrapText="1"/>
    </xf>
    <xf numFmtId="0" fontId="6" fillId="7" borderId="0" xfId="52" applyFill="1" applyAlignment="1">
      <alignment horizontal="right" vertical="center" wrapText="1" indent="1"/>
    </xf>
    <xf numFmtId="0" fontId="11" fillId="7" borderId="0" xfId="52" applyFont="1" applyFill="1" applyAlignment="1">
      <alignment horizontal="center" vertical="center" wrapText="1"/>
    </xf>
    <xf numFmtId="0" fontId="6" fillId="7" borderId="0" xfId="52" applyFill="1" applyAlignment="1">
      <alignment horizontal="center" vertical="center" wrapText="1"/>
    </xf>
    <xf numFmtId="0" fontId="22" fillId="0" borderId="0" xfId="52" applyFont="1" applyAlignment="1">
      <alignment horizontal="center" vertical="center" wrapText="1"/>
    </xf>
    <xf numFmtId="0" fontId="26" fillId="7" borderId="0" xfId="52" applyFont="1" applyFill="1" applyAlignment="1">
      <alignment horizontal="center" vertical="center" wrapText="1"/>
    </xf>
    <xf numFmtId="0" fontId="6" fillId="0" borderId="0" xfId="52" applyAlignment="1">
      <alignment vertical="center"/>
    </xf>
    <xf numFmtId="49" fontId="6" fillId="7" borderId="0" xfId="52" applyNumberFormat="1" applyFill="1" applyAlignment="1">
      <alignment horizontal="right" vertical="center" wrapText="1" indent="1"/>
    </xf>
    <xf numFmtId="49" fontId="25" fillId="7" borderId="0" xfId="52" applyNumberFormat="1" applyFont="1" applyFill="1" applyAlignment="1">
      <alignment horizontal="center" vertical="center" wrapText="1"/>
    </xf>
    <xf numFmtId="49" fontId="6" fillId="9" borderId="5" xfId="52" applyNumberFormat="1" applyFill="1" applyBorder="1" applyAlignment="1" applyProtection="1">
      <alignment horizontal="center" vertical="center" wrapText="1"/>
      <protection locked="0"/>
    </xf>
    <xf numFmtId="49" fontId="0" fillId="10" borderId="0" xfId="0" applyFill="1">
      <alignment vertical="top"/>
    </xf>
    <xf numFmtId="0" fontId="6" fillId="0" borderId="0" xfId="54" applyFont="1" applyAlignment="1">
      <alignment vertical="center" wrapText="1"/>
    </xf>
    <xf numFmtId="0" fontId="22" fillId="0" borderId="0" xfId="52" applyFont="1" applyAlignment="1">
      <alignment horizontal="center" vertical="top" wrapText="1"/>
    </xf>
    <xf numFmtId="0" fontId="0" fillId="7" borderId="0" xfId="52" applyFont="1" applyFill="1" applyAlignment="1">
      <alignment horizontal="center" vertical="center" wrapText="1"/>
    </xf>
    <xf numFmtId="49" fontId="0" fillId="7" borderId="0" xfId="52" applyNumberFormat="1" applyFont="1" applyFill="1" applyAlignment="1">
      <alignment horizontal="right" vertical="center" wrapText="1" indent="1"/>
    </xf>
    <xf numFmtId="49" fontId="29" fillId="7" borderId="0" xfId="33" applyNumberFormat="1" applyFont="1" applyFill="1" applyBorder="1">
      <alignment horizontal="center" vertical="center" wrapText="1"/>
    </xf>
    <xf numFmtId="49" fontId="0" fillId="0" borderId="0" xfId="0" applyBorder="1">
      <alignment vertical="top"/>
    </xf>
    <xf numFmtId="0" fontId="6" fillId="0" borderId="5" xfId="51" applyFont="1" applyBorder="1" applyAlignment="1">
      <alignment vertical="center" wrapText="1"/>
    </xf>
    <xf numFmtId="0" fontId="0" fillId="0" borderId="5" xfId="51" applyFont="1" applyBorder="1" applyAlignment="1">
      <alignment vertical="center" wrapText="1"/>
    </xf>
    <xf numFmtId="0" fontId="33" fillId="7" borderId="0" xfId="54" applyFont="1" applyFill="1" applyAlignment="1">
      <alignment horizontal="center" vertical="center" wrapText="1"/>
    </xf>
    <xf numFmtId="0" fontId="33" fillId="7" borderId="0" xfId="49" applyFont="1" applyFill="1" applyAlignment="1">
      <alignment horizontal="center"/>
    </xf>
    <xf numFmtId="0" fontId="33" fillId="0" borderId="0" xfId="49" applyFont="1" applyAlignment="1">
      <alignment horizontal="center" vertical="center"/>
    </xf>
    <xf numFmtId="0" fontId="33" fillId="7" borderId="0" xfId="49" applyFont="1" applyFill="1" applyAlignment="1">
      <alignment horizontal="center" vertical="center"/>
    </xf>
    <xf numFmtId="49" fontId="31" fillId="0" borderId="6" xfId="0" applyFont="1" applyBorder="1" applyAlignment="1">
      <alignment vertical="top" wrapText="1"/>
    </xf>
    <xf numFmtId="0" fontId="0" fillId="7" borderId="0" xfId="52" applyFont="1" applyFill="1" applyAlignment="1">
      <alignment horizontal="right" vertical="center" wrapText="1" indent="1"/>
    </xf>
    <xf numFmtId="0" fontId="0" fillId="0" borderId="6" xfId="36" applyFont="1" applyBorder="1" applyAlignment="1">
      <alignment horizontal="justify" vertical="top" wrapText="1"/>
    </xf>
    <xf numFmtId="0" fontId="2" fillId="0" borderId="0" xfId="39"/>
    <xf numFmtId="0" fontId="45" fillId="0" borderId="0" xfId="52" applyFont="1" applyAlignment="1">
      <alignment horizontal="center" vertical="center" wrapText="1"/>
    </xf>
    <xf numFmtId="49" fontId="23" fillId="7" borderId="7" xfId="43" applyFont="1" applyFill="1" applyBorder="1" applyAlignment="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lignment wrapText="1"/>
    </xf>
    <xf numFmtId="0" fontId="18" fillId="0" borderId="0" xfId="22" applyFill="1" applyBorder="1" applyAlignment="1">
      <alignment horizontal="left" vertical="top" wrapText="1"/>
    </xf>
    <xf numFmtId="49" fontId="14" fillId="0" borderId="0" xfId="43" applyFont="1" applyFill="1" applyBorder="1" applyAlignment="1">
      <alignment vertical="top" wrapText="1"/>
    </xf>
    <xf numFmtId="0" fontId="18" fillId="0" borderId="0" xfId="22" applyFill="1" applyBorder="1" applyAlignment="1">
      <alignment horizontal="right" vertical="top" wrapText="1"/>
    </xf>
    <xf numFmtId="49" fontId="34" fillId="8" borderId="6" xfId="40" applyNumberFormat="1" applyFont="1" applyFill="1" applyBorder="1" applyAlignment="1">
      <alignment horizontal="center" vertical="center" wrapText="1"/>
    </xf>
    <xf numFmtId="49" fontId="34" fillId="2" borderId="6" xfId="40" applyNumberFormat="1" applyFont="1" applyFill="1" applyBorder="1" applyAlignment="1">
      <alignment horizontal="center" vertical="center" wrapText="1"/>
    </xf>
    <xf numFmtId="49" fontId="23" fillId="7" borderId="10" xfId="43" applyFont="1" applyFill="1" applyBorder="1" applyAlignment="1">
      <alignment horizontal="center" vertical="center" wrapText="1"/>
    </xf>
    <xf numFmtId="49" fontId="34" fillId="11" borderId="6" xfId="40" applyNumberFormat="1" applyFont="1" applyFill="1" applyBorder="1" applyAlignment="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49" fontId="32" fillId="0" borderId="0" xfId="0" applyFont="1" applyBorder="1">
      <alignment vertical="top"/>
    </xf>
    <xf numFmtId="0" fontId="32" fillId="7" borderId="0" xfId="54" applyFont="1" applyFill="1" applyAlignment="1">
      <alignment vertical="center" wrapText="1"/>
    </xf>
    <xf numFmtId="0" fontId="32" fillId="0" borderId="0" xfId="54" applyFont="1" applyAlignment="1">
      <alignment vertical="center" wrapText="1"/>
    </xf>
    <xf numFmtId="0" fontId="45" fillId="0" borderId="0" xfId="54" applyFont="1" applyAlignment="1">
      <alignment vertical="center" wrapText="1"/>
    </xf>
    <xf numFmtId="0" fontId="0" fillId="0" borderId="0" xfId="54" applyFont="1" applyAlignment="1">
      <alignment vertical="center" wrapText="1"/>
    </xf>
    <xf numFmtId="0" fontId="45" fillId="0" borderId="0" xfId="52" applyFont="1" applyAlignment="1">
      <alignment horizontal="left" vertical="center" wrapText="1"/>
    </xf>
    <xf numFmtId="49" fontId="45" fillId="0" borderId="0" xfId="52" applyNumberFormat="1" applyFont="1" applyAlignment="1">
      <alignment horizontal="left" vertical="center" wrapText="1"/>
    </xf>
    <xf numFmtId="0" fontId="0" fillId="0" borderId="0" xfId="0" applyNumberFormat="1" applyBorder="1">
      <alignment vertical="top"/>
    </xf>
    <xf numFmtId="49" fontId="34" fillId="9" borderId="6" xfId="40" applyNumberFormat="1" applyFont="1" applyFill="1" applyBorder="1" applyAlignment="1">
      <alignment horizontal="center" vertical="center" wrapText="1"/>
    </xf>
    <xf numFmtId="49" fontId="0" fillId="0" borderId="0" xfId="0" applyAlignment="1">
      <alignment horizontal="left" vertical="top"/>
    </xf>
    <xf numFmtId="0" fontId="45" fillId="0" borderId="0" xfId="54" applyFont="1" applyAlignment="1">
      <alignment horizontal="center" vertical="center" wrapText="1"/>
    </xf>
    <xf numFmtId="0" fontId="8" fillId="10" borderId="12" xfId="53" applyFont="1" applyFill="1" applyBorder="1" applyAlignment="1">
      <alignment horizontal="center" vertical="center" wrapText="1"/>
    </xf>
    <xf numFmtId="49" fontId="0" fillId="7" borderId="0" xfId="54" applyNumberFormat="1" applyFont="1" applyFill="1" applyAlignment="1">
      <alignment horizontal="center" vertical="center" wrapText="1"/>
    </xf>
    <xf numFmtId="0" fontId="0" fillId="0" borderId="0" xfId="0" applyNumberFormat="1" applyAlignment="1">
      <alignment vertical="center"/>
    </xf>
    <xf numFmtId="0" fontId="6" fillId="7" borderId="5" xfId="54" applyFont="1" applyFill="1" applyBorder="1" applyAlignment="1">
      <alignment horizontal="center" vertical="center" wrapText="1"/>
    </xf>
    <xf numFmtId="0" fontId="0" fillId="12" borderId="5" xfId="45" applyFont="1" applyFill="1" applyBorder="1" applyAlignment="1">
      <alignment horizontal="center" vertical="center" wrapText="1"/>
    </xf>
    <xf numFmtId="0" fontId="0" fillId="12" borderId="5" xfId="47" applyFont="1" applyFill="1" applyBorder="1" applyAlignment="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lignment horizontal="center" vertical="center" wrapText="1"/>
    </xf>
    <xf numFmtId="49" fontId="40" fillId="13" borderId="14" xfId="0" applyFont="1" applyFill="1" applyBorder="1" applyAlignment="1">
      <alignment horizontal="left" vertical="center"/>
    </xf>
    <xf numFmtId="0" fontId="0" fillId="0" borderId="5" xfId="33" applyFont="1" applyBorder="1">
      <alignment horizontal="center" vertical="center" wrapText="1"/>
    </xf>
    <xf numFmtId="0" fontId="6" fillId="13" borderId="13" xfId="54" applyFont="1" applyFill="1" applyBorder="1" applyAlignment="1">
      <alignment vertical="center" wrapText="1"/>
    </xf>
    <xf numFmtId="0" fontId="6" fillId="0" borderId="5" xfId="47" applyFont="1" applyBorder="1" applyAlignment="1">
      <alignment horizontal="center" vertical="center" wrapText="1"/>
    </xf>
    <xf numFmtId="0" fontId="6" fillId="0" borderId="5" xfId="49" applyFont="1" applyBorder="1" applyAlignment="1">
      <alignment horizontal="center" vertical="center" wrapText="1"/>
    </xf>
    <xf numFmtId="0" fontId="40" fillId="13" borderId="13" xfId="0" applyNumberFormat="1" applyFont="1" applyFill="1" applyBorder="1" applyAlignment="1">
      <alignment horizontal="left" vertical="center"/>
    </xf>
    <xf numFmtId="0" fontId="40" fillId="13" borderId="15" xfId="0" applyNumberFormat="1" applyFont="1" applyFill="1" applyBorder="1" applyAlignment="1">
      <alignment horizontal="left" vertical="center"/>
    </xf>
    <xf numFmtId="0" fontId="40" fillId="13" borderId="14" xfId="0" applyNumberFormat="1" applyFont="1" applyFill="1" applyBorder="1" applyAlignment="1">
      <alignment horizontal="left" vertical="center"/>
    </xf>
    <xf numFmtId="0" fontId="46" fillId="0" borderId="0" xfId="0" applyNumberFormat="1" applyFont="1" applyAlignment="1">
      <alignment vertical="center"/>
    </xf>
    <xf numFmtId="49" fontId="6" fillId="0" borderId="5" xfId="53" applyNumberFormat="1" applyFont="1" applyBorder="1" applyAlignment="1">
      <alignment horizontal="center" vertical="center" wrapText="1"/>
    </xf>
    <xf numFmtId="49" fontId="0" fillId="0" borderId="17" xfId="0" applyBorder="1">
      <alignment vertical="top"/>
    </xf>
    <xf numFmtId="0" fontId="6" fillId="7" borderId="5" xfId="49" applyFont="1" applyFill="1" applyBorder="1" applyAlignment="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Alignment="1">
      <alignment vertical="center" wrapText="1"/>
    </xf>
    <xf numFmtId="0" fontId="41" fillId="0" borderId="0" xfId="54" applyFont="1" applyAlignment="1">
      <alignment vertical="center" wrapText="1"/>
    </xf>
    <xf numFmtId="49" fontId="6" fillId="0" borderId="0" xfId="41">
      <alignment vertical="top"/>
    </xf>
    <xf numFmtId="49" fontId="11" fillId="0" borderId="0" xfId="41" applyFont="1" applyBorder="1">
      <alignment vertical="top"/>
    </xf>
    <xf numFmtId="49" fontId="6" fillId="0" borderId="0" xfId="41" applyBorder="1">
      <alignment vertical="top"/>
    </xf>
    <xf numFmtId="49" fontId="33" fillId="0" borderId="0" xfId="41" applyFont="1" applyBorder="1" applyAlignment="1">
      <alignment horizontal="center" vertical="center"/>
    </xf>
    <xf numFmtId="0" fontId="6" fillId="7" borderId="0" xfId="41" applyNumberFormat="1" applyFill="1" applyBorder="1" applyAlignment="1"/>
    <xf numFmtId="0" fontId="42" fillId="7" borderId="0" xfId="41" applyNumberFormat="1" applyFont="1" applyFill="1" applyBorder="1" applyAlignment="1">
      <alignment horizontal="center" vertical="center" wrapText="1"/>
    </xf>
    <xf numFmtId="0" fontId="11" fillId="7" borderId="0" xfId="41" applyNumberFormat="1" applyFont="1" applyFill="1" applyBorder="1" applyAlignment="1"/>
    <xf numFmtId="49" fontId="33" fillId="0" borderId="0" xfId="41" applyFont="1" applyAlignment="1">
      <alignment horizontal="center" vertical="center" wrapText="1"/>
    </xf>
    <xf numFmtId="0" fontId="6" fillId="7" borderId="5" xfId="48" applyNumberFormat="1" applyFill="1" applyBorder="1" applyAlignment="1">
      <alignment horizontal="center" vertical="center" wrapText="1"/>
    </xf>
    <xf numFmtId="49" fontId="6" fillId="0" borderId="5" xfId="48" applyBorder="1" applyAlignment="1">
      <alignment horizontal="center" vertical="center" wrapText="1"/>
    </xf>
    <xf numFmtId="49" fontId="43" fillId="13" borderId="15" xfId="41" applyFont="1" applyFill="1" applyBorder="1" applyAlignment="1">
      <alignment horizontal="center" vertical="top"/>
    </xf>
    <xf numFmtId="49" fontId="40" fillId="13" borderId="15" xfId="41" applyFont="1" applyFill="1" applyBorder="1" applyAlignment="1">
      <alignment horizontal="left" vertical="center"/>
    </xf>
    <xf numFmtId="49" fontId="6" fillId="0" borderId="0" xfId="0" applyFont="1" applyAlignment="1">
      <alignment horizontal="center" vertical="top"/>
    </xf>
    <xf numFmtId="49" fontId="37" fillId="0" borderId="0" xfId="0" applyFont="1">
      <alignment vertical="top"/>
    </xf>
    <xf numFmtId="0" fontId="37" fillId="0" borderId="5" xfId="51" applyFont="1" applyBorder="1" applyAlignment="1">
      <alignment vertical="center" wrapText="1"/>
    </xf>
    <xf numFmtId="0" fontId="37" fillId="0" borderId="13" xfId="51" applyFont="1" applyBorder="1" applyAlignment="1">
      <alignment vertical="center" wrapText="1"/>
    </xf>
    <xf numFmtId="49" fontId="37" fillId="0" borderId="0" xfId="0" applyFont="1" applyAlignment="1">
      <alignment vertical="top" wrapText="1"/>
    </xf>
    <xf numFmtId="0" fontId="37" fillId="0" borderId="0" xfId="51" applyFont="1" applyAlignment="1">
      <alignment vertical="center" wrapText="1"/>
    </xf>
    <xf numFmtId="0" fontId="8" fillId="10" borderId="0" xfId="54" applyFont="1" applyFill="1" applyAlignment="1">
      <alignment horizontal="center" vertical="center" wrapText="1"/>
    </xf>
    <xf numFmtId="49" fontId="40" fillId="13" borderId="15" xfId="0" applyFont="1" applyFill="1" applyBorder="1" applyAlignment="1">
      <alignment horizontal="left" vertical="center" indent="2"/>
    </xf>
    <xf numFmtId="49" fontId="40" fillId="13" borderId="15" xfId="0" applyFont="1" applyFill="1" applyBorder="1" applyAlignment="1">
      <alignment horizontal="left" vertical="center" indent="3"/>
    </xf>
    <xf numFmtId="0" fontId="47" fillId="0" borderId="0" xfId="47" applyFont="1" applyAlignment="1">
      <alignment horizontal="center" vertical="center" wrapText="1"/>
    </xf>
    <xf numFmtId="0" fontId="6" fillId="0" borderId="0" xfId="47" applyFont="1" applyAlignment="1">
      <alignment vertical="center" wrapText="1"/>
    </xf>
    <xf numFmtId="49" fontId="6" fillId="0" borderId="0" xfId="53" applyNumberFormat="1" applyFont="1" applyAlignment="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lignment horizontal="left" vertical="center" indent="1"/>
    </xf>
    <xf numFmtId="49" fontId="6" fillId="0" borderId="0" xfId="0" applyFont="1" applyAlignment="1">
      <alignment vertical="center"/>
    </xf>
    <xf numFmtId="49" fontId="0" fillId="10" borderId="0" xfId="0" applyFill="1" applyBorder="1">
      <alignment vertical="top"/>
    </xf>
    <xf numFmtId="0" fontId="0" fillId="0" borderId="0" xfId="0" applyNumberFormat="1" applyBorder="1" applyAlignment="1">
      <alignment vertical="center"/>
    </xf>
    <xf numFmtId="0" fontId="6" fillId="0" borderId="14" xfId="51" applyFont="1" applyBorder="1" applyAlignment="1">
      <alignment vertical="center" wrapText="1"/>
    </xf>
    <xf numFmtId="0" fontId="19" fillId="10" borderId="0" xfId="54" applyFont="1" applyFill="1" applyAlignment="1">
      <alignment horizontal="center" vertical="center" wrapText="1"/>
    </xf>
    <xf numFmtId="49" fontId="6" fillId="13" borderId="15" xfId="53" applyNumberFormat="1" applyFont="1" applyFill="1" applyBorder="1" applyAlignment="1">
      <alignment horizontal="center" vertical="center" wrapText="1"/>
    </xf>
    <xf numFmtId="0" fontId="0" fillId="0" borderId="0" xfId="52" applyFont="1" applyAlignment="1">
      <alignment horizontal="center" vertical="center" wrapText="1"/>
    </xf>
    <xf numFmtId="49" fontId="6" fillId="0" borderId="0" xfId="52" applyNumberFormat="1" applyAlignment="1">
      <alignment horizontal="center" vertical="center" wrapText="1"/>
    </xf>
    <xf numFmtId="49" fontId="40" fillId="13" borderId="15" xfId="0" applyFont="1" applyFill="1" applyBorder="1" applyAlignment="1">
      <alignment horizontal="left" vertical="center"/>
    </xf>
    <xf numFmtId="49" fontId="6" fillId="0" borderId="0" xfId="53" applyNumberFormat="1" applyFont="1" applyAlignment="1">
      <alignment vertical="center" wrapText="1"/>
    </xf>
    <xf numFmtId="0" fontId="33" fillId="7" borderId="0" xfId="49" applyFont="1" applyFill="1" applyAlignment="1">
      <alignment horizontal="center" vertical="center" wrapText="1"/>
    </xf>
    <xf numFmtId="49" fontId="9" fillId="0" borderId="0" xfId="41" applyFont="1" applyBorder="1" applyAlignment="1">
      <alignment horizontal="right" vertical="top"/>
    </xf>
    <xf numFmtId="49" fontId="9" fillId="0" borderId="0" xfId="41" applyFont="1">
      <alignment vertical="top"/>
    </xf>
    <xf numFmtId="0" fontId="6" fillId="7" borderId="0" xfId="54" applyFont="1" applyFill="1" applyAlignment="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Font="1" applyAlignment="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18" fillId="0" borderId="0" xfId="32" applyFont="1" applyBorder="1" applyAlignment="1">
      <alignment vertical="center" wrapText="1"/>
    </xf>
    <xf numFmtId="49" fontId="48" fillId="0" borderId="29" xfId="0" applyFont="1" applyBorder="1" applyAlignment="1">
      <alignment horizontal="justify" vertical="top"/>
    </xf>
    <xf numFmtId="0" fontId="0" fillId="0" borderId="13" xfId="51" applyFont="1" applyBorder="1" applyAlignment="1">
      <alignment vertical="center" wrapText="1"/>
    </xf>
    <xf numFmtId="49" fontId="6" fillId="0" borderId="29" xfId="0" applyFont="1" applyBorder="1" applyAlignment="1">
      <alignment vertical="top" wrapText="1"/>
    </xf>
    <xf numFmtId="49" fontId="6" fillId="0" borderId="30" xfId="0" applyFont="1" applyBorder="1" applyAlignment="1">
      <alignment vertical="top" wrapText="1"/>
    </xf>
    <xf numFmtId="49" fontId="6" fillId="0" borderId="29" xfId="0" applyFont="1" applyBorder="1">
      <alignment vertical="top"/>
    </xf>
    <xf numFmtId="0" fontId="0" fillId="0" borderId="14" xfId="51" applyFont="1" applyBorder="1" applyAlignment="1">
      <alignment vertical="center" wrapText="1"/>
    </xf>
    <xf numFmtId="49" fontId="72" fillId="0" borderId="0" xfId="0" applyFont="1">
      <alignment vertical="top"/>
    </xf>
    <xf numFmtId="0" fontId="0" fillId="0" borderId="0" xfId="0" applyNumberFormat="1">
      <alignment vertical="top"/>
    </xf>
    <xf numFmtId="0" fontId="72" fillId="0" borderId="0" xfId="54" applyFont="1" applyAlignment="1">
      <alignment vertical="center" wrapText="1"/>
    </xf>
    <xf numFmtId="49" fontId="0" fillId="7" borderId="5" xfId="54" applyNumberFormat="1" applyFont="1" applyFill="1" applyBorder="1" applyAlignment="1">
      <alignment horizontal="center" vertical="center" wrapText="1"/>
    </xf>
    <xf numFmtId="0" fontId="6" fillId="0" borderId="5" xfId="54" applyFont="1" applyBorder="1" applyAlignment="1">
      <alignment horizontal="center" vertical="center" wrapText="1"/>
    </xf>
    <xf numFmtId="49" fontId="6" fillId="0" borderId="5" xfId="49" applyNumberFormat="1" applyFont="1" applyBorder="1" applyAlignment="1">
      <alignment horizontal="left" vertical="center" wrapText="1"/>
    </xf>
    <xf numFmtId="0" fontId="6" fillId="7" borderId="16" xfId="49" applyFont="1" applyFill="1" applyBorder="1" applyAlignment="1">
      <alignment horizontal="center" vertical="center"/>
    </xf>
    <xf numFmtId="49" fontId="40" fillId="13" borderId="17" xfId="0" applyFont="1" applyFill="1" applyBorder="1" applyAlignment="1">
      <alignment horizontal="left" vertical="center" indent="2"/>
    </xf>
    <xf numFmtId="0" fontId="6" fillId="0" borderId="5" xfId="54" applyFont="1" applyBorder="1" applyAlignment="1">
      <alignment vertical="center" wrapText="1"/>
    </xf>
    <xf numFmtId="0" fontId="6" fillId="0" borderId="0" xfId="52" applyAlignment="1">
      <alignment horizontal="left" vertical="center" wrapText="1"/>
    </xf>
    <xf numFmtId="14" fontId="6" fillId="7" borderId="0" xfId="52" applyNumberFormat="1" applyFill="1" applyAlignment="1">
      <alignment horizontal="left" vertical="center" wrapText="1"/>
    </xf>
    <xf numFmtId="14" fontId="6" fillId="0" borderId="0" xfId="52" applyNumberFormat="1" applyAlignment="1">
      <alignment horizontal="left" vertical="center" wrapText="1"/>
    </xf>
    <xf numFmtId="0" fontId="74" fillId="0" borderId="0" xfId="54" applyFont="1" applyAlignment="1">
      <alignment vertical="center" wrapText="1"/>
    </xf>
    <xf numFmtId="49" fontId="40" fillId="13" borderId="15" xfId="41" applyFont="1" applyFill="1" applyBorder="1" applyAlignment="1">
      <alignment horizontal="left" vertical="center" indent="1"/>
    </xf>
    <xf numFmtId="49" fontId="74" fillId="0" borderId="0" xfId="0" applyFont="1">
      <alignment vertical="top"/>
    </xf>
    <xf numFmtId="49" fontId="0" fillId="0" borderId="0" xfId="0" applyAlignment="1">
      <alignment vertical="center"/>
    </xf>
    <xf numFmtId="0" fontId="8" fillId="10" borderId="0" xfId="54" applyFont="1" applyFill="1" applyAlignment="1">
      <alignment vertical="center" wrapText="1"/>
    </xf>
    <xf numFmtId="0" fontId="6" fillId="0" borderId="0" xfId="51" applyFont="1" applyAlignment="1">
      <alignment vertical="center" wrapText="1"/>
    </xf>
    <xf numFmtId="49" fontId="6" fillId="0" borderId="5" xfId="0" applyFont="1" applyBorder="1" applyAlignment="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Alignment="1">
      <alignment vertical="center"/>
    </xf>
    <xf numFmtId="0" fontId="74" fillId="0" borderId="0" xfId="0" applyNumberFormat="1" applyFont="1" applyBorder="1" applyAlignment="1">
      <alignment vertical="center"/>
    </xf>
    <xf numFmtId="49" fontId="74" fillId="0" borderId="0" xfId="54" applyNumberFormat="1" applyFont="1" applyAlignment="1">
      <alignment vertical="center" wrapText="1"/>
    </xf>
    <xf numFmtId="49" fontId="74" fillId="10" borderId="0" xfId="0" applyFont="1" applyFill="1">
      <alignment vertical="top"/>
    </xf>
    <xf numFmtId="0" fontId="0" fillId="0" borderId="0" xfId="0" applyNumberFormat="1" applyAlignment="1">
      <alignment vertical="top" wrapText="1"/>
    </xf>
    <xf numFmtId="0" fontId="6" fillId="0" borderId="0" xfId="0" applyNumberFormat="1" applyFont="1">
      <alignment vertical="top"/>
    </xf>
    <xf numFmtId="49" fontId="6" fillId="0" borderId="5" xfId="0" applyFont="1" applyBorder="1">
      <alignment vertical="top"/>
    </xf>
    <xf numFmtId="49" fontId="6" fillId="0" borderId="5" xfId="33" applyNumberFormat="1" applyFont="1" applyBorder="1">
      <alignment horizontal="center" vertical="center" wrapText="1"/>
    </xf>
    <xf numFmtId="0" fontId="18" fillId="0" borderId="22" xfId="36" applyFont="1" applyBorder="1" applyAlignment="1">
      <alignment horizontal="justify" vertical="top" wrapText="1"/>
    </xf>
    <xf numFmtId="49" fontId="0" fillId="0" borderId="5" xfId="0" applyBorder="1" applyAlignment="1">
      <alignment vertical="top" wrapText="1"/>
    </xf>
    <xf numFmtId="0" fontId="0" fillId="0" borderId="5" xfId="36" applyFont="1" applyBorder="1" applyAlignment="1">
      <alignment horizontal="justify" vertical="top" wrapText="1"/>
    </xf>
    <xf numFmtId="4" fontId="6" fillId="0" borderId="0" xfId="54" applyNumberFormat="1" applyFont="1" applyAlignment="1">
      <alignment vertical="center" wrapText="1"/>
    </xf>
    <xf numFmtId="49" fontId="6" fillId="0" borderId="0" xfId="54" applyNumberFormat="1" applyFont="1" applyAlignment="1">
      <alignment vertical="center" wrapText="1"/>
    </xf>
    <xf numFmtId="0" fontId="70" fillId="0" borderId="0" xfId="37"/>
    <xf numFmtId="0" fontId="0" fillId="0" borderId="0" xfId="0" applyNumberFormat="1" applyAlignment="1"/>
    <xf numFmtId="0" fontId="33" fillId="0" borderId="0" xfId="54" applyFont="1" applyAlignment="1">
      <alignment horizontal="center" vertical="center" wrapText="1"/>
    </xf>
    <xf numFmtId="0" fontId="6" fillId="0" borderId="0" xfId="54" applyFont="1" applyAlignment="1">
      <alignment horizontal="right" vertical="center" wrapText="1"/>
    </xf>
    <xf numFmtId="4" fontId="6" fillId="0" borderId="0" xfId="34" applyFill="1" applyBorder="1" applyAlignment="1">
      <alignment horizontal="right" vertical="center" wrapText="1"/>
    </xf>
    <xf numFmtId="0" fontId="6" fillId="0" borderId="0" xfId="51" applyFont="1" applyAlignment="1">
      <alignment horizontal="left" vertical="center" wrapText="1" indent="1"/>
    </xf>
    <xf numFmtId="4" fontId="0" fillId="0" borderId="0" xfId="34" applyFont="1" applyFill="1" applyBorder="1" applyAlignment="1">
      <alignment horizontal="center" vertical="center" wrapText="1"/>
    </xf>
    <xf numFmtId="4" fontId="6" fillId="0" borderId="0" xfId="34" applyFill="1" applyBorder="1" applyAlignment="1">
      <alignment horizontal="center" vertical="center" wrapText="1"/>
    </xf>
    <xf numFmtId="0" fontId="72" fillId="0" borderId="0" xfId="54" applyFont="1" applyAlignment="1">
      <alignment vertical="center"/>
    </xf>
    <xf numFmtId="171" fontId="6" fillId="0" borderId="5" xfId="54" applyNumberFormat="1" applyFont="1" applyBorder="1" applyAlignment="1">
      <alignment horizontal="center" vertical="center" wrapText="1"/>
    </xf>
    <xf numFmtId="171" fontId="6" fillId="0" borderId="5" xfId="33" applyNumberFormat="1" applyFont="1" applyBorder="1">
      <alignment horizontal="center" vertical="center" wrapText="1"/>
    </xf>
    <xf numFmtId="0" fontId="72" fillId="13" borderId="19" xfId="54" applyFont="1" applyFill="1" applyBorder="1" applyAlignment="1">
      <alignment horizontal="center" vertical="center" wrapText="1"/>
    </xf>
    <xf numFmtId="0" fontId="72" fillId="13" borderId="23" xfId="54" applyFont="1" applyFill="1" applyBorder="1" applyAlignment="1">
      <alignment horizontal="center" vertical="center" wrapText="1"/>
    </xf>
    <xf numFmtId="49" fontId="72" fillId="13" borderId="23" xfId="54" applyNumberFormat="1" applyFont="1" applyFill="1" applyBorder="1" applyAlignment="1">
      <alignment horizontal="left" vertical="center" wrapText="1"/>
    </xf>
    <xf numFmtId="49" fontId="37" fillId="13" borderId="15" xfId="42" applyFill="1" applyBorder="1" applyAlignment="1">
      <alignment horizontal="left" vertical="center"/>
    </xf>
    <xf numFmtId="49" fontId="72" fillId="13" borderId="21" xfId="54" applyNumberFormat="1" applyFont="1" applyFill="1" applyBorder="1" applyAlignment="1">
      <alignment horizontal="left" vertical="center" wrapText="1"/>
    </xf>
    <xf numFmtId="49" fontId="6" fillId="8" borderId="5" xfId="54" applyNumberFormat="1" applyFont="1" applyFill="1" applyBorder="1" applyAlignment="1">
      <alignment horizontal="center" vertical="center" wrapText="1"/>
    </xf>
    <xf numFmtId="0" fontId="77" fillId="0" borderId="0" xfId="54" applyFont="1" applyAlignment="1">
      <alignment vertical="center" wrapText="1"/>
    </xf>
    <xf numFmtId="0" fontId="29" fillId="0" borderId="0" xfId="54" applyFont="1" applyAlignment="1">
      <alignment horizontal="center" vertical="center" wrapText="1"/>
    </xf>
    <xf numFmtId="49" fontId="8" fillId="13" borderId="13" xfId="41" applyFont="1" applyFill="1" applyBorder="1" applyAlignment="1">
      <alignment horizontal="right" vertical="center" wrapText="1"/>
    </xf>
    <xf numFmtId="49" fontId="8" fillId="13" borderId="15" xfId="41" applyFont="1" applyFill="1" applyBorder="1" applyAlignment="1">
      <alignment horizontal="right" vertical="center" wrapText="1"/>
    </xf>
    <xf numFmtId="49" fontId="6" fillId="13" borderId="15" xfId="41" applyFill="1" applyBorder="1" applyAlignment="1">
      <alignment horizontal="right" vertical="center" wrapText="1"/>
    </xf>
    <xf numFmtId="49" fontId="6" fillId="13" borderId="14" xfId="41" applyFill="1" applyBorder="1" applyAlignment="1">
      <alignment horizontal="right" vertical="center" wrapText="1"/>
    </xf>
    <xf numFmtId="0" fontId="6" fillId="0" borderId="31" xfId="54" applyFont="1" applyBorder="1" applyAlignment="1">
      <alignment vertical="center" wrapText="1"/>
    </xf>
    <xf numFmtId="0" fontId="50" fillId="0" borderId="0" xfId="54" applyFont="1" applyAlignment="1">
      <alignment vertical="center" wrapText="1"/>
    </xf>
    <xf numFmtId="0" fontId="9" fillId="0" borderId="0" xfId="54" applyFont="1" applyAlignment="1">
      <alignment vertical="center" wrapText="1"/>
    </xf>
    <xf numFmtId="0" fontId="51" fillId="0" borderId="0" xfId="54" applyFont="1" applyAlignment="1">
      <alignment horizontal="center" vertical="center" wrapText="1"/>
    </xf>
    <xf numFmtId="0" fontId="78" fillId="0" borderId="0" xfId="38" applyFont="1"/>
    <xf numFmtId="49" fontId="34" fillId="7" borderId="0" xfId="44">
      <alignment vertical="top"/>
    </xf>
    <xf numFmtId="49" fontId="52" fillId="10" borderId="0" xfId="0" applyFont="1" applyFill="1">
      <alignment vertical="top"/>
    </xf>
    <xf numFmtId="49" fontId="52" fillId="0" borderId="0" xfId="0" applyFont="1">
      <alignment vertical="top"/>
    </xf>
    <xf numFmtId="49" fontId="0" fillId="13" borderId="14" xfId="0" applyFill="1" applyBorder="1" applyAlignment="1">
      <alignment horizontal="right" vertical="center" wrapText="1"/>
    </xf>
    <xf numFmtId="49" fontId="0" fillId="13" borderId="15" xfId="0" applyFill="1" applyBorder="1" applyAlignment="1">
      <alignment horizontal="right" vertical="center" wrapText="1"/>
    </xf>
    <xf numFmtId="49" fontId="72" fillId="10" borderId="0" xfId="0" applyFont="1" applyFill="1">
      <alignment vertical="top"/>
    </xf>
    <xf numFmtId="49" fontId="0" fillId="2" borderId="32" xfId="0" applyFill="1" applyBorder="1" applyAlignment="1" applyProtection="1">
      <alignment horizontal="left" vertical="center" wrapText="1"/>
      <protection locked="0"/>
    </xf>
    <xf numFmtId="49" fontId="0" fillId="0" borderId="5" xfId="0" applyBorder="1" applyAlignment="1">
      <alignment horizontal="center" vertical="center" wrapText="1"/>
    </xf>
    <xf numFmtId="49" fontId="0" fillId="0" borderId="32" xfId="0" applyBorder="1" applyAlignment="1">
      <alignment horizontal="right" vertical="center" wrapText="1"/>
    </xf>
    <xf numFmtId="0" fontId="0" fillId="0" borderId="32" xfId="0" applyNumberFormat="1" applyBorder="1" applyAlignment="1">
      <alignment horizontal="center" vertical="center" wrapText="1"/>
    </xf>
    <xf numFmtId="49" fontId="0" fillId="0" borderId="32" xfId="0" applyBorder="1" applyAlignment="1">
      <alignment horizontal="center" vertical="center" wrapText="1"/>
    </xf>
    <xf numFmtId="49" fontId="0" fillId="0" borderId="0" xfId="0" applyBorder="1" applyAlignment="1">
      <alignment horizontal="left" vertical="center" wrapText="1"/>
    </xf>
    <xf numFmtId="0" fontId="0" fillId="0" borderId="0" xfId="0" applyNumberFormat="1" applyBorder="1" applyAlignment="1">
      <alignment horizontal="center" vertical="center" wrapText="1"/>
    </xf>
    <xf numFmtId="0" fontId="19" fillId="0" borderId="33" xfId="54" applyFont="1" applyBorder="1" applyAlignment="1">
      <alignment horizontal="center" vertical="center" wrapText="1"/>
    </xf>
    <xf numFmtId="0" fontId="0" fillId="0" borderId="5" xfId="0" applyNumberFormat="1" applyBorder="1" applyAlignment="1">
      <alignment horizontal="right" vertical="center" wrapText="1"/>
    </xf>
    <xf numFmtId="0" fontId="0" fillId="0" borderId="33" xfId="0" applyNumberFormat="1" applyBorder="1" applyAlignment="1">
      <alignment horizontal="center" vertical="center" wrapText="1"/>
    </xf>
    <xf numFmtId="0" fontId="8" fillId="0" borderId="6" xfId="36" applyFont="1" applyBorder="1" applyAlignment="1">
      <alignment horizontal="justify" vertical="center" wrapText="1"/>
    </xf>
    <xf numFmtId="0" fontId="53" fillId="0" borderId="0" xfId="52" applyFont="1" applyAlignment="1">
      <alignment vertical="top" wrapText="1"/>
    </xf>
    <xf numFmtId="0" fontId="6" fillId="0" borderId="6" xfId="36" applyFont="1" applyBorder="1" applyAlignment="1">
      <alignment horizontal="justify" vertical="center" wrapText="1"/>
    </xf>
    <xf numFmtId="49" fontId="12" fillId="9" borderId="5" xfId="30" applyNumberFormat="1" applyFont="1" applyFill="1" applyBorder="1" applyAlignment="1" applyProtection="1">
      <alignment horizontal="left" vertical="center" wrapText="1"/>
      <protection locked="0"/>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Border="1" applyAlignment="1">
      <alignment horizontal="left" vertical="center" wrapText="1"/>
    </xf>
    <xf numFmtId="0" fontId="0" fillId="0" borderId="5" xfId="54" applyFont="1" applyBorder="1" applyAlignment="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Alignment="1">
      <alignment horizontal="center" vertical="center" wrapText="1"/>
    </xf>
    <xf numFmtId="49" fontId="6" fillId="11" borderId="5" xfId="53" applyNumberFormat="1" applyFont="1" applyFill="1" applyBorder="1" applyAlignment="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lignment vertical="center" wrapText="1"/>
    </xf>
    <xf numFmtId="0" fontId="33" fillId="0" borderId="0" xfId="0" applyNumberFormat="1" applyFont="1" applyBorder="1" applyAlignment="1">
      <alignment horizontal="center" vertical="center" wrapText="1"/>
    </xf>
    <xf numFmtId="49" fontId="0" fillId="0" borderId="16" xfId="0" applyBorder="1">
      <alignment vertical="top"/>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lignment horizontal="center" vertical="top"/>
    </xf>
    <xf numFmtId="0" fontId="6" fillId="8" borderId="5" xfId="53" applyFont="1" applyFill="1" applyBorder="1" applyAlignment="1">
      <alignment horizontal="left" vertical="center" wrapText="1"/>
    </xf>
    <xf numFmtId="0" fontId="6" fillId="0" borderId="5" xfId="53" applyFont="1" applyBorder="1" applyAlignment="1">
      <alignment horizontal="center" vertical="center" wrapText="1"/>
    </xf>
    <xf numFmtId="0" fontId="0" fillId="0" borderId="5" xfId="0" applyNumberFormat="1" applyBorder="1" applyAlignment="1">
      <alignment horizontal="center" vertical="center"/>
    </xf>
    <xf numFmtId="49" fontId="80" fillId="7" borderId="0" xfId="33" applyNumberFormat="1" applyFont="1" applyFill="1" applyBorder="1">
      <alignment horizontal="center" vertical="center" wrapText="1"/>
    </xf>
    <xf numFmtId="0" fontId="80" fillId="0" borderId="0" xfId="0" applyNumberFormat="1" applyFont="1" applyBorder="1" applyAlignment="1">
      <alignment horizontal="center" vertical="center"/>
    </xf>
    <xf numFmtId="0" fontId="80" fillId="0" borderId="0" xfId="47" applyFont="1" applyAlignment="1">
      <alignment horizontal="center" vertical="center" wrapText="1"/>
    </xf>
    <xf numFmtId="0" fontId="80" fillId="0" borderId="0" xfId="53" applyFont="1" applyAlignment="1">
      <alignment horizontal="center" vertical="center" wrapText="1"/>
    </xf>
    <xf numFmtId="0" fontId="6" fillId="0" borderId="5" xfId="47" applyFont="1" applyBorder="1" applyAlignment="1">
      <alignment horizontal="left" vertical="center" wrapText="1" indent="2"/>
    </xf>
    <xf numFmtId="49" fontId="6" fillId="0" borderId="0" xfId="54" applyNumberFormat="1" applyFont="1" applyAlignment="1">
      <alignment horizontal="center" vertical="center" wrapText="1"/>
    </xf>
    <xf numFmtId="0" fontId="0" fillId="8" borderId="5" xfId="52" applyFont="1" applyFill="1" applyBorder="1" applyAlignment="1">
      <alignment horizontal="left" vertical="center" wrapText="1" indent="1"/>
    </xf>
    <xf numFmtId="49" fontId="0" fillId="0" borderId="5" xfId="53" applyNumberFormat="1" applyFont="1" applyBorder="1" applyAlignment="1">
      <alignment horizontal="left" vertical="center" wrapText="1" indent="1"/>
    </xf>
    <xf numFmtId="49" fontId="6" fillId="8" borderId="5" xfId="52" applyNumberFormat="1" applyFill="1" applyBorder="1" applyAlignment="1">
      <alignment horizontal="left" vertical="center" wrapText="1" indent="1"/>
    </xf>
    <xf numFmtId="49" fontId="6" fillId="0" borderId="5" xfId="52" applyNumberFormat="1" applyBorder="1" applyAlignment="1">
      <alignment horizontal="left" vertical="center" wrapText="1" indent="1"/>
    </xf>
    <xf numFmtId="0" fontId="81" fillId="0" borderId="0" xfId="0" applyNumberFormat="1" applyFont="1" applyBorder="1" applyAlignment="1">
      <alignment vertical="center"/>
    </xf>
    <xf numFmtId="49" fontId="6" fillId="13" borderId="13" xfId="54" applyNumberFormat="1" applyFont="1" applyFill="1" applyBorder="1" applyAlignment="1">
      <alignment horizontal="center" vertical="center" wrapText="1"/>
    </xf>
    <xf numFmtId="0" fontId="6" fillId="13" borderId="15" xfId="53" applyFont="1" applyFill="1" applyBorder="1" applyAlignment="1">
      <alignment horizontal="left" vertical="center" wrapText="1"/>
    </xf>
    <xf numFmtId="49" fontId="6" fillId="13" borderId="14" xfId="54" applyNumberFormat="1" applyFont="1" applyFill="1" applyBorder="1" applyAlignment="1">
      <alignment vertical="center" wrapText="1"/>
    </xf>
    <xf numFmtId="0" fontId="6" fillId="0" borderId="5" xfId="47" applyFont="1" applyBorder="1" applyAlignment="1">
      <alignment horizontal="left" vertical="center" wrapText="1" indent="3"/>
    </xf>
    <xf numFmtId="0" fontId="74" fillId="0" borderId="0" xfId="0" applyNumberFormat="1" applyFont="1" applyBorder="1" applyAlignment="1">
      <alignment horizontal="center" vertical="center"/>
    </xf>
    <xf numFmtId="0" fontId="6" fillId="13" borderId="14" xfId="53" applyFont="1" applyFill="1" applyBorder="1" applyAlignment="1">
      <alignment horizontal="left" vertical="center" wrapText="1"/>
    </xf>
    <xf numFmtId="49" fontId="6" fillId="0" borderId="23" xfId="54" applyNumberFormat="1" applyFont="1" applyBorder="1" applyAlignment="1">
      <alignment horizontal="center" vertical="center" wrapText="1"/>
    </xf>
    <xf numFmtId="0" fontId="6" fillId="0" borderId="23" xfId="47" applyFont="1" applyBorder="1" applyAlignment="1">
      <alignment horizontal="left" vertical="center" wrapText="1" indent="2"/>
    </xf>
    <xf numFmtId="0" fontId="6" fillId="0" borderId="23" xfId="53" applyFont="1" applyBorder="1" applyAlignment="1">
      <alignment horizontal="left" vertical="center" wrapText="1"/>
    </xf>
    <xf numFmtId="49" fontId="6" fillId="0" borderId="23" xfId="54" applyNumberFormat="1" applyFont="1" applyBorder="1" applyAlignment="1">
      <alignment vertical="center" wrapText="1"/>
    </xf>
    <xf numFmtId="49" fontId="6" fillId="11" borderId="5" xfId="53" applyNumberFormat="1" applyFont="1" applyFill="1" applyBorder="1" applyAlignment="1">
      <alignment horizontal="left" vertical="center" wrapText="1" indent="1"/>
    </xf>
    <xf numFmtId="0" fontId="74" fillId="0" borderId="0" xfId="54" applyFont="1" applyAlignment="1">
      <alignment horizontal="center" vertical="center" wrapText="1"/>
    </xf>
    <xf numFmtId="14" fontId="49" fillId="0" borderId="5" xfId="53" applyNumberFormat="1" applyFont="1" applyBorder="1" applyAlignment="1">
      <alignment horizontal="center" vertical="center" wrapText="1"/>
    </xf>
    <xf numFmtId="49" fontId="34" fillId="7" borderId="0" xfId="44" applyAlignment="1">
      <alignment vertical="top" wrapText="1"/>
    </xf>
    <xf numFmtId="49" fontId="29" fillId="0" borderId="15" xfId="33" applyNumberFormat="1" applyFont="1" applyBorder="1">
      <alignment horizontal="center" vertical="center" wrapText="1"/>
    </xf>
    <xf numFmtId="0" fontId="82" fillId="0" borderId="0" xfId="54" applyFont="1" applyAlignment="1">
      <alignment vertical="center"/>
    </xf>
    <xf numFmtId="0" fontId="83" fillId="0" borderId="0" xfId="54" applyFont="1" applyAlignment="1">
      <alignment vertical="center"/>
    </xf>
    <xf numFmtId="14" fontId="6" fillId="0" borderId="5" xfId="53" applyNumberFormat="1" applyFont="1" applyBorder="1" applyAlignment="1">
      <alignment horizontal="left" vertical="center" wrapText="1" indent="1"/>
    </xf>
    <xf numFmtId="0" fontId="74" fillId="0" borderId="0" xfId="54" applyFont="1" applyAlignment="1">
      <alignment horizontal="left" vertical="center" wrapText="1" indent="1"/>
    </xf>
    <xf numFmtId="0" fontId="72" fillId="0" borderId="0" xfId="54" applyFont="1" applyAlignment="1">
      <alignment horizontal="left" vertical="center" wrapText="1" indent="1"/>
    </xf>
    <xf numFmtId="0" fontId="84" fillId="0" borderId="0" xfId="54" applyFont="1" applyAlignment="1">
      <alignment horizontal="left" vertical="center" wrapText="1" indent="1"/>
    </xf>
    <xf numFmtId="0" fontId="85" fillId="0" borderId="0" xfId="54" applyFont="1" applyAlignment="1">
      <alignment horizontal="left" vertical="center" indent="1"/>
    </xf>
    <xf numFmtId="0" fontId="84" fillId="0" borderId="0" xfId="54" applyFont="1" applyAlignment="1">
      <alignment vertical="center" wrapText="1"/>
    </xf>
    <xf numFmtId="0" fontId="57" fillId="0" borderId="0" xfId="52" applyFont="1" applyAlignment="1">
      <alignment horizontal="left" vertical="center" wrapText="1"/>
    </xf>
    <xf numFmtId="0" fontId="58" fillId="0" borderId="0" xfId="52" applyFont="1" applyAlignment="1">
      <alignment horizontal="left" vertical="center" wrapText="1"/>
    </xf>
    <xf numFmtId="0" fontId="59" fillId="0" borderId="0" xfId="52" applyFont="1" applyAlignment="1">
      <alignment vertical="center" wrapText="1"/>
    </xf>
    <xf numFmtId="0" fontId="57" fillId="7" borderId="0" xfId="52" applyFont="1" applyFill="1" applyAlignment="1">
      <alignment vertical="center" wrapText="1"/>
    </xf>
    <xf numFmtId="0" fontId="60" fillId="7" borderId="0" xfId="52" applyFont="1" applyFill="1" applyAlignment="1">
      <alignment horizontal="right" vertical="center" wrapText="1" indent="1"/>
    </xf>
    <xf numFmtId="0" fontId="60" fillId="7" borderId="0" xfId="52" applyFont="1" applyFill="1" applyAlignment="1">
      <alignment horizontal="left" vertical="center" wrapText="1" indent="2"/>
    </xf>
    <xf numFmtId="0" fontId="57" fillId="0" borderId="0" xfId="52" applyFont="1" applyAlignment="1">
      <alignment vertical="center" wrapText="1"/>
    </xf>
    <xf numFmtId="0" fontId="58" fillId="0" borderId="0" xfId="52" applyFont="1" applyAlignment="1">
      <alignment horizontal="center" vertical="center" wrapText="1"/>
    </xf>
    <xf numFmtId="0" fontId="57" fillId="7" borderId="0" xfId="52" applyFont="1" applyFill="1" applyAlignment="1">
      <alignment horizontal="right" vertical="center" wrapText="1" indent="1"/>
    </xf>
    <xf numFmtId="0" fontId="61" fillId="7" borderId="0" xfId="52" applyFont="1" applyFill="1" applyAlignment="1">
      <alignment horizontal="center" vertical="center" wrapText="1"/>
    </xf>
    <xf numFmtId="0" fontId="62" fillId="7" borderId="0" xfId="52" applyFont="1" applyFill="1" applyAlignment="1">
      <alignment vertical="center" wrapText="1"/>
    </xf>
    <xf numFmtId="14" fontId="57" fillId="7" borderId="0" xfId="52" applyNumberFormat="1" applyFont="1" applyFill="1" applyAlignment="1">
      <alignment horizontal="left" vertical="center" wrapText="1"/>
    </xf>
    <xf numFmtId="0" fontId="58" fillId="7" borderId="0" xfId="52" applyFont="1" applyFill="1" applyAlignment="1">
      <alignment horizontal="center" vertical="center" wrapText="1"/>
    </xf>
    <xf numFmtId="0" fontId="57" fillId="7" borderId="0" xfId="52" applyFont="1" applyFill="1" applyAlignment="1">
      <alignment horizontal="left" vertical="center" wrapText="1" indent="1"/>
    </xf>
    <xf numFmtId="0" fontId="57" fillId="7" borderId="0" xfId="52" applyFont="1" applyFill="1" applyAlignment="1">
      <alignment horizontal="center" vertical="center" wrapText="1"/>
    </xf>
    <xf numFmtId="0" fontId="63" fillId="7" borderId="0" xfId="52" applyFont="1" applyFill="1" applyAlignment="1">
      <alignment horizontal="center" vertical="center" wrapText="1"/>
    </xf>
    <xf numFmtId="14" fontId="63" fillId="7" borderId="0" xfId="52" applyNumberFormat="1" applyFont="1" applyFill="1" applyAlignment="1">
      <alignment horizontal="center" vertical="center" wrapText="1"/>
    </xf>
    <xf numFmtId="0" fontId="63" fillId="7" borderId="0" xfId="52" applyFont="1" applyFill="1" applyAlignment="1">
      <alignment vertical="center" wrapText="1"/>
    </xf>
    <xf numFmtId="0" fontId="64" fillId="7" borderId="0" xfId="52" applyFont="1" applyFill="1" applyAlignment="1">
      <alignment vertical="center" wrapText="1"/>
    </xf>
    <xf numFmtId="0" fontId="56" fillId="0" borderId="0" xfId="52" applyFont="1" applyAlignment="1">
      <alignment horizontal="left" vertical="center" wrapText="1"/>
    </xf>
    <xf numFmtId="0" fontId="55" fillId="0" borderId="0" xfId="52" applyFont="1" applyAlignment="1">
      <alignment horizontal="left" vertical="center" wrapText="1"/>
    </xf>
    <xf numFmtId="0" fontId="55" fillId="0" borderId="0" xfId="52" applyFont="1" applyAlignment="1">
      <alignment vertical="center" wrapText="1"/>
    </xf>
    <xf numFmtId="0" fontId="55" fillId="0" borderId="0" xfId="52" applyFont="1" applyAlignment="1">
      <alignment horizontal="center" vertical="center" wrapText="1"/>
    </xf>
    <xf numFmtId="0" fontId="57" fillId="0" borderId="0" xfId="52" applyFont="1" applyAlignment="1">
      <alignment horizontal="right" vertical="center"/>
    </xf>
    <xf numFmtId="0" fontId="57" fillId="0" borderId="0" xfId="52" applyFont="1" applyAlignment="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lignment horizontal="center" vertical="center" wrapText="1"/>
    </xf>
    <xf numFmtId="0" fontId="74" fillId="0" borderId="0" xfId="54" applyFont="1" applyAlignment="1">
      <alignment horizontal="left" vertical="center" indent="1"/>
    </xf>
    <xf numFmtId="14" fontId="6" fillId="8" borderId="5" xfId="53" applyNumberFormat="1" applyFont="1" applyFill="1" applyBorder="1" applyAlignment="1">
      <alignment horizontal="left" vertical="center" wrapText="1" indent="1"/>
    </xf>
    <xf numFmtId="0" fontId="29" fillId="0" borderId="0" xfId="54" applyFont="1" applyAlignment="1">
      <alignment horizontal="center" vertical="top" wrapText="1"/>
    </xf>
    <xf numFmtId="0" fontId="74" fillId="0" borderId="24" xfId="54" applyFont="1" applyBorder="1" applyAlignment="1">
      <alignment vertical="center"/>
    </xf>
    <xf numFmtId="0" fontId="6" fillId="0" borderId="5" xfId="33" applyFont="1" applyBorder="1">
      <alignment horizontal="center" vertical="center" wrapText="1"/>
    </xf>
    <xf numFmtId="49" fontId="0" fillId="0" borderId="5" xfId="0" applyBorder="1" applyAlignment="1">
      <alignment horizontal="center" vertical="center"/>
    </xf>
    <xf numFmtId="49" fontId="0" fillId="0" borderId="5" xfId="0" applyBorder="1" applyAlignment="1">
      <alignment horizontal="left" vertical="center"/>
    </xf>
    <xf numFmtId="0" fontId="72" fillId="0" borderId="0" xfId="0" applyNumberFormat="1" applyFont="1" applyAlignment="1">
      <alignment vertical="center"/>
    </xf>
    <xf numFmtId="0" fontId="8" fillId="10" borderId="5" xfId="54" applyFont="1" applyFill="1" applyBorder="1" applyAlignment="1">
      <alignment horizontal="center" vertical="center" wrapText="1"/>
    </xf>
    <xf numFmtId="0" fontId="8" fillId="10" borderId="5" xfId="0" applyNumberFormat="1" applyFont="1" applyFill="1" applyBorder="1" applyAlignment="1">
      <alignment horizontal="center" vertical="center"/>
    </xf>
    <xf numFmtId="49" fontId="0" fillId="0" borderId="5" xfId="0" applyBorder="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Border="1" applyAlignment="1">
      <alignment horizontal="left" vertical="center" wrapText="1" indent="1"/>
    </xf>
    <xf numFmtId="0" fontId="6" fillId="0" borderId="0" xfId="47" applyFont="1" applyAlignment="1">
      <alignment horizontal="left" vertical="center" wrapText="1" indent="2"/>
    </xf>
    <xf numFmtId="0" fontId="6" fillId="0" borderId="0" xfId="53" applyFont="1" applyAlignment="1">
      <alignment horizontal="left" vertical="center" wrapText="1"/>
    </xf>
    <xf numFmtId="0" fontId="6" fillId="0" borderId="5" xfId="47" applyFont="1" applyBorder="1" applyAlignment="1">
      <alignment horizontal="left" vertical="center" wrapText="1" indent="4"/>
    </xf>
    <xf numFmtId="49" fontId="6" fillId="13" borderId="25" xfId="54" applyNumberFormat="1" applyFont="1" applyFill="1" applyBorder="1" applyAlignment="1">
      <alignment horizontal="center" vertical="center" wrapText="1"/>
    </xf>
    <xf numFmtId="0" fontId="6" fillId="13" borderId="17" xfId="53" applyFont="1" applyFill="1" applyBorder="1" applyAlignment="1">
      <alignment horizontal="left" vertical="center" wrapText="1"/>
    </xf>
    <xf numFmtId="49" fontId="6" fillId="13" borderId="18" xfId="54" applyNumberFormat="1" applyFont="1" applyFill="1" applyBorder="1" applyAlignment="1">
      <alignment vertical="center" wrapText="1"/>
    </xf>
    <xf numFmtId="49" fontId="6" fillId="13" borderId="19" xfId="54" applyNumberFormat="1" applyFont="1" applyFill="1" applyBorder="1" applyAlignment="1">
      <alignment horizontal="center" vertical="center" wrapText="1"/>
    </xf>
    <xf numFmtId="49" fontId="40" fillId="13" borderId="23" xfId="0" applyFont="1" applyFill="1" applyBorder="1" applyAlignment="1">
      <alignment horizontal="left" vertical="center" indent="3"/>
    </xf>
    <xf numFmtId="0" fontId="6" fillId="13" borderId="21" xfId="53" applyFont="1" applyFill="1" applyBorder="1" applyAlignment="1">
      <alignment horizontal="left" vertical="center" wrapText="1"/>
    </xf>
    <xf numFmtId="49" fontId="6" fillId="0" borderId="16" xfId="49" applyNumberFormat="1" applyFont="1" applyBorder="1" applyAlignment="1">
      <alignment horizontal="left" vertical="center" wrapText="1"/>
    </xf>
    <xf numFmtId="49" fontId="8" fillId="13" borderId="13" xfId="41" applyFont="1" applyFill="1" applyBorder="1" applyAlignment="1">
      <alignment horizontal="center" vertical="center"/>
    </xf>
    <xf numFmtId="49" fontId="40" fillId="13" borderId="14" xfId="41" applyFont="1" applyFill="1" applyBorder="1" applyAlignment="1">
      <alignment horizontal="left" vertical="center"/>
    </xf>
    <xf numFmtId="49" fontId="0" fillId="0" borderId="17" xfId="0" applyBorder="1" applyAlignment="1">
      <alignment horizontal="center" vertical="center"/>
    </xf>
    <xf numFmtId="0" fontId="65" fillId="7" borderId="0" xfId="52" applyFont="1" applyFill="1" applyAlignment="1">
      <alignment vertical="center" wrapText="1"/>
    </xf>
    <xf numFmtId="0" fontId="66" fillId="0" borderId="0" xfId="54" applyFont="1" applyAlignment="1">
      <alignment vertical="center" wrapText="1"/>
    </xf>
    <xf numFmtId="0" fontId="66" fillId="0" borderId="0" xfId="32" applyFont="1" applyBorder="1" applyAlignment="1">
      <alignment vertical="center" wrapText="1"/>
    </xf>
    <xf numFmtId="0" fontId="66" fillId="0" borderId="0" xfId="49" applyFont="1"/>
    <xf numFmtId="49" fontId="67" fillId="0" borderId="0" xfId="0" applyFont="1">
      <alignment vertical="top"/>
    </xf>
    <xf numFmtId="49" fontId="68" fillId="0" borderId="0" xfId="0" applyFont="1" applyBorder="1">
      <alignment vertical="top"/>
    </xf>
    <xf numFmtId="49" fontId="0" fillId="0" borderId="0" xfId="0" applyBorder="1" applyAlignment="1">
      <alignment horizontal="right" vertical="center" wrapText="1" indent="1"/>
    </xf>
    <xf numFmtId="49" fontId="6" fillId="0" borderId="26" xfId="0" applyFont="1" applyBorder="1">
      <alignment vertical="top"/>
    </xf>
    <xf numFmtId="49" fontId="6" fillId="0" borderId="26" xfId="0" applyFont="1" applyBorder="1" applyAlignment="1">
      <alignment vertical="top" wrapText="1"/>
    </xf>
    <xf numFmtId="0" fontId="6" fillId="9" borderId="5" xfId="53"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Font="1">
      <alignment vertical="top"/>
    </xf>
    <xf numFmtId="0" fontId="19" fillId="10" borderId="5" xfId="54" applyFont="1" applyFill="1" applyBorder="1" applyAlignment="1">
      <alignment horizontal="center" vertical="center" wrapText="1"/>
    </xf>
    <xf numFmtId="49" fontId="6" fillId="0" borderId="5" xfId="0" applyFont="1" applyBorder="1" applyAlignment="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Font="1" applyBorder="1" applyAlignment="1">
      <alignment horizontal="right" vertical="center"/>
    </xf>
    <xf numFmtId="0" fontId="102" fillId="0" borderId="0" xfId="0" applyNumberFormat="1" applyFont="1" applyAlignment="1">
      <alignment vertical="center"/>
    </xf>
    <xf numFmtId="49" fontId="56" fillId="0" borderId="0" xfId="53" applyNumberFormat="1" applyFont="1" applyAlignment="1">
      <alignment horizontal="center" vertical="center" wrapText="1"/>
    </xf>
    <xf numFmtId="0" fontId="56" fillId="0" borderId="0" xfId="47" applyFont="1" applyAlignment="1">
      <alignment vertical="center" wrapText="1"/>
    </xf>
    <xf numFmtId="49" fontId="56" fillId="0" borderId="0" xfId="53" applyNumberFormat="1" applyFont="1" applyAlignment="1">
      <alignment vertical="center" wrapText="1"/>
    </xf>
    <xf numFmtId="49" fontId="103" fillId="0" borderId="0" xfId="53" applyNumberFormat="1" applyFont="1" applyAlignment="1">
      <alignment vertical="center" wrapText="1"/>
    </xf>
    <xf numFmtId="0" fontId="56" fillId="0" borderId="0" xfId="47" applyFont="1" applyAlignment="1">
      <alignment horizontal="right" vertical="center" wrapText="1"/>
    </xf>
    <xf numFmtId="0" fontId="102" fillId="0" borderId="0" xfId="0" applyNumberFormat="1" applyFont="1" applyBorder="1" applyAlignment="1">
      <alignment vertical="center"/>
    </xf>
    <xf numFmtId="49" fontId="6" fillId="11" borderId="5" xfId="53" applyNumberFormat="1" applyFont="1" applyFill="1" applyBorder="1" applyAlignment="1">
      <alignment horizontal="center" vertical="center" wrapText="1"/>
    </xf>
    <xf numFmtId="0" fontId="6" fillId="7" borderId="26" xfId="54" applyFont="1" applyFill="1" applyBorder="1" applyAlignment="1">
      <alignment horizontal="center" vertical="center" wrapText="1"/>
    </xf>
    <xf numFmtId="0" fontId="6" fillId="7" borderId="28" xfId="54" applyFont="1" applyFill="1" applyBorder="1" applyAlignment="1">
      <alignment horizontal="center" vertical="center" wrapText="1"/>
    </xf>
    <xf numFmtId="0" fontId="6" fillId="7" borderId="16" xfId="54" applyFont="1" applyFill="1" applyBorder="1" applyAlignment="1">
      <alignment horizontal="center" vertical="center" wrapText="1"/>
    </xf>
    <xf numFmtId="0" fontId="6" fillId="7" borderId="0" xfId="54" applyFont="1" applyFill="1" applyAlignment="1">
      <alignment vertical="center" wrapText="1"/>
    </xf>
    <xf numFmtId="0" fontId="8" fillId="7" borderId="0" xfId="54" applyFont="1" applyFill="1" applyAlignment="1">
      <alignment horizontal="center" vertical="center" wrapText="1"/>
    </xf>
    <xf numFmtId="0" fontId="18" fillId="0" borderId="0" xfId="54" applyFont="1" applyAlignment="1">
      <alignment vertical="center" wrapText="1"/>
    </xf>
    <xf numFmtId="0" fontId="6" fillId="0" borderId="0" xfId="47" applyFont="1" applyAlignment="1">
      <alignment horizontal="left" vertical="center" wrapText="1"/>
    </xf>
    <xf numFmtId="0" fontId="29" fillId="7" borderId="0" xfId="33" applyFont="1" applyFill="1" applyBorder="1">
      <alignment horizontal="center" vertical="center" wrapText="1"/>
    </xf>
    <xf numFmtId="0" fontId="6" fillId="0" borderId="0" xfId="47" applyFont="1" applyAlignment="1">
      <alignment horizontal="right" vertical="center" wrapText="1"/>
    </xf>
    <xf numFmtId="0" fontId="73" fillId="7" borderId="0" xfId="54" applyFont="1" applyFill="1" applyAlignment="1">
      <alignment vertical="center" wrapText="1"/>
    </xf>
    <xf numFmtId="0" fontId="6" fillId="0" borderId="0" xfId="0" applyNumberFormat="1" applyFont="1" applyBorder="1" applyAlignment="1">
      <alignment vertical="center"/>
    </xf>
    <xf numFmtId="49" fontId="0" fillId="13" borderId="13" xfId="0" applyFill="1" applyBorder="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Border="1" applyAlignment="1">
      <alignment horizontal="left" vertical="center" wrapText="1" indent="7"/>
    </xf>
    <xf numFmtId="0" fontId="74" fillId="7" borderId="0" xfId="33" applyFont="1" applyFill="1" applyBorder="1">
      <alignment horizontal="center" vertical="center" wrapText="1"/>
    </xf>
    <xf numFmtId="49" fontId="74" fillId="7" borderId="0" xfId="33" applyNumberFormat="1" applyFont="1" applyFill="1" applyBorder="1">
      <alignment horizontal="center" vertical="center" wrapText="1"/>
    </xf>
    <xf numFmtId="0" fontId="18" fillId="0" borderId="0" xfId="55" applyFont="1" applyAlignment="1">
      <alignment horizontal="center" vertical="center" wrapText="1"/>
    </xf>
    <xf numFmtId="0" fontId="6" fillId="0" borderId="0" xfId="53" applyFont="1" applyAlignment="1">
      <alignment vertical="center" wrapText="1"/>
    </xf>
    <xf numFmtId="0" fontId="0" fillId="0" borderId="0" xfId="0" applyNumberFormat="1" applyBorder="1" applyAlignment="1">
      <alignment horizontal="center" vertical="center"/>
    </xf>
    <xf numFmtId="0" fontId="6" fillId="7" borderId="17" xfId="54" applyFont="1" applyFill="1" applyBorder="1" applyAlignment="1">
      <alignment vertical="center" wrapText="1"/>
    </xf>
    <xf numFmtId="0" fontId="74" fillId="0" borderId="0" xfId="53" applyFont="1" applyAlignment="1">
      <alignment vertical="center" wrapText="1"/>
    </xf>
    <xf numFmtId="0" fontId="6" fillId="0" borderId="5" xfId="54" applyFont="1" applyBorder="1" applyAlignment="1">
      <alignment horizontal="left" vertical="center" wrapText="1"/>
    </xf>
    <xf numFmtId="0" fontId="6" fillId="7" borderId="5" xfId="54" applyFont="1" applyFill="1" applyBorder="1" applyAlignment="1">
      <alignment horizontal="left" vertical="center" wrapText="1"/>
    </xf>
    <xf numFmtId="49" fontId="74" fillId="7" borderId="15" xfId="33" applyNumberFormat="1" applyFont="1" applyFill="1" applyBorder="1">
      <alignment horizontal="center" vertical="center" wrapText="1"/>
    </xf>
    <xf numFmtId="49" fontId="72" fillId="0" borderId="0" xfId="54" applyNumberFormat="1" applyFont="1" applyAlignment="1">
      <alignment vertical="center" wrapText="1"/>
    </xf>
    <xf numFmtId="0" fontId="72" fillId="0" borderId="0" xfId="0" applyNumberFormat="1" applyFont="1" applyBorder="1" applyAlignment="1">
      <alignment vertical="center"/>
    </xf>
    <xf numFmtId="49" fontId="37" fillId="0" borderId="5" xfId="53" applyNumberFormat="1" applyFont="1" applyBorder="1" applyAlignment="1">
      <alignment vertical="center" wrapText="1"/>
    </xf>
    <xf numFmtId="0" fontId="6" fillId="0" borderId="0" xfId="54" applyFont="1" applyAlignment="1">
      <alignment horizontal="right" vertical="top" wrapText="1"/>
    </xf>
    <xf numFmtId="49" fontId="0" fillId="0" borderId="0" xfId="54" applyNumberFormat="1" applyFont="1" applyAlignment="1">
      <alignment horizontal="left" vertical="top"/>
    </xf>
    <xf numFmtId="49" fontId="0" fillId="0" borderId="0" xfId="54" applyNumberFormat="1" applyFont="1" applyAlignment="1">
      <alignment vertical="center" wrapText="1"/>
    </xf>
    <xf numFmtId="0" fontId="6" fillId="0" borderId="0" xfId="54" applyFont="1" applyAlignment="1">
      <alignment vertical="top" wrapText="1"/>
    </xf>
    <xf numFmtId="49" fontId="0" fillId="0" borderId="0" xfId="54" applyNumberFormat="1" applyFont="1" applyAlignment="1">
      <alignment vertical="center"/>
    </xf>
    <xf numFmtId="49" fontId="74" fillId="0" borderId="0" xfId="54" applyNumberFormat="1" applyFont="1" applyAlignment="1">
      <alignment vertical="center"/>
    </xf>
    <xf numFmtId="0" fontId="104" fillId="0" borderId="0" xfId="0" applyNumberFormat="1" applyFont="1" applyBorder="1" applyAlignment="1">
      <alignment vertical="center"/>
    </xf>
    <xf numFmtId="0" fontId="6" fillId="7" borderId="26" xfId="54" applyFont="1" applyFill="1" applyBorder="1" applyAlignment="1">
      <alignment vertical="center" wrapText="1"/>
    </xf>
    <xf numFmtId="0" fontId="6" fillId="7" borderId="28" xfId="54" applyFont="1" applyFill="1" applyBorder="1" applyAlignment="1">
      <alignment vertical="center" wrapText="1"/>
    </xf>
    <xf numFmtId="49" fontId="28" fillId="13" borderId="13" xfId="0" applyFont="1" applyFill="1" applyBorder="1" applyAlignment="1">
      <alignment horizontal="center" vertical="center"/>
    </xf>
    <xf numFmtId="49" fontId="28" fillId="13" borderId="15" xfId="0" applyFont="1" applyFill="1" applyBorder="1" applyAlignment="1">
      <alignment horizontal="left" vertical="center"/>
    </xf>
    <xf numFmtId="0" fontId="6" fillId="7" borderId="5" xfId="54" applyFont="1" applyFill="1" applyBorder="1" applyAlignment="1">
      <alignment horizontal="left" vertical="center" wrapText="1" indent="1"/>
    </xf>
    <xf numFmtId="0" fontId="6" fillId="7" borderId="5" xfId="54" applyFont="1" applyFill="1" applyBorder="1" applyAlignment="1">
      <alignment horizontal="left" vertical="center" wrapText="1" indent="2"/>
    </xf>
    <xf numFmtId="0" fontId="6" fillId="7" borderId="5" xfId="54" applyFont="1" applyFill="1" applyBorder="1" applyAlignment="1">
      <alignment horizontal="left" vertical="center" wrapText="1" indent="3"/>
    </xf>
    <xf numFmtId="49" fontId="40" fillId="13" borderId="15" xfId="0" applyFont="1" applyFill="1" applyBorder="1" applyAlignment="1">
      <alignment horizontal="left" vertical="center" indent="4"/>
    </xf>
    <xf numFmtId="0" fontId="6" fillId="7" borderId="5" xfId="54" applyFont="1" applyFill="1" applyBorder="1" applyAlignment="1">
      <alignment horizontal="left" vertical="center" wrapText="1" indent="4"/>
    </xf>
    <xf numFmtId="0" fontId="6" fillId="7" borderId="5" xfId="54" applyFont="1" applyFill="1" applyBorder="1" applyAlignment="1">
      <alignment horizontal="left" vertical="center" wrapText="1" indent="5"/>
    </xf>
    <xf numFmtId="49" fontId="40" fillId="13" borderId="15" xfId="0" applyFont="1" applyFill="1" applyBorder="1" applyAlignment="1">
      <alignment horizontal="left" vertical="center" indent="5"/>
    </xf>
    <xf numFmtId="49" fontId="40" fillId="13" borderId="15" xfId="0" applyFont="1" applyFill="1" applyBorder="1" applyAlignment="1">
      <alignment horizontal="left" vertical="center" indent="6"/>
    </xf>
    <xf numFmtId="49" fontId="6" fillId="13" borderId="14" xfId="53" applyNumberFormat="1" applyFont="1" applyFill="1" applyBorder="1" applyAlignment="1">
      <alignment horizontal="center" vertical="center" wrapText="1"/>
    </xf>
    <xf numFmtId="0" fontId="6" fillId="0" borderId="5" xfId="54" applyFont="1" applyBorder="1" applyAlignment="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lignment horizontal="center" vertical="center" wrapText="1"/>
    </xf>
    <xf numFmtId="49" fontId="6" fillId="13" borderId="15" xfId="54" applyNumberFormat="1" applyFont="1" applyFill="1" applyBorder="1" applyAlignment="1">
      <alignment horizontal="left" vertical="center" wrapText="1" indent="4"/>
    </xf>
    <xf numFmtId="4" fontId="0" fillId="13" borderId="15" xfId="0" applyNumberFormat="1" applyFill="1" applyBorder="1" applyAlignment="1">
      <alignment horizontal="right" vertical="center"/>
    </xf>
    <xf numFmtId="49" fontId="0" fillId="13" borderId="15" xfId="53" applyNumberFormat="1" applyFont="1" applyFill="1" applyBorder="1" applyAlignment="1">
      <alignment horizontal="center" vertical="center" wrapText="1"/>
    </xf>
    <xf numFmtId="49" fontId="40" fillId="13" borderId="13" xfId="0" applyFont="1" applyFill="1" applyBorder="1" applyAlignment="1">
      <alignment vertical="center" wrapText="1"/>
    </xf>
    <xf numFmtId="49" fontId="40" fillId="13" borderId="15" xfId="0" applyFont="1" applyFill="1" applyBorder="1" applyAlignment="1">
      <alignment vertical="center"/>
    </xf>
    <xf numFmtId="49" fontId="40" fillId="13" borderId="15" xfId="0" applyFont="1" applyFill="1" applyBorder="1" applyAlignment="1">
      <alignment vertical="center" wrapText="1"/>
    </xf>
    <xf numFmtId="0" fontId="6" fillId="7" borderId="5" xfId="54" applyFont="1" applyFill="1" applyBorder="1" applyAlignment="1">
      <alignment vertical="center" wrapText="1"/>
    </xf>
    <xf numFmtId="0" fontId="6" fillId="0" borderId="5" xfId="53" applyFont="1" applyBorder="1" applyAlignment="1">
      <alignment vertical="center" wrapText="1"/>
    </xf>
    <xf numFmtId="4" fontId="74" fillId="0" borderId="5" xfId="30" applyNumberFormat="1" applyFont="1" applyFill="1" applyBorder="1" applyAlignment="1" applyProtection="1">
      <alignment horizontal="center" vertical="center" wrapText="1"/>
    </xf>
    <xf numFmtId="49" fontId="6" fillId="0" borderId="5" xfId="53" applyNumberFormat="1" applyFont="1" applyBorder="1" applyAlignment="1">
      <alignment vertical="center" wrapText="1"/>
    </xf>
    <xf numFmtId="49" fontId="74" fillId="0" borderId="0" xfId="0" applyFont="1" applyAlignment="1">
      <alignment vertical="center"/>
    </xf>
    <xf numFmtId="0" fontId="47" fillId="0" borderId="0" xfId="47" applyFont="1" applyAlignment="1">
      <alignment vertical="center" wrapText="1"/>
    </xf>
    <xf numFmtId="49" fontId="40" fillId="13" borderId="13" xfId="0" applyFont="1" applyFill="1" applyBorder="1" applyAlignment="1">
      <alignment horizontal="left" vertical="center"/>
    </xf>
    <xf numFmtId="49" fontId="40" fillId="13" borderId="13" xfId="0" applyFont="1" applyFill="1" applyBorder="1" applyAlignment="1">
      <alignment horizontal="left" vertical="center" indent="1"/>
    </xf>
    <xf numFmtId="4" fontId="75" fillId="13" borderId="14" xfId="0" applyNumberFormat="1" applyFont="1" applyFill="1" applyBorder="1" applyAlignment="1">
      <alignment horizontal="right"/>
    </xf>
    <xf numFmtId="0" fontId="0" fillId="7" borderId="5" xfId="52" applyFont="1" applyFill="1" applyBorder="1" applyAlignment="1">
      <alignment horizontal="right" vertical="center" wrapText="1" indent="1"/>
    </xf>
    <xf numFmtId="0" fontId="6" fillId="0" borderId="5" xfId="54" applyFont="1" applyBorder="1" applyAlignment="1">
      <alignment vertical="top" wrapText="1"/>
    </xf>
    <xf numFmtId="49" fontId="29" fillId="7" borderId="15" xfId="33" applyNumberFormat="1" applyFont="1" applyFill="1" applyBorder="1">
      <alignment horizontal="center" vertical="center" wrapText="1"/>
    </xf>
    <xf numFmtId="0" fontId="29" fillId="7" borderId="15" xfId="33" applyFont="1" applyFill="1" applyBorder="1">
      <alignment horizontal="center" vertical="center" wrapText="1"/>
    </xf>
    <xf numFmtId="0" fontId="74" fillId="7" borderId="15" xfId="33" applyFont="1" applyFill="1" applyBorder="1">
      <alignment horizontal="center" vertical="center" wrapText="1"/>
    </xf>
    <xf numFmtId="0" fontId="6" fillId="0" borderId="5" xfId="47" applyFont="1" applyBorder="1" applyAlignment="1">
      <alignment vertical="center" wrapText="1"/>
    </xf>
    <xf numFmtId="0" fontId="6" fillId="0" borderId="5" xfId="54" applyFont="1" applyBorder="1" applyAlignment="1">
      <alignment horizontal="left" vertical="center" wrapText="1" indent="6"/>
    </xf>
    <xf numFmtId="49" fontId="29" fillId="7" borderId="23" xfId="33" applyNumberFormat="1" applyFont="1" applyFill="1" applyBorder="1">
      <alignment horizontal="center" vertical="center" wrapText="1"/>
    </xf>
    <xf numFmtId="0" fontId="29" fillId="7" borderId="23" xfId="33" applyFont="1" applyFill="1" applyBorder="1">
      <alignment horizontal="center" vertical="center" wrapText="1"/>
    </xf>
    <xf numFmtId="0" fontId="74" fillId="7" borderId="23" xfId="33" applyFont="1" applyFill="1" applyBorder="1">
      <alignment horizontal="center" vertical="center" wrapText="1"/>
    </xf>
    <xf numFmtId="0" fontId="6" fillId="12" borderId="5" xfId="45" applyFont="1" applyFill="1" applyBorder="1" applyAlignment="1">
      <alignment horizontal="center" vertical="center" wrapText="1"/>
    </xf>
    <xf numFmtId="0" fontId="0" fillId="12" borderId="13" xfId="45" applyFont="1" applyFill="1" applyBorder="1" applyAlignment="1">
      <alignment horizontal="center" vertical="center" wrapText="1"/>
    </xf>
    <xf numFmtId="0" fontId="0" fillId="12" borderId="14" xfId="45" applyFont="1" applyFill="1" applyBorder="1" applyAlignment="1">
      <alignment horizontal="center" vertical="center" wrapText="1"/>
    </xf>
    <xf numFmtId="0" fontId="6" fillId="12" borderId="23" xfId="45" applyFont="1" applyFill="1" applyBorder="1" applyAlignment="1">
      <alignment horizontal="center" vertical="center" wrapText="1"/>
    </xf>
    <xf numFmtId="0" fontId="6" fillId="0" borderId="13" xfId="53" applyFont="1" applyBorder="1" applyAlignment="1">
      <alignment horizontal="left" vertical="center"/>
    </xf>
    <xf numFmtId="49" fontId="6" fillId="0" borderId="13" xfId="0" applyFont="1" applyBorder="1">
      <alignment vertical="top"/>
    </xf>
    <xf numFmtId="49" fontId="37" fillId="0" borderId="13" xfId="0" applyFont="1" applyBorder="1">
      <alignment vertical="top"/>
    </xf>
    <xf numFmtId="0" fontId="37" fillId="0" borderId="13" xfId="53" applyFont="1" applyBorder="1" applyAlignment="1">
      <alignment horizontal="left" vertical="center"/>
    </xf>
    <xf numFmtId="49" fontId="6" fillId="0" borderId="45" xfId="0" applyFont="1" applyBorder="1" applyAlignment="1">
      <alignment vertical="center" wrapText="1"/>
    </xf>
    <xf numFmtId="0" fontId="6" fillId="0" borderId="16" xfId="54" applyFont="1" applyBorder="1" applyAlignment="1">
      <alignment vertical="center" wrapText="1"/>
    </xf>
    <xf numFmtId="0" fontId="6" fillId="0" borderId="28" xfId="54" applyFont="1" applyBorder="1" applyAlignment="1">
      <alignment vertical="center" wrapText="1"/>
    </xf>
    <xf numFmtId="0" fontId="6" fillId="0" borderId="26" xfId="54" applyFont="1" applyBorder="1" applyAlignment="1">
      <alignment vertical="center" wrapText="1"/>
    </xf>
    <xf numFmtId="0" fontId="18" fillId="0" borderId="0" xfId="55" applyFont="1" applyAlignment="1">
      <alignment vertical="center" wrapText="1"/>
    </xf>
    <xf numFmtId="49" fontId="37" fillId="13" borderId="14" xfId="53" applyNumberFormat="1" applyFont="1" applyFill="1" applyBorder="1" applyAlignment="1">
      <alignment horizontal="center" vertical="center" wrapText="1"/>
    </xf>
    <xf numFmtId="0" fontId="103" fillId="0" borderId="0" xfId="47" applyFont="1" applyAlignment="1">
      <alignment horizontal="left" vertical="center" wrapText="1"/>
    </xf>
    <xf numFmtId="49" fontId="74" fillId="7" borderId="23" xfId="33" applyNumberFormat="1" applyFont="1" applyFill="1" applyBorder="1">
      <alignment horizontal="center" vertical="center" wrapText="1"/>
    </xf>
    <xf numFmtId="49" fontId="6" fillId="7" borderId="5" xfId="53" applyNumberFormat="1" applyFont="1" applyFill="1" applyBorder="1" applyAlignment="1">
      <alignment horizontal="center" vertical="center" wrapText="1"/>
    </xf>
    <xf numFmtId="169" fontId="0" fillId="9" borderId="5" xfId="0" applyNumberFormat="1" applyFill="1" applyBorder="1" applyAlignment="1" applyProtection="1">
      <alignment horizontal="right" vertical="center"/>
      <protection locked="0"/>
    </xf>
    <xf numFmtId="4" fontId="0" fillId="13" borderId="13" xfId="0" applyNumberFormat="1" applyFill="1" applyBorder="1" applyAlignment="1">
      <alignment horizontal="right" vertical="center"/>
    </xf>
    <xf numFmtId="0" fontId="29" fillId="7" borderId="0" xfId="33" applyFont="1" applyFill="1" applyBorder="1" applyAlignment="1">
      <alignment vertical="center" wrapText="1"/>
    </xf>
    <xf numFmtId="0" fontId="29" fillId="7" borderId="0" xfId="33" applyFont="1" applyFill="1" applyBorder="1" applyAlignment="1">
      <alignment horizontal="left" vertical="center" wrapText="1" indent="2"/>
    </xf>
    <xf numFmtId="49" fontId="40" fillId="0" borderId="0" xfId="0" applyFont="1" applyBorder="1" applyAlignment="1">
      <alignment horizontal="left" vertical="center"/>
    </xf>
    <xf numFmtId="49" fontId="40" fillId="0" borderId="0" xfId="0" applyFont="1" applyBorder="1" applyAlignment="1">
      <alignment horizontal="left" vertical="center" indent="2"/>
    </xf>
    <xf numFmtId="49" fontId="28" fillId="0" borderId="0" xfId="0" applyFont="1" applyBorder="1" applyAlignment="1">
      <alignment horizontal="left" vertical="center"/>
    </xf>
    <xf numFmtId="49" fontId="0" fillId="0" borderId="0" xfId="53" applyNumberFormat="1" applyFont="1" applyAlignment="1">
      <alignment horizontal="center" vertical="center" wrapText="1"/>
    </xf>
    <xf numFmtId="49" fontId="37" fillId="0" borderId="0" xfId="53" applyNumberFormat="1" applyFont="1" applyAlignment="1">
      <alignment horizontal="center" vertical="center" wrapText="1"/>
    </xf>
    <xf numFmtId="49" fontId="11" fillId="0" borderId="0" xfId="0" applyFont="1">
      <alignment vertical="top"/>
    </xf>
    <xf numFmtId="4" fontId="6" fillId="9" borderId="5" xfId="30" applyNumberFormat="1" applyFont="1" applyFill="1" applyBorder="1" applyAlignment="1" applyProtection="1">
      <alignment horizontal="right" vertical="center" wrapText="1"/>
      <protection locked="0"/>
    </xf>
    <xf numFmtId="4" fontId="0" fillId="7" borderId="5" xfId="0" applyNumberFormat="1" applyFill="1" applyBorder="1" applyAlignment="1">
      <alignment horizontal="right" vertical="center"/>
    </xf>
    <xf numFmtId="49" fontId="6" fillId="7" borderId="16" xfId="54" applyNumberFormat="1" applyFont="1" applyFill="1" applyBorder="1" applyAlignment="1">
      <alignment horizontal="center" vertical="center" wrapText="1"/>
    </xf>
    <xf numFmtId="49" fontId="6" fillId="0" borderId="5" xfId="0" applyFont="1" applyBorder="1" applyAlignment="1">
      <alignment vertical="top" wrapText="1"/>
    </xf>
    <xf numFmtId="0" fontId="0" fillId="13" borderId="15" xfId="0" applyNumberFormat="1" applyFill="1" applyBorder="1" applyAlignment="1">
      <alignment vertical="center"/>
    </xf>
    <xf numFmtId="0" fontId="6" fillId="0" borderId="0" xfId="53" applyFont="1" applyAlignment="1">
      <alignment horizontal="left" vertical="center" wrapText="1" indent="1"/>
    </xf>
    <xf numFmtId="0" fontId="0" fillId="0" borderId="0" xfId="52" applyFont="1" applyAlignment="1">
      <alignment horizontal="right" vertical="center" wrapText="1" indent="1"/>
    </xf>
    <xf numFmtId="0" fontId="0" fillId="0" borderId="0" xfId="0" applyNumberFormat="1" applyAlignment="1">
      <alignment horizontal="left" vertical="top" wrapText="1"/>
    </xf>
    <xf numFmtId="49" fontId="56" fillId="0" borderId="0" xfId="54" applyNumberFormat="1" applyFont="1" applyAlignment="1">
      <alignment vertical="center" wrapText="1"/>
    </xf>
    <xf numFmtId="0" fontId="105" fillId="7" borderId="0" xfId="54" applyFont="1" applyFill="1" applyAlignment="1">
      <alignment vertical="center" wrapText="1"/>
    </xf>
    <xf numFmtId="0" fontId="56" fillId="7" borderId="0" xfId="54" applyFont="1" applyFill="1" applyAlignment="1">
      <alignment vertical="center" wrapText="1"/>
    </xf>
    <xf numFmtId="0" fontId="6" fillId="0" borderId="5" xfId="53" applyFont="1" applyBorder="1" applyAlignment="1">
      <alignment horizontal="left" vertical="center"/>
    </xf>
    <xf numFmtId="49" fontId="6" fillId="10" borderId="5" xfId="35" applyFill="1" applyBorder="1" applyAlignment="1">
      <alignment horizontal="center" vertical="top" wrapText="1"/>
    </xf>
    <xf numFmtId="0" fontId="56" fillId="0" borderId="0" xfId="54" applyFont="1" applyAlignment="1">
      <alignment vertical="center" wrapText="1"/>
    </xf>
    <xf numFmtId="0" fontId="106" fillId="7" borderId="0" xfId="54" applyFont="1" applyFill="1" applyAlignment="1">
      <alignment horizontal="center" vertical="center" wrapText="1"/>
    </xf>
    <xf numFmtId="0" fontId="56" fillId="0" borderId="0" xfId="53" applyFont="1" applyAlignment="1">
      <alignment vertical="center" wrapText="1"/>
    </xf>
    <xf numFmtId="49" fontId="40" fillId="13" borderId="17" xfId="0" applyFont="1" applyFill="1" applyBorder="1" applyAlignment="1">
      <alignment vertical="center" wrapText="1"/>
    </xf>
    <xf numFmtId="49" fontId="40" fillId="13" borderId="17" xfId="0" applyFont="1" applyFill="1" applyBorder="1" applyAlignment="1">
      <alignment vertical="center"/>
    </xf>
    <xf numFmtId="49" fontId="6" fillId="13" borderId="17" xfId="54" applyNumberFormat="1" applyFont="1" applyFill="1" applyBorder="1" applyAlignment="1">
      <alignment horizontal="left" vertical="center" wrapText="1" indent="4"/>
    </xf>
    <xf numFmtId="0" fontId="6" fillId="0" borderId="14" xfId="54" applyFont="1" applyBorder="1" applyAlignment="1">
      <alignment horizontal="left" vertical="center" wrapText="1" indent="4"/>
    </xf>
    <xf numFmtId="0" fontId="6" fillId="0" borderId="13" xfId="54" applyFont="1" applyBorder="1" applyAlignment="1">
      <alignment horizontal="left" vertical="center" wrapText="1" indent="6"/>
    </xf>
    <xf numFmtId="4" fontId="0" fillId="7" borderId="13" xfId="0" applyNumberFormat="1" applyFill="1" applyBorder="1" applyAlignment="1">
      <alignment horizontal="right" vertical="center"/>
    </xf>
    <xf numFmtId="49" fontId="56" fillId="0" borderId="46" xfId="53" applyNumberFormat="1" applyFont="1" applyBorder="1" applyAlignment="1">
      <alignment horizontal="center" vertical="center" wrapText="1"/>
    </xf>
    <xf numFmtId="0" fontId="41" fillId="7" borderId="0" xfId="54" applyFont="1" applyFill="1" applyAlignment="1">
      <alignment horizontal="center" vertical="center" wrapText="1"/>
    </xf>
    <xf numFmtId="49" fontId="6" fillId="0" borderId="0" xfId="0" applyFont="1" applyBorder="1">
      <alignment vertical="top"/>
    </xf>
    <xf numFmtId="0" fontId="6" fillId="0" borderId="20" xfId="54" applyFont="1" applyBorder="1" applyAlignment="1">
      <alignment vertical="center" wrapText="1"/>
    </xf>
    <xf numFmtId="0" fontId="33" fillId="0" borderId="0" xfId="54" applyFont="1" applyAlignment="1">
      <alignment vertical="center" wrapText="1"/>
    </xf>
    <xf numFmtId="49" fontId="6" fillId="0" borderId="20" xfId="0" applyFont="1" applyBorder="1">
      <alignment vertical="top"/>
    </xf>
    <xf numFmtId="49" fontId="74" fillId="0" borderId="0" xfId="0" applyFont="1" applyBorder="1">
      <alignment vertical="top"/>
    </xf>
    <xf numFmtId="0" fontId="74" fillId="0" borderId="20" xfId="54" applyFont="1" applyBorder="1" applyAlignment="1">
      <alignment horizontal="center" vertical="center" wrapText="1"/>
    </xf>
    <xf numFmtId="0" fontId="74" fillId="0" borderId="20" xfId="54" applyFont="1" applyBorder="1" applyAlignment="1">
      <alignment vertical="center" wrapText="1"/>
    </xf>
    <xf numFmtId="49" fontId="11" fillId="0" borderId="0" xfId="0" applyFont="1" applyBorder="1">
      <alignment vertical="top"/>
    </xf>
    <xf numFmtId="49" fontId="0" fillId="0" borderId="20" xfId="0" applyBorder="1">
      <alignment vertical="top"/>
    </xf>
    <xf numFmtId="49" fontId="74" fillId="0" borderId="0" xfId="0" applyFont="1" applyBorder="1" applyAlignment="1">
      <alignment vertical="center"/>
    </xf>
    <xf numFmtId="0" fontId="33" fillId="0" borderId="20" xfId="54" applyFont="1" applyBorder="1" applyAlignment="1">
      <alignment horizontal="center" vertical="center" wrapText="1"/>
    </xf>
    <xf numFmtId="0" fontId="33" fillId="7" borderId="0" xfId="54" applyFont="1" applyFill="1" applyAlignment="1">
      <alignment vertical="center" wrapText="1"/>
    </xf>
    <xf numFmtId="0" fontId="11" fillId="0" borderId="0" xfId="54" applyFont="1" applyAlignment="1">
      <alignment horizontal="center" vertical="center" wrapText="1"/>
    </xf>
    <xf numFmtId="49" fontId="6" fillId="13" borderId="18" xfId="53" applyNumberFormat="1" applyFont="1" applyFill="1" applyBorder="1" applyAlignment="1">
      <alignment horizontal="center" vertical="center" wrapText="1"/>
    </xf>
    <xf numFmtId="0" fontId="41" fillId="7" borderId="0" xfId="54" applyFont="1" applyFill="1" applyAlignment="1">
      <alignment vertical="top" wrapText="1"/>
    </xf>
    <xf numFmtId="0" fontId="6" fillId="0" borderId="5" xfId="51" applyFont="1" applyBorder="1" applyAlignment="1">
      <alignment vertical="top" wrapText="1"/>
    </xf>
    <xf numFmtId="0" fontId="0" fillId="0" borderId="16" xfId="0" applyNumberFormat="1" applyBorder="1" applyAlignment="1">
      <alignment vertical="top" wrapText="1"/>
    </xf>
    <xf numFmtId="0" fontId="6" fillId="0" borderId="16" xfId="51" applyFont="1" applyBorder="1" applyAlignment="1">
      <alignment vertical="center" wrapText="1"/>
    </xf>
    <xf numFmtId="0" fontId="0" fillId="0" borderId="16" xfId="0" applyNumberFormat="1" applyBorder="1">
      <alignment vertical="top"/>
    </xf>
    <xf numFmtId="0" fontId="0" fillId="0" borderId="5" xfId="51" applyFont="1" applyBorder="1" applyAlignment="1">
      <alignment horizontal="right" vertical="top" wrapText="1"/>
    </xf>
    <xf numFmtId="49" fontId="6" fillId="0" borderId="5" xfId="0" applyFont="1" applyBorder="1" applyAlignment="1">
      <alignment horizontal="right" vertical="top"/>
    </xf>
    <xf numFmtId="49" fontId="6" fillId="0" borderId="16" xfId="0" applyFont="1" applyBorder="1" applyAlignment="1">
      <alignment horizontal="right" vertical="top"/>
    </xf>
    <xf numFmtId="0" fontId="6" fillId="9" borderId="5" xfId="54" applyFont="1" applyFill="1" applyBorder="1" applyAlignment="1" applyProtection="1">
      <alignment horizontal="left" vertical="center" wrapText="1" indent="6"/>
      <protection locked="0"/>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169" fontId="6" fillId="9" borderId="5" xfId="30" applyNumberFormat="1" applyFont="1" applyFill="1" applyBorder="1" applyAlignment="1" applyProtection="1">
      <alignment horizontal="right" vertical="center" wrapText="1"/>
      <protection locked="0"/>
    </xf>
    <xf numFmtId="49" fontId="6" fillId="9" borderId="5" xfId="53" applyNumberFormat="1" applyFont="1" applyFill="1" applyBorder="1" applyAlignment="1" applyProtection="1">
      <alignment horizontal="left" vertical="center" wrapText="1"/>
      <protection locked="0"/>
    </xf>
    <xf numFmtId="0" fontId="40" fillId="0" borderId="5" xfId="0" applyNumberFormat="1" applyFont="1" applyBorder="1" applyAlignment="1">
      <alignment horizontal="left" vertical="center"/>
    </xf>
    <xf numFmtId="49" fontId="0" fillId="9" borderId="5" xfId="53" applyNumberFormat="1" applyFont="1" applyFill="1" applyBorder="1" applyAlignment="1" applyProtection="1">
      <alignment horizontal="center" vertical="center" wrapText="1"/>
      <protection locked="0"/>
    </xf>
    <xf numFmtId="0" fontId="6" fillId="9" borderId="5" xfId="54" applyFont="1" applyFill="1" applyBorder="1" applyAlignment="1" applyProtection="1">
      <alignment horizontal="left" vertical="center" wrapText="1"/>
      <protection locked="0"/>
    </xf>
    <xf numFmtId="169" fontId="6" fillId="0" borderId="5" xfId="30" applyNumberFormat="1" applyFont="1" applyFill="1" applyBorder="1" applyAlignment="1" applyProtection="1">
      <alignment horizontal="right" vertical="center" wrapText="1"/>
    </xf>
    <xf numFmtId="169" fontId="6" fillId="0" borderId="5" xfId="30" applyNumberFormat="1" applyFont="1" applyFill="1" applyBorder="1" applyAlignment="1" applyProtection="1">
      <alignment vertical="center" wrapText="1"/>
    </xf>
    <xf numFmtId="4" fontId="6" fillId="0" borderId="5" xfId="54" applyNumberFormat="1" applyFont="1" applyBorder="1" applyAlignment="1">
      <alignment horizontal="left" vertical="center" wrapText="1"/>
    </xf>
    <xf numFmtId="49" fontId="0" fillId="9" borderId="5" xfId="0" applyFill="1" applyBorder="1" applyAlignment="1" applyProtection="1">
      <alignment horizontal="left" vertical="center" wrapText="1"/>
      <protection locked="0"/>
    </xf>
    <xf numFmtId="0" fontId="74" fillId="0" borderId="0" xfId="54" applyFont="1" applyAlignment="1">
      <alignment vertical="top" wrapText="1"/>
    </xf>
    <xf numFmtId="49" fontId="56" fillId="0" borderId="0" xfId="52" applyNumberFormat="1" applyFont="1" applyAlignment="1">
      <alignment horizontal="left" vertical="center" wrapText="1" indent="1"/>
    </xf>
    <xf numFmtId="0" fontId="102" fillId="0" borderId="0" xfId="52" applyFont="1" applyAlignment="1">
      <alignment horizontal="right" vertical="center" wrapText="1" indent="1"/>
    </xf>
    <xf numFmtId="0" fontId="107" fillId="0" borderId="0" xfId="52" applyFont="1" applyAlignment="1">
      <alignment vertical="center" wrapText="1"/>
    </xf>
    <xf numFmtId="0" fontId="56" fillId="7" borderId="0" xfId="52" applyFont="1" applyFill="1" applyAlignment="1">
      <alignment vertical="center" wrapText="1"/>
    </xf>
    <xf numFmtId="0" fontId="56" fillId="0" borderId="0" xfId="52" applyFont="1" applyAlignment="1">
      <alignment vertical="center" wrapText="1"/>
    </xf>
    <xf numFmtId="0" fontId="0" fillId="0" borderId="5" xfId="0" applyNumberFormat="1" applyBorder="1" applyAlignment="1">
      <alignment vertical="center"/>
    </xf>
    <xf numFmtId="0" fontId="6" fillId="0" borderId="5" xfId="54" applyFont="1" applyBorder="1" applyAlignment="1">
      <alignment horizontal="left" vertical="top" wrapText="1"/>
    </xf>
    <xf numFmtId="0" fontId="66" fillId="0" borderId="0" xfId="55" applyFont="1" applyAlignment="1">
      <alignment vertical="center" wrapText="1"/>
    </xf>
    <xf numFmtId="0" fontId="6" fillId="7" borderId="0" xfId="54" applyFont="1" applyFill="1" applyAlignment="1">
      <alignment horizontal="right" vertical="center" wrapText="1"/>
    </xf>
    <xf numFmtId="0" fontId="6" fillId="7" borderId="0" xfId="54" applyFont="1" applyFill="1" applyAlignment="1">
      <alignment horizontal="right" vertical="center"/>
    </xf>
    <xf numFmtId="49" fontId="74" fillId="0" borderId="0" xfId="35" applyFont="1">
      <alignment vertical="top"/>
    </xf>
    <xf numFmtId="49" fontId="40" fillId="13" borderId="15" xfId="35" applyFont="1" applyFill="1" applyBorder="1" applyAlignment="1">
      <alignment horizontal="left" vertical="center" indent="3"/>
    </xf>
    <xf numFmtId="49" fontId="43" fillId="13" borderId="14" xfId="35" applyFont="1" applyFill="1" applyBorder="1" applyAlignment="1">
      <alignment horizontal="center" vertical="top"/>
    </xf>
    <xf numFmtId="0" fontId="53" fillId="0" borderId="0" xfId="54" applyFont="1" applyAlignment="1">
      <alignment horizontal="right" vertical="top" wrapText="1"/>
    </xf>
    <xf numFmtId="49" fontId="40" fillId="13" borderId="15" xfId="35" applyFont="1" applyFill="1" applyBorder="1" applyAlignment="1">
      <alignment horizontal="left" vertical="center" indent="2"/>
    </xf>
    <xf numFmtId="0" fontId="6" fillId="0" borderId="0" xfId="54" applyFont="1" applyAlignment="1">
      <alignment horizontal="left" vertical="center" wrapText="1" indent="1"/>
    </xf>
    <xf numFmtId="0" fontId="6" fillId="0" borderId="0" xfId="54" applyFont="1" applyAlignment="1">
      <alignment horizontal="left" vertical="center" wrapText="1" indent="2"/>
    </xf>
    <xf numFmtId="0" fontId="0" fillId="0" borderId="5" xfId="54" applyFont="1" applyBorder="1" applyAlignment="1">
      <alignment horizontal="left" vertical="center" wrapText="1"/>
    </xf>
    <xf numFmtId="0" fontId="6" fillId="0" borderId="26" xfId="54" applyFont="1" applyBorder="1" applyAlignment="1">
      <alignment horizontal="left" vertical="center" wrapText="1"/>
    </xf>
    <xf numFmtId="49" fontId="40" fillId="13" borderId="15" xfId="35" applyFont="1" applyFill="1" applyBorder="1" applyAlignment="1">
      <alignment horizontal="left" vertical="center"/>
    </xf>
    <xf numFmtId="49" fontId="0" fillId="7" borderId="13" xfId="54" applyNumberFormat="1" applyFont="1" applyFill="1" applyBorder="1" applyAlignment="1">
      <alignment horizontal="center" vertical="center" wrapText="1"/>
    </xf>
    <xf numFmtId="0" fontId="6" fillId="0" borderId="23" xfId="54" applyFont="1" applyBorder="1" applyAlignment="1">
      <alignment vertical="center" wrapText="1"/>
    </xf>
    <xf numFmtId="0" fontId="103" fillId="0" borderId="0" xfId="54" applyFont="1" applyAlignment="1">
      <alignment vertical="center" wrapText="1"/>
    </xf>
    <xf numFmtId="49" fontId="0" fillId="7" borderId="16" xfId="54" applyNumberFormat="1" applyFont="1" applyFill="1" applyBorder="1" applyAlignment="1">
      <alignment horizontal="center" vertical="center" wrapText="1"/>
    </xf>
    <xf numFmtId="0" fontId="6" fillId="13" borderId="25" xfId="54" applyFont="1" applyFill="1" applyBorder="1" applyAlignment="1">
      <alignment vertical="center" wrapText="1"/>
    </xf>
    <xf numFmtId="0" fontId="0" fillId="7" borderId="13" xfId="52" applyFont="1" applyFill="1" applyBorder="1" applyAlignment="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lignment horizontal="left" vertical="center" wrapText="1" indent="1"/>
    </xf>
    <xf numFmtId="49" fontId="6" fillId="9" borderId="5" xfId="52" applyNumberForma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49" fontId="69" fillId="2" borderId="5" xfId="30" applyNumberFormat="1" applyFill="1" applyBorder="1" applyAlignment="1" applyProtection="1">
      <alignment horizontal="left" vertical="center" wrapText="1"/>
      <protection locked="0"/>
    </xf>
    <xf numFmtId="0" fontId="102" fillId="7" borderId="0" xfId="52" applyFont="1" applyFill="1" applyAlignment="1">
      <alignment horizontal="right" vertical="center" wrapText="1" indent="1"/>
    </xf>
    <xf numFmtId="0" fontId="103" fillId="0" borderId="0" xfId="53" applyFont="1" applyAlignment="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Border="1" applyAlignment="1">
      <alignment horizontal="center" vertical="center"/>
    </xf>
    <xf numFmtId="49" fontId="6" fillId="7" borderId="0" xfId="52" applyNumberFormat="1" applyFill="1" applyAlignment="1">
      <alignment horizontal="right" vertical="top" wrapText="1"/>
    </xf>
    <xf numFmtId="169" fontId="0" fillId="2" borderId="5" xfId="0" applyNumberFormat="1" applyFill="1" applyBorder="1" applyAlignment="1" applyProtection="1">
      <alignment horizontal="right" vertical="center"/>
      <protection locked="0"/>
    </xf>
    <xf numFmtId="0" fontId="33" fillId="0" borderId="5" xfId="54" applyFont="1" applyBorder="1" applyAlignment="1">
      <alignment horizontal="center" vertical="center" wrapText="1"/>
    </xf>
    <xf numFmtId="22" fontId="6" fillId="0" borderId="0" xfId="49" applyNumberFormat="1" applyFont="1" applyAlignment="1">
      <alignment horizontal="left" vertical="center" wrapText="1"/>
    </xf>
    <xf numFmtId="49" fontId="0" fillId="8" borderId="5" xfId="53" applyNumberFormat="1" applyFont="1" applyFill="1" applyBorder="1" applyAlignment="1">
      <alignment horizontal="left" vertical="center" wrapText="1" indent="1"/>
    </xf>
    <xf numFmtId="49" fontId="33" fillId="0" borderId="5" xfId="33" applyNumberFormat="1" applyFont="1" applyBorder="1">
      <alignment horizontal="center" vertical="center" wrapText="1"/>
    </xf>
    <xf numFmtId="49" fontId="0" fillId="8" borderId="5" xfId="0" applyFill="1" applyBorder="1" applyAlignment="1">
      <alignment horizontal="left" vertical="center" wrapText="1"/>
    </xf>
    <xf numFmtId="49" fontId="6" fillId="8" borderId="29" xfId="53" applyNumberFormat="1" applyFont="1" applyFill="1" applyBorder="1" applyAlignment="1">
      <alignment horizontal="center" vertical="center" wrapText="1"/>
    </xf>
    <xf numFmtId="49" fontId="0" fillId="12" borderId="47" xfId="0"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lignment horizontal="justify" vertical="top" wrapText="1"/>
    </xf>
    <xf numFmtId="49" fontId="14" fillId="7" borderId="0" xfId="43" applyFont="1" applyFill="1" applyBorder="1" applyAlignment="1">
      <alignment horizontal="left" vertical="top" wrapText="1" indent="1"/>
    </xf>
    <xf numFmtId="49" fontId="69" fillId="0" borderId="0" xfId="30" applyNumberFormat="1" applyBorder="1" applyAlignment="1" applyProtection="1">
      <alignment vertical="center"/>
    </xf>
    <xf numFmtId="0" fontId="18" fillId="14" borderId="34" xfId="28" applyNumberFormat="1" applyFont="1" applyFill="1" applyBorder="1" applyAlignment="1">
      <alignment horizontal="left" vertical="center" wrapText="1" indent="1"/>
    </xf>
    <xf numFmtId="0" fontId="18" fillId="14" borderId="35" xfId="28" applyNumberFormat="1" applyFont="1" applyFill="1" applyBorder="1" applyAlignment="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49" fontId="69" fillId="0" borderId="0" xfId="30" applyNumberFormat="1" applyBorder="1" applyProtection="1">
      <alignment vertical="top"/>
    </xf>
    <xf numFmtId="49" fontId="0" fillId="0" borderId="0" xfId="0" applyBorder="1">
      <alignment vertical="top"/>
    </xf>
    <xf numFmtId="49" fontId="14" fillId="7" borderId="0" xfId="43" applyFont="1" applyFill="1" applyBorder="1" applyAlignment="1">
      <alignment horizontal="left" wrapText="1"/>
    </xf>
    <xf numFmtId="0" fontId="18" fillId="0" borderId="0" xfId="22" applyFill="1" applyBorder="1" applyAlignment="1">
      <alignment horizontal="right" vertical="top" wrapText="1" indent="1"/>
    </xf>
    <xf numFmtId="49" fontId="14" fillId="7" borderId="0" xfId="43" applyFont="1" applyFill="1" applyBorder="1" applyAlignment="1">
      <alignment horizontal="justify" vertical="justify" wrapText="1"/>
    </xf>
    <xf numFmtId="0" fontId="18" fillId="0" borderId="0" xfId="22" applyFill="1" applyBorder="1" applyAlignment="1">
      <alignment horizontal="left" vertical="top" wrapText="1"/>
    </xf>
    <xf numFmtId="0" fontId="18" fillId="0" borderId="0" xfId="22" applyFill="1" applyBorder="1" applyAlignment="1">
      <alignment horizontal="right" vertical="top"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lignment horizontal="left" vertical="top" wrapText="1"/>
    </xf>
    <xf numFmtId="0" fontId="6" fillId="7" borderId="0" xfId="52" applyFill="1" applyAlignment="1">
      <alignment horizontal="left" vertical="top" wrapText="1"/>
    </xf>
    <xf numFmtId="14" fontId="33" fillId="0" borderId="16" xfId="53" applyNumberFormat="1" applyFont="1" applyBorder="1" applyAlignment="1">
      <alignment horizontal="center" vertical="center" wrapText="1"/>
    </xf>
    <xf numFmtId="14" fontId="33" fillId="0" borderId="28" xfId="53" applyNumberFormat="1" applyFont="1" applyBorder="1" applyAlignment="1">
      <alignment horizontal="center" vertical="center" wrapText="1"/>
    </xf>
    <xf numFmtId="0" fontId="6" fillId="0" borderId="5" xfId="54" applyFont="1" applyBorder="1" applyAlignment="1">
      <alignment horizontal="center" vertical="center" wrapText="1"/>
    </xf>
    <xf numFmtId="14" fontId="6" fillId="8" borderId="5" xfId="53" applyNumberFormat="1" applyFont="1" applyFill="1" applyBorder="1" applyAlignment="1">
      <alignment horizontal="left" vertical="center" wrapText="1" indent="1"/>
    </xf>
    <xf numFmtId="0" fontId="33" fillId="0" borderId="20" xfId="54" applyFont="1" applyBorder="1" applyAlignment="1">
      <alignment horizontal="center" vertical="center" wrapText="1"/>
    </xf>
    <xf numFmtId="0" fontId="6" fillId="8" borderId="16" xfId="54" applyFont="1" applyFill="1" applyBorder="1" applyAlignment="1">
      <alignment horizontal="left" vertical="center" wrapText="1" indent="1"/>
    </xf>
    <xf numFmtId="0" fontId="6" fillId="8" borderId="28" xfId="54" applyFont="1" applyFill="1" applyBorder="1" applyAlignment="1">
      <alignment horizontal="left" vertical="center" wrapText="1" indent="1"/>
    </xf>
    <xf numFmtId="171" fontId="6" fillId="0" borderId="13" xfId="54" applyNumberFormat="1" applyFont="1" applyBorder="1" applyAlignment="1">
      <alignment horizontal="center" vertical="center" wrapText="1"/>
    </xf>
    <xf numFmtId="171" fontId="6" fillId="0" borderId="14" xfId="54" applyNumberFormat="1" applyFont="1" applyBorder="1" applyAlignment="1">
      <alignment horizontal="center" vertical="center" wrapText="1"/>
    </xf>
    <xf numFmtId="171" fontId="6" fillId="0" borderId="5" xfId="54" applyNumberFormat="1" applyFont="1" applyBorder="1" applyAlignment="1">
      <alignment horizontal="center" vertical="center" wrapText="1"/>
    </xf>
    <xf numFmtId="49" fontId="29" fillId="0" borderId="15" xfId="33" applyNumberFormat="1" applyFont="1" applyBorder="1">
      <alignment horizontal="center" vertical="center" wrapText="1"/>
    </xf>
    <xf numFmtId="0" fontId="18" fillId="0" borderId="14" xfId="32" applyFont="1" applyBorder="1" applyAlignment="1">
      <alignment horizontal="left" vertical="center" wrapText="1" indent="1"/>
    </xf>
    <xf numFmtId="0" fontId="18" fillId="0" borderId="5" xfId="32" applyFont="1" applyBorder="1" applyAlignment="1">
      <alignment horizontal="left" vertical="center" wrapText="1" indent="1"/>
    </xf>
    <xf numFmtId="0" fontId="18" fillId="0" borderId="13" xfId="32" applyFont="1" applyBorder="1" applyAlignment="1">
      <alignment horizontal="left" vertical="center" wrapText="1" indent="1"/>
    </xf>
    <xf numFmtId="0" fontId="6" fillId="0" borderId="0" xfId="54" applyFont="1" applyAlignment="1">
      <alignment horizontal="center" vertical="center" wrapText="1"/>
    </xf>
    <xf numFmtId="49" fontId="6" fillId="0" borderId="0" xfId="53" applyNumberFormat="1" applyFont="1" applyAlignment="1">
      <alignment horizontal="center" vertical="center" wrapText="1"/>
    </xf>
    <xf numFmtId="4" fontId="6" fillId="0" borderId="5" xfId="34" applyFill="1" applyBorder="1" applyAlignment="1">
      <alignment horizontal="center" vertical="center" wrapText="1"/>
    </xf>
    <xf numFmtId="49" fontId="6" fillId="0" borderId="5" xfId="33" applyNumberFormat="1" applyFont="1" applyBorder="1">
      <alignment horizontal="center" vertical="center" wrapText="1"/>
    </xf>
    <xf numFmtId="49" fontId="0" fillId="8" borderId="5" xfId="0" applyFill="1" applyBorder="1" applyAlignment="1">
      <alignment horizontal="left" vertical="center" wrapText="1"/>
    </xf>
    <xf numFmtId="49" fontId="6" fillId="8" borderId="5" xfId="53" applyNumberFormat="1" applyFont="1" applyFill="1" applyBorder="1" applyAlignment="1">
      <alignment horizontal="center" vertical="center" wrapText="1"/>
    </xf>
    <xf numFmtId="49" fontId="0" fillId="8" borderId="5" xfId="0" applyFill="1" applyBorder="1">
      <alignment vertical="top"/>
    </xf>
    <xf numFmtId="49" fontId="0" fillId="0" borderId="5" xfId="0" applyBorder="1">
      <alignment vertical="top"/>
    </xf>
    <xf numFmtId="0" fontId="0" fillId="8" borderId="5" xfId="0" applyNumberFormat="1" applyFill="1" applyBorder="1" applyAlignment="1">
      <alignment horizontal="left" vertical="center" wrapText="1"/>
    </xf>
    <xf numFmtId="0" fontId="0" fillId="0" borderId="5" xfId="0" applyNumberFormat="1" applyBorder="1" applyAlignment="1">
      <alignment horizontal="center" vertical="center"/>
    </xf>
    <xf numFmtId="0" fontId="6" fillId="8" borderId="5" xfId="33" applyFont="1" applyFill="1" applyBorder="1" applyAlignment="1">
      <alignment horizontal="left" vertical="center" wrapText="1"/>
    </xf>
    <xf numFmtId="49" fontId="0" fillId="8" borderId="5" xfId="0" applyFill="1" applyBorder="1" applyAlignment="1">
      <alignment horizontal="left" vertical="top"/>
    </xf>
    <xf numFmtId="0" fontId="6" fillId="8" borderId="16" xfId="53" applyFont="1" applyFill="1" applyBorder="1" applyAlignment="1">
      <alignment horizontal="left" vertical="center" wrapText="1"/>
    </xf>
    <xf numFmtId="0" fontId="6" fillId="8" borderId="28" xfId="53" applyFont="1" applyFill="1" applyBorder="1" applyAlignment="1">
      <alignment horizontal="left" vertical="center" wrapText="1"/>
    </xf>
    <xf numFmtId="0" fontId="6" fillId="8" borderId="26" xfId="53" applyFont="1" applyFill="1" applyBorder="1" applyAlignment="1">
      <alignment horizontal="left" vertical="center" wrapText="1"/>
    </xf>
    <xf numFmtId="0" fontId="6" fillId="8" borderId="5" xfId="53" applyFont="1" applyFill="1" applyBorder="1" applyAlignment="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2" fillId="0" borderId="0" xfId="0" applyNumberFormat="1" applyFont="1" applyBorder="1" applyAlignment="1">
      <alignment horizontal="center" vertical="center"/>
    </xf>
    <xf numFmtId="0" fontId="6" fillId="0" borderId="5" xfId="47" applyFont="1" applyBorder="1" applyAlignment="1">
      <alignment horizontal="center" vertical="center" wrapText="1"/>
    </xf>
    <xf numFmtId="49" fontId="29" fillId="7" borderId="17" xfId="33" applyNumberFormat="1" applyFont="1" applyFill="1" applyBorder="1">
      <alignment horizontal="center" vertical="center" wrapText="1"/>
    </xf>
    <xf numFmtId="0" fontId="0" fillId="0" borderId="5" xfId="0" applyNumberFormat="1" applyBorder="1" applyAlignment="1">
      <alignment horizontal="center" vertical="center" wrapText="1"/>
    </xf>
    <xf numFmtId="49" fontId="6" fillId="8" borderId="16" xfId="33" applyNumberFormat="1" applyFont="1" applyFill="1" applyBorder="1" applyAlignment="1">
      <alignment horizontal="left" vertical="center" wrapText="1"/>
    </xf>
    <xf numFmtId="49" fontId="6" fillId="8" borderId="28" xfId="33" applyNumberFormat="1" applyFont="1" applyFill="1" applyBorder="1" applyAlignment="1">
      <alignment horizontal="left" vertical="center" wrapText="1"/>
    </xf>
    <xf numFmtId="49" fontId="6" fillId="8" borderId="26" xfId="33" applyNumberFormat="1" applyFont="1" applyFill="1" applyBorder="1" applyAlignment="1">
      <alignment horizontal="left" vertical="center" wrapText="1"/>
    </xf>
    <xf numFmtId="0" fontId="102" fillId="0" borderId="0" xfId="0" applyNumberFormat="1" applyFont="1" applyBorder="1" applyAlignment="1">
      <alignment horizontal="right" vertical="center"/>
    </xf>
    <xf numFmtId="0" fontId="56" fillId="0" borderId="20" xfId="32" applyFont="1" applyBorder="1" applyAlignment="1">
      <alignment horizontal="left" vertical="center" wrapText="1" indent="1"/>
    </xf>
    <xf numFmtId="0" fontId="56" fillId="0" borderId="28" xfId="32" applyFont="1" applyBorder="1" applyAlignment="1">
      <alignment horizontal="left" vertical="center" wrapText="1" indent="1"/>
    </xf>
    <xf numFmtId="0" fontId="56" fillId="0" borderId="24" xfId="32" applyFont="1" applyBorder="1" applyAlignment="1">
      <alignment horizontal="left" vertical="center" wrapText="1" indent="1"/>
    </xf>
    <xf numFmtId="0" fontId="56" fillId="0" borderId="0" xfId="47" applyFont="1" applyAlignment="1">
      <alignment horizontal="right" vertical="center" wrapText="1"/>
    </xf>
    <xf numFmtId="0" fontId="56" fillId="0" borderId="17" xfId="47" applyFont="1" applyBorder="1" applyAlignment="1">
      <alignment horizontal="right" vertical="center" wrapText="1"/>
    </xf>
    <xf numFmtId="0" fontId="6" fillId="0" borderId="5" xfId="47" applyFont="1" applyBorder="1" applyAlignment="1">
      <alignment horizontal="right" vertical="center" wrapText="1"/>
    </xf>
    <xf numFmtId="0" fontId="6" fillId="0" borderId="0" xfId="54" applyFont="1" applyAlignment="1">
      <alignment horizontal="left" vertical="top" wrapText="1"/>
    </xf>
    <xf numFmtId="0" fontId="18" fillId="0" borderId="14" xfId="55" applyFont="1" applyBorder="1" applyAlignment="1">
      <alignment horizontal="left" vertical="center" wrapText="1" indent="1"/>
    </xf>
    <xf numFmtId="0" fontId="18" fillId="0" borderId="5" xfId="55" applyFont="1" applyBorder="1" applyAlignment="1">
      <alignment horizontal="left" vertical="center" wrapText="1" indent="1"/>
    </xf>
    <xf numFmtId="0" fontId="18" fillId="0" borderId="13" xfId="55" applyFont="1" applyBorder="1" applyAlignment="1">
      <alignment horizontal="left" vertical="center" wrapText="1" indent="1"/>
    </xf>
    <xf numFmtId="0" fontId="74" fillId="0" borderId="0" xfId="0" applyNumberFormat="1" applyFont="1" applyBorder="1" applyAlignment="1">
      <alignment horizontal="center" vertical="center"/>
    </xf>
    <xf numFmtId="0" fontId="6" fillId="0" borderId="5" xfId="54" applyFont="1" applyBorder="1" applyAlignment="1">
      <alignment horizontal="left" vertical="top" wrapText="1"/>
    </xf>
    <xf numFmtId="0" fontId="6" fillId="0" borderId="16" xfId="54" applyFont="1" applyBorder="1" applyAlignment="1">
      <alignment horizontal="left" vertical="top" wrapText="1"/>
    </xf>
    <xf numFmtId="0" fontId="6" fillId="0" borderId="28" xfId="54" applyFont="1" applyBorder="1" applyAlignment="1">
      <alignment horizontal="left" vertical="top" wrapText="1"/>
    </xf>
    <xf numFmtId="0" fontId="6" fillId="0" borderId="26" xfId="54" applyFont="1" applyBorder="1" applyAlignment="1">
      <alignment horizontal="left" vertical="top" wrapText="1"/>
    </xf>
    <xf numFmtId="0" fontId="56" fillId="0" borderId="0" xfId="53" applyFont="1" applyAlignment="1">
      <alignment horizontal="left" vertical="center" wrapText="1" indent="1"/>
    </xf>
    <xf numFmtId="0" fontId="6" fillId="8" borderId="5" xfId="53" applyFont="1" applyFill="1" applyBorder="1" applyAlignment="1">
      <alignment horizontal="left" vertical="center" wrapText="1" indent="1"/>
    </xf>
    <xf numFmtId="0" fontId="33" fillId="0" borderId="17" xfId="54" applyFont="1" applyBorder="1" applyAlignment="1">
      <alignment horizontal="center" vertical="center" wrapText="1"/>
    </xf>
    <xf numFmtId="0" fontId="0" fillId="12" borderId="13" xfId="47" applyFont="1" applyFill="1" applyBorder="1" applyAlignment="1">
      <alignment horizontal="center" vertical="center" wrapText="1"/>
    </xf>
    <xf numFmtId="0" fontId="0" fillId="12" borderId="14" xfId="47" applyFont="1" applyFill="1" applyBorder="1" applyAlignment="1">
      <alignment horizontal="center" vertical="center" wrapText="1"/>
    </xf>
    <xf numFmtId="49" fontId="40" fillId="13" borderId="16" xfId="0" applyFont="1" applyFill="1" applyBorder="1" applyAlignment="1">
      <alignment horizontal="center" vertical="center" textRotation="90" wrapText="1"/>
    </xf>
    <xf numFmtId="49" fontId="40" fillId="13" borderId="28" xfId="0" applyFont="1" applyFill="1" applyBorder="1" applyAlignment="1">
      <alignment horizontal="center" vertical="center" textRotation="90" wrapText="1"/>
    </xf>
    <xf numFmtId="49" fontId="40" fillId="13" borderId="26" xfId="0" applyFont="1" applyFill="1" applyBorder="1" applyAlignment="1">
      <alignment horizontal="center" vertical="center" textRotation="90" wrapText="1"/>
    </xf>
    <xf numFmtId="0" fontId="6" fillId="7" borderId="5" xfId="54" applyFont="1" applyFill="1" applyBorder="1" applyAlignment="1">
      <alignment horizontal="center" vertical="center" wrapText="1"/>
    </xf>
    <xf numFmtId="0" fontId="0" fillId="7" borderId="13" xfId="101" applyFont="1" applyFill="1" applyBorder="1" applyAlignment="1">
      <alignment horizontal="center" vertical="center" wrapText="1"/>
    </xf>
    <xf numFmtId="0" fontId="0" fillId="7" borderId="15" xfId="101" applyFont="1" applyFill="1" applyBorder="1" applyAlignment="1">
      <alignment horizontal="center" vertical="center" wrapText="1"/>
    </xf>
    <xf numFmtId="0" fontId="0" fillId="7" borderId="14" xfId="101" applyFont="1" applyFill="1" applyBorder="1" applyAlignment="1">
      <alignment horizontal="center" vertical="center" wrapText="1"/>
    </xf>
    <xf numFmtId="0" fontId="6" fillId="12" borderId="13" xfId="45" applyFont="1" applyFill="1" applyBorder="1" applyAlignment="1">
      <alignment horizontal="center" vertical="center" wrapText="1"/>
    </xf>
    <xf numFmtId="0" fontId="6" fillId="12" borderId="14" xfId="45" applyFont="1" applyFill="1" applyBorder="1" applyAlignment="1">
      <alignment horizontal="center" vertical="center" wrapText="1"/>
    </xf>
    <xf numFmtId="0" fontId="6" fillId="12" borderId="16" xfId="45" applyFont="1" applyFill="1" applyBorder="1" applyAlignment="1">
      <alignment horizontal="center" vertical="center" wrapText="1"/>
    </xf>
    <xf numFmtId="0" fontId="6" fillId="12" borderId="26" xfId="45" applyFont="1" applyFill="1" applyBorder="1" applyAlignment="1">
      <alignment horizontal="center" vertical="center" wrapText="1"/>
    </xf>
    <xf numFmtId="0" fontId="6" fillId="12" borderId="13" xfId="47" applyFont="1" applyFill="1" applyBorder="1" applyAlignment="1">
      <alignment horizontal="center" vertical="center" wrapText="1"/>
    </xf>
    <xf numFmtId="0" fontId="6" fillId="12" borderId="15" xfId="47" applyFont="1" applyFill="1" applyBorder="1" applyAlignment="1">
      <alignment horizontal="center" vertical="center" wrapText="1"/>
    </xf>
    <xf numFmtId="0" fontId="6" fillId="12" borderId="14" xfId="47" applyFont="1" applyFill="1" applyBorder="1" applyAlignment="1">
      <alignment horizontal="center" vertical="center" wrapText="1"/>
    </xf>
    <xf numFmtId="0" fontId="6" fillId="7" borderId="16" xfId="54" applyFont="1" applyFill="1" applyBorder="1" applyAlignment="1">
      <alignment horizontal="center" vertical="center" wrapText="1"/>
    </xf>
    <xf numFmtId="0" fontId="6" fillId="7" borderId="28" xfId="54" applyFont="1" applyFill="1" applyBorder="1" applyAlignment="1">
      <alignment horizontal="center" vertical="center" wrapText="1"/>
    </xf>
    <xf numFmtId="0" fontId="6" fillId="7" borderId="26" xfId="54" applyFont="1" applyFill="1" applyBorder="1" applyAlignment="1">
      <alignment horizontal="center" vertical="center" wrapText="1"/>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lignment horizontal="center" vertical="center" wrapText="1"/>
    </xf>
    <xf numFmtId="0" fontId="18" fillId="0" borderId="15" xfId="55" applyFont="1" applyBorder="1" applyAlignment="1">
      <alignment horizontal="left" vertical="center" wrapText="1" indent="1"/>
    </xf>
    <xf numFmtId="0" fontId="6" fillId="0" borderId="0" xfId="47" applyFont="1" applyAlignment="1">
      <alignment horizontal="right" vertical="center" wrapText="1"/>
    </xf>
    <xf numFmtId="0" fontId="29" fillId="7" borderId="23" xfId="33" applyFont="1" applyFill="1" applyBorder="1">
      <alignment horizontal="center" vertical="center" wrapText="1"/>
    </xf>
    <xf numFmtId="0" fontId="74" fillId="0" borderId="0" xfId="54" applyFont="1" applyAlignment="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Font="1" applyFill="1" applyBorder="1" applyAlignment="1" applyProtection="1">
      <alignment horizontal="left" vertical="center" wrapText="1"/>
      <protection locked="0"/>
    </xf>
    <xf numFmtId="0" fontId="6" fillId="9" borderId="13" xfId="54" applyFont="1" applyFill="1" applyBorder="1" applyAlignment="1" applyProtection="1">
      <alignment horizontal="left" vertical="center" wrapText="1"/>
      <protection locked="0"/>
    </xf>
    <xf numFmtId="0" fontId="6" fillId="9" borderId="15" xfId="54" applyFont="1" applyFill="1" applyBorder="1" applyAlignment="1" applyProtection="1">
      <alignment horizontal="left" vertical="center" wrapText="1"/>
      <protection locked="0"/>
    </xf>
    <xf numFmtId="0" fontId="6" fillId="9" borderId="14" xfId="54"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56" fillId="0" borderId="0" xfId="53" applyNumberFormat="1" applyFont="1" applyAlignment="1">
      <alignment horizontal="left" vertical="center" wrapText="1" indent="1"/>
    </xf>
    <xf numFmtId="49" fontId="69" fillId="9" borderId="13" xfId="30" applyNumberFormat="1" applyFill="1" applyBorder="1" applyAlignment="1" applyProtection="1">
      <alignment horizontal="left" vertical="center" wrapText="1" indent="1"/>
      <protection locked="0"/>
    </xf>
    <xf numFmtId="49" fontId="69" fillId="9" borderId="15" xfId="30" applyNumberFormat="1" applyFill="1" applyBorder="1" applyAlignment="1" applyProtection="1">
      <alignment horizontal="left" vertical="center" wrapText="1" indent="1"/>
      <protection locked="0"/>
    </xf>
    <xf numFmtId="49" fontId="69" fillId="9" borderId="14" xfId="30" applyNumberFormat="1" applyFill="1" applyBorder="1" applyAlignment="1" applyProtection="1">
      <alignment horizontal="left" vertical="center" wrapText="1" indent="1"/>
      <protection locked="0"/>
    </xf>
    <xf numFmtId="0" fontId="29" fillId="7" borderId="15" xfId="33" applyFont="1" applyFill="1" applyBorder="1">
      <alignment horizontal="center" vertical="center" wrapText="1"/>
    </xf>
    <xf numFmtId="0" fontId="6" fillId="8" borderId="5" xfId="53" applyFont="1" applyFill="1" applyBorder="1" applyAlignment="1">
      <alignment horizontal="left" vertical="center" wrapText="1"/>
    </xf>
    <xf numFmtId="49" fontId="40" fillId="13" borderId="5" xfId="0" applyFont="1" applyFill="1" applyBorder="1" applyAlignment="1">
      <alignment horizontal="center" vertical="center" textRotation="90" wrapText="1"/>
    </xf>
    <xf numFmtId="0" fontId="47" fillId="0" borderId="0" xfId="47" applyFont="1" applyAlignment="1">
      <alignment horizontal="center" vertical="center" wrapText="1"/>
    </xf>
    <xf numFmtId="0" fontId="6" fillId="0" borderId="23" xfId="53" applyFont="1" applyBorder="1" applyAlignment="1">
      <alignment horizontal="center" vertical="center" wrapText="1"/>
    </xf>
    <xf numFmtId="0" fontId="47" fillId="0" borderId="17" xfId="47" applyFont="1" applyBorder="1" applyAlignment="1">
      <alignment horizontal="center" vertical="center" wrapText="1"/>
    </xf>
    <xf numFmtId="0" fontId="33" fillId="0" borderId="0" xfId="54" applyFont="1" applyAlignment="1">
      <alignment horizontal="center" vertical="center" wrapText="1"/>
    </xf>
    <xf numFmtId="0" fontId="6" fillId="0" borderId="0" xfId="53" applyFont="1" applyAlignment="1">
      <alignment horizontal="center" vertical="center" wrapText="1"/>
    </xf>
    <xf numFmtId="0" fontId="11" fillId="0" borderId="0" xfId="54" applyFont="1" applyAlignment="1">
      <alignment horizontal="center" vertical="center" wrapText="1"/>
    </xf>
    <xf numFmtId="0" fontId="33" fillId="7" borderId="0" xfId="54" applyFont="1" applyFill="1" applyAlignment="1">
      <alignment horizontal="center" vertical="center" wrapText="1"/>
    </xf>
    <xf numFmtId="0" fontId="6" fillId="12" borderId="5" xfId="47" applyFont="1" applyFill="1" applyBorder="1" applyAlignment="1">
      <alignment horizontal="center" vertical="center" wrapText="1"/>
    </xf>
    <xf numFmtId="0" fontId="6" fillId="12" borderId="5" xfId="45" applyFont="1" applyFill="1" applyBorder="1" applyAlignment="1">
      <alignment horizontal="center" vertical="center" wrapText="1"/>
    </xf>
    <xf numFmtId="0" fontId="0" fillId="12" borderId="5" xfId="47" applyFont="1" applyFill="1" applyBorder="1" applyAlignment="1">
      <alignment horizontal="center" vertical="center" wrapText="1"/>
    </xf>
    <xf numFmtId="0" fontId="6" fillId="0" borderId="21" xfId="54" applyFont="1" applyBorder="1" applyAlignment="1">
      <alignment horizontal="left" vertical="center" wrapText="1"/>
    </xf>
    <xf numFmtId="0" fontId="6" fillId="0" borderId="20" xfId="54" applyFont="1" applyBorder="1" applyAlignment="1">
      <alignment horizontal="left" vertical="center" wrapText="1"/>
    </xf>
    <xf numFmtId="0" fontId="6" fillId="0" borderId="18" xfId="54" applyFont="1" applyBorder="1" applyAlignment="1">
      <alignment horizontal="left" vertical="center" wrapText="1"/>
    </xf>
    <xf numFmtId="49" fontId="6" fillId="7" borderId="5" xfId="54" applyNumberFormat="1" applyFont="1" applyFill="1" applyBorder="1" applyAlignment="1">
      <alignment horizontal="center" vertical="center" wrapText="1"/>
    </xf>
    <xf numFmtId="0" fontId="6" fillId="0" borderId="16" xfId="54" applyFont="1" applyBorder="1" applyAlignment="1">
      <alignment horizontal="left" vertical="center" wrapText="1"/>
    </xf>
    <xf numFmtId="0" fontId="6" fillId="0" borderId="28" xfId="54" applyFont="1" applyBorder="1" applyAlignment="1">
      <alignment horizontal="left" vertical="center" wrapText="1"/>
    </xf>
    <xf numFmtId="0" fontId="6" fillId="0" borderId="26" xfId="54" applyFont="1" applyBorder="1" applyAlignment="1">
      <alignment horizontal="left" vertical="center" wrapText="1"/>
    </xf>
    <xf numFmtId="0" fontId="33" fillId="0" borderId="5" xfId="54" applyFont="1" applyBorder="1" applyAlignment="1">
      <alignment horizontal="center" vertical="center" wrapText="1"/>
    </xf>
    <xf numFmtId="0" fontId="0" fillId="7" borderId="5" xfId="101" applyFont="1" applyFill="1" applyBorder="1" applyAlignment="1">
      <alignment horizontal="center" vertical="center" wrapText="1"/>
    </xf>
    <xf numFmtId="0" fontId="29" fillId="7" borderId="0" xfId="33" applyFont="1" applyFill="1" applyBorder="1">
      <alignment horizontal="center" vertical="center" wrapText="1"/>
    </xf>
    <xf numFmtId="0" fontId="6" fillId="8" borderId="5" xfId="47" applyFont="1" applyFill="1" applyBorder="1" applyAlignment="1">
      <alignment horizontal="left" vertical="center" wrapText="1"/>
    </xf>
    <xf numFmtId="0" fontId="6" fillId="8" borderId="5" xfId="54" applyFont="1" applyFill="1" applyBorder="1" applyAlignment="1">
      <alignment horizontal="left" vertical="center" wrapText="1"/>
    </xf>
    <xf numFmtId="0" fontId="6" fillId="7" borderId="5" xfId="54" applyFont="1" applyFill="1" applyBorder="1" applyAlignment="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7" borderId="5" xfId="54" applyFont="1" applyFill="1" applyBorder="1" applyAlignment="1">
      <alignment horizontal="center" vertical="center"/>
    </xf>
    <xf numFmtId="0" fontId="0" fillId="0" borderId="5" xfId="54" applyFont="1" applyBorder="1" applyAlignment="1">
      <alignment horizontal="left" vertical="center" wrapText="1"/>
    </xf>
    <xf numFmtId="0" fontId="32" fillId="7" borderId="20" xfId="54" applyFont="1" applyFill="1" applyBorder="1" applyAlignment="1">
      <alignment horizontal="center" vertical="top" wrapText="1"/>
    </xf>
    <xf numFmtId="49" fontId="0" fillId="7" borderId="16" xfId="54" applyNumberFormat="1" applyFont="1" applyFill="1" applyBorder="1" applyAlignment="1">
      <alignment horizontal="center" vertical="center" wrapText="1"/>
    </xf>
    <xf numFmtId="49" fontId="0" fillId="7" borderId="28" xfId="54" applyNumberFormat="1" applyFont="1" applyFill="1" applyBorder="1" applyAlignment="1">
      <alignment horizontal="center" vertical="center" wrapText="1"/>
    </xf>
    <xf numFmtId="49" fontId="0" fillId="7" borderId="26" xfId="54" applyNumberFormat="1" applyFont="1" applyFill="1" applyBorder="1" applyAlignment="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lignment horizontal="left" vertical="center" wrapText="1" indent="1"/>
    </xf>
    <xf numFmtId="0" fontId="0" fillId="0" borderId="13" xfId="54" applyFont="1" applyBorder="1" applyAlignment="1">
      <alignment horizontal="center" vertical="center" wrapText="1"/>
    </xf>
    <xf numFmtId="0" fontId="0" fillId="0" borderId="14" xfId="54" applyFont="1" applyBorder="1" applyAlignment="1">
      <alignment horizontal="center" vertical="center" wrapText="1"/>
    </xf>
    <xf numFmtId="49" fontId="0" fillId="7" borderId="5" xfId="54" applyNumberFormat="1" applyFont="1" applyFill="1" applyBorder="1" applyAlignment="1">
      <alignment horizontal="center" vertical="center" wrapText="1"/>
    </xf>
    <xf numFmtId="0" fontId="0" fillId="0" borderId="16" xfId="33" applyFont="1" applyBorder="1">
      <alignment horizontal="center" vertical="center" wrapText="1"/>
    </xf>
    <xf numFmtId="0" fontId="0" fillId="0" borderId="26" xfId="33" applyFont="1" applyBorder="1">
      <alignment horizontal="center" vertical="center" wrapText="1"/>
    </xf>
    <xf numFmtId="0" fontId="0" fillId="0" borderId="13" xfId="33" applyFont="1" applyBorder="1">
      <alignment horizontal="center" vertical="center" wrapText="1"/>
    </xf>
    <xf numFmtId="0" fontId="0" fillId="0" borderId="14" xfId="33" applyFont="1" applyBorder="1">
      <alignment horizontal="center" vertical="center" wrapText="1"/>
    </xf>
    <xf numFmtId="49" fontId="29" fillId="7" borderId="15" xfId="33" applyNumberFormat="1" applyFont="1" applyFill="1" applyBorder="1">
      <alignment horizontal="center" vertical="center" wrapText="1"/>
    </xf>
    <xf numFmtId="0" fontId="37" fillId="0" borderId="5" xfId="54" applyFont="1" applyBorder="1" applyAlignment="1">
      <alignment horizontal="left" vertical="center" wrapText="1"/>
    </xf>
    <xf numFmtId="0" fontId="0" fillId="0" borderId="28" xfId="54" applyFont="1" applyBorder="1" applyAlignment="1">
      <alignment horizontal="left" vertical="center" wrapText="1"/>
    </xf>
    <xf numFmtId="0" fontId="37" fillId="0" borderId="28" xfId="54" applyFont="1" applyBorder="1" applyAlignment="1">
      <alignment horizontal="left" vertical="center" wrapText="1"/>
    </xf>
    <xf numFmtId="0" fontId="37" fillId="0" borderId="26" xfId="54" applyFont="1" applyBorder="1" applyAlignment="1">
      <alignment horizontal="left" vertical="center" wrapText="1"/>
    </xf>
    <xf numFmtId="0" fontId="6" fillId="7" borderId="13" xfId="54" applyFont="1" applyFill="1" applyBorder="1" applyAlignment="1">
      <alignment horizontal="center" vertical="center" wrapText="1"/>
    </xf>
    <xf numFmtId="0" fontId="6" fillId="7" borderId="15" xfId="54" applyFont="1" applyFill="1" applyBorder="1" applyAlignment="1">
      <alignment horizontal="center" vertical="center" wrapText="1"/>
    </xf>
    <xf numFmtId="0" fontId="6" fillId="7" borderId="14" xfId="54" applyFont="1" applyFill="1" applyBorder="1" applyAlignment="1">
      <alignment horizontal="center" vertical="center" wrapText="1"/>
    </xf>
    <xf numFmtId="0" fontId="18" fillId="0" borderId="15" xfId="32" applyFont="1" applyBorder="1" applyAlignment="1">
      <alignment horizontal="left" vertical="center" wrapText="1" indent="1"/>
    </xf>
    <xf numFmtId="49" fontId="6" fillId="0" borderId="0" xfId="41" applyBorder="1" applyAlignment="1">
      <alignment horizontal="left" vertical="top" wrapText="1"/>
    </xf>
    <xf numFmtId="0" fontId="6" fillId="7" borderId="5" xfId="48" applyNumberFormat="1" applyFill="1" applyBorder="1" applyAlignment="1">
      <alignment horizontal="center" vertical="center" wrapText="1"/>
    </xf>
    <xf numFmtId="49" fontId="6" fillId="0" borderId="0" xfId="41" applyAlignment="1">
      <alignment horizontal="left" vertical="top" wrapText="1"/>
    </xf>
    <xf numFmtId="49" fontId="0" fillId="12" borderId="15" xfId="0" applyFill="1" applyBorder="1" applyAlignment="1">
      <alignment horizontal="left" vertical="center" inden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4" applyFont="1" applyFill="1" applyBorder="1" applyAlignment="1">
      <alignment horizontal="left" vertical="center" wrapText="1"/>
    </xf>
    <xf numFmtId="0" fontId="6" fillId="8" borderId="15" xfId="54" applyFont="1" applyFill="1" applyBorder="1" applyAlignment="1">
      <alignment horizontal="left" vertical="center" wrapText="1"/>
    </xf>
    <xf numFmtId="0" fontId="6" fillId="8" borderId="14" xfId="54" applyFont="1" applyFill="1" applyBorder="1" applyAlignment="1">
      <alignment horizontal="left" vertical="center" wrapText="1"/>
    </xf>
    <xf numFmtId="0" fontId="6" fillId="8" borderId="13" xfId="53" applyFont="1" applyFill="1" applyBorder="1" applyAlignment="1">
      <alignment horizontal="left" vertical="center" wrapText="1"/>
    </xf>
    <xf numFmtId="0" fontId="6" fillId="8" borderId="15" xfId="53" applyFont="1" applyFill="1" applyBorder="1" applyAlignment="1">
      <alignment horizontal="left" vertical="center" wrapText="1"/>
    </xf>
    <xf numFmtId="0" fontId="6" fillId="8" borderId="14" xfId="53" applyFont="1" applyFill="1" applyBorder="1" applyAlignment="1">
      <alignment horizontal="left" vertical="center" wrapText="1"/>
    </xf>
    <xf numFmtId="49" fontId="6" fillId="11" borderId="13" xfId="53" applyNumberFormat="1" applyFont="1" applyFill="1" applyBorder="1" applyAlignment="1">
      <alignment horizontal="center" vertical="center" wrapText="1"/>
    </xf>
    <xf numFmtId="0" fontId="6" fillId="0" borderId="13" xfId="54" applyFont="1" applyBorder="1" applyAlignment="1">
      <alignment horizontal="left" vertical="center" wrapText="1"/>
    </xf>
    <xf numFmtId="49" fontId="6" fillId="7" borderId="16" xfId="54" applyNumberFormat="1" applyFont="1" applyFill="1" applyBorder="1" applyAlignment="1">
      <alignment horizontal="center" vertical="center" wrapText="1"/>
    </xf>
    <xf numFmtId="49" fontId="6" fillId="7" borderId="26" xfId="54" applyNumberFormat="1" applyFont="1" applyFill="1" applyBorder="1" applyAlignment="1">
      <alignment horizontal="center" vertical="center" wrapText="1"/>
    </xf>
    <xf numFmtId="0" fontId="6" fillId="0" borderId="5" xfId="54" applyFont="1" applyBorder="1" applyAlignment="1">
      <alignment horizontal="left" vertical="center" wrapText="1"/>
    </xf>
    <xf numFmtId="0" fontId="6" fillId="0" borderId="15" xfId="54" applyFont="1" applyBorder="1" applyAlignment="1">
      <alignment horizontal="left" vertical="center" wrapText="1"/>
    </xf>
    <xf numFmtId="0" fontId="6" fillId="0" borderId="14" xfId="54" applyFont="1" applyBorder="1" applyAlignment="1">
      <alignment horizontal="left" vertical="center" wrapText="1"/>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Font="1" applyFill="1" applyBorder="1" applyAlignment="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Fill="1" applyBorder="1" applyAlignment="1" applyProtection="1">
      <alignment horizontal="left" vertical="center" wrapText="1"/>
      <protection locked="0"/>
    </xf>
    <xf numFmtId="0" fontId="6" fillId="9" borderId="5" xfId="33"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Font="1" applyFill="1" applyBorder="1" applyAlignment="1">
      <alignment horizontal="left" vertical="center" wrapText="1"/>
    </xf>
    <xf numFmtId="49" fontId="0" fillId="11" borderId="5" xfId="0" applyFill="1" applyBorder="1" applyAlignment="1">
      <alignment horizontal="left" vertical="top"/>
    </xf>
    <xf numFmtId="0" fontId="6" fillId="0" borderId="5" xfId="33" applyFont="1" applyBorder="1" applyAlignment="1">
      <alignment horizontal="left" vertical="center" wrapText="1"/>
    </xf>
    <xf numFmtId="0" fontId="6" fillId="0" borderId="5" xfId="53" applyFont="1" applyBorder="1" applyAlignment="1">
      <alignment horizontal="left" vertical="center" wrapText="1"/>
    </xf>
    <xf numFmtId="0" fontId="6" fillId="11" borderId="5" xfId="53" applyFont="1" applyFill="1" applyBorder="1" applyAlignment="1">
      <alignment horizontal="center" vertical="center" wrapText="1"/>
    </xf>
    <xf numFmtId="0" fontId="6" fillId="0" borderId="5" xfId="53" applyFont="1" applyBorder="1" applyAlignment="1">
      <alignment horizontal="center" vertical="center" wrapText="1"/>
    </xf>
    <xf numFmtId="0" fontId="6" fillId="7" borderId="0" xfId="54" applyFont="1" applyFill="1" applyAlignment="1">
      <alignment horizontal="center" vertical="center" wrapText="1"/>
    </xf>
    <xf numFmtId="0" fontId="29" fillId="7" borderId="17" xfId="33" applyFont="1" applyFill="1" applyBorder="1">
      <alignment horizontal="center" vertical="center" wrapText="1"/>
    </xf>
    <xf numFmtId="0" fontId="29" fillId="0" borderId="20" xfId="54" applyFont="1" applyBorder="1" applyAlignment="1">
      <alignment horizontal="center" vertical="top" wrapText="1"/>
    </xf>
    <xf numFmtId="0" fontId="29" fillId="0" borderId="0" xfId="54" applyFont="1" applyAlignment="1">
      <alignment horizontal="center" vertical="top" wrapText="1"/>
    </xf>
    <xf numFmtId="14" fontId="49" fillId="0" borderId="5" xfId="53" applyNumberFormat="1" applyFont="1" applyBorder="1" applyAlignment="1">
      <alignment horizontal="center" vertical="center" wrapText="1"/>
    </xf>
    <xf numFmtId="0" fontId="33" fillId="0" borderId="21" xfId="54" applyFont="1" applyBorder="1" applyAlignment="1">
      <alignment horizontal="center" vertical="center" wrapText="1"/>
    </xf>
    <xf numFmtId="0" fontId="33" fillId="0" borderId="18" xfId="54" applyFont="1" applyBorder="1" applyAlignment="1">
      <alignment horizontal="center" vertical="center" wrapText="1"/>
    </xf>
    <xf numFmtId="0" fontId="6" fillId="8" borderId="13" xfId="47" applyFont="1" applyFill="1" applyBorder="1" applyAlignment="1">
      <alignment horizontal="left" vertical="center" wrapText="1"/>
    </xf>
    <xf numFmtId="0" fontId="6" fillId="8" borderId="15" xfId="47" applyFont="1" applyFill="1" applyBorder="1" applyAlignment="1">
      <alignment horizontal="left" vertical="center" wrapText="1"/>
    </xf>
    <xf numFmtId="0" fontId="6" fillId="8" borderId="14" xfId="47" applyFont="1" applyFill="1" applyBorder="1" applyAlignment="1">
      <alignment horizontal="left" vertical="center" wrapText="1"/>
    </xf>
    <xf numFmtId="0" fontId="8" fillId="10" borderId="5" xfId="0" applyNumberFormat="1" applyFont="1" applyFill="1" applyBorder="1" applyAlignment="1">
      <alignment horizontal="center" vertical="center" wrapText="1"/>
    </xf>
    <xf numFmtId="49" fontId="0" fillId="0" borderId="0" xfId="0" applyNumberFormat="1">
      <alignment vertical="top"/>
    </xf>
  </cellXfs>
  <cellStyles count="103">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xr:uid="{00000000-0005-0000-0000-000038000000}"/>
    <cellStyle name="Денежный" xfId="98" builtinId="4" hidden="1"/>
    <cellStyle name="Денежный [0]" xfId="99" builtinId="7" hidden="1"/>
    <cellStyle name="Заголовок" xfId="32" xr:uid="{00000000-0005-0000-0000-00003B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0000000}"/>
    <cellStyle name="Значение" xfId="34" xr:uid="{00000000-0005-0000-0000-000041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7000000}"/>
    <cellStyle name="Обычный 12 2" xfId="36" xr:uid="{00000000-0005-0000-0000-000048000000}"/>
    <cellStyle name="Обычный 14" xfId="37" xr:uid="{00000000-0005-0000-0000-000049000000}"/>
    <cellStyle name="Обычный 14 6" xfId="101" xr:uid="{00000000-0005-0000-0000-00004A000000}"/>
    <cellStyle name="Обычный 15" xfId="38" xr:uid="{00000000-0005-0000-0000-00004B000000}"/>
    <cellStyle name="Обычный 2" xfId="39" xr:uid="{00000000-0005-0000-0000-00004C000000}"/>
    <cellStyle name="Обычный 2 2" xfId="40" xr:uid="{00000000-0005-0000-0000-00004D000000}"/>
    <cellStyle name="Обычный 3" xfId="41" xr:uid="{00000000-0005-0000-0000-00004E000000}"/>
    <cellStyle name="Обычный 3 2" xfId="42" xr:uid="{00000000-0005-0000-0000-00004F000000}"/>
    <cellStyle name="Обычный 3 3" xfId="43" xr:uid="{00000000-0005-0000-0000-000050000000}"/>
    <cellStyle name="Обычный 4" xfId="44" xr:uid="{00000000-0005-0000-0000-000051000000}"/>
    <cellStyle name="Обычный_BALANCE.WARM.2007YEAR(FACT)" xfId="45" xr:uid="{00000000-0005-0000-0000-000052000000}"/>
    <cellStyle name="Обычный_INVEST.WARM.PLAN.4.78(v0.1)" xfId="46" xr:uid="{00000000-0005-0000-0000-000053000000}"/>
    <cellStyle name="Обычный_JKH.OPEN.INFO.HVS(v3.5)_цены161210" xfId="47" xr:uid="{00000000-0005-0000-0000-000054000000}"/>
    <cellStyle name="Обычный_JKH.OPEN.INFO.PRICE.VO_v4.0(10.02.11)" xfId="48" xr:uid="{00000000-0005-0000-0000-000055000000}"/>
    <cellStyle name="Обычный_MINENERGO.340.PRIL79(v0.1)" xfId="49" xr:uid="{00000000-0005-0000-0000-000056000000}"/>
    <cellStyle name="Обычный_PREDEL.JKH.2010(v1.3)" xfId="50" xr:uid="{00000000-0005-0000-0000-000057000000}"/>
    <cellStyle name="Обычный_razrabotka_sablonov_po_WKU" xfId="51" xr:uid="{00000000-0005-0000-0000-000058000000}"/>
    <cellStyle name="Обычный_SIMPLE_1_massive2" xfId="52" xr:uid="{00000000-0005-0000-0000-000059000000}"/>
    <cellStyle name="Обычный_ЖКУ_проект3" xfId="53" xr:uid="{00000000-0005-0000-0000-00005A000000}"/>
    <cellStyle name="Обычный_Мониторинг инвестиций" xfId="54" xr:uid="{00000000-0005-0000-0000-00005B000000}"/>
    <cellStyle name="Обычный_Шаблон по источникам для Модуля Реестр (2)" xfId="55" xr:uid="{00000000-0005-0000-0000-00005C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Формула_GRES.2007.5" xfId="102" xr:uid="{7FD97BD1-0CA9-4EA3-B9A3-6237402BE784}"/>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78</xdr:row>
      <xdr:rowOff>177800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76</xdr:row>
      <xdr:rowOff>9525</xdr:rowOff>
    </xdr:from>
    <xdr:to>
      <xdr:col>3</xdr:col>
      <xdr:colOff>0</xdr:colOff>
      <xdr:row>78</xdr:row>
      <xdr:rowOff>177800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74</xdr:row>
      <xdr:rowOff>117475</xdr:rowOff>
    </xdr:from>
    <xdr:to>
      <xdr:col>3</xdr:col>
      <xdr:colOff>0</xdr:colOff>
      <xdr:row>76</xdr:row>
      <xdr:rowOff>9525</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73</xdr:row>
      <xdr:rowOff>34925</xdr:rowOff>
    </xdr:from>
    <xdr:to>
      <xdr:col>3</xdr:col>
      <xdr:colOff>0</xdr:colOff>
      <xdr:row>74</xdr:row>
      <xdr:rowOff>117475</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72</xdr:row>
      <xdr:rowOff>371475</xdr:rowOff>
    </xdr:from>
    <xdr:to>
      <xdr:col>3</xdr:col>
      <xdr:colOff>0</xdr:colOff>
      <xdr:row>73</xdr:row>
      <xdr:rowOff>34925</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71</xdr:row>
      <xdr:rowOff>422275</xdr:rowOff>
    </xdr:from>
    <xdr:to>
      <xdr:col>3</xdr:col>
      <xdr:colOff>0</xdr:colOff>
      <xdr:row>72</xdr:row>
      <xdr:rowOff>371475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70</xdr:row>
      <xdr:rowOff>149225</xdr:rowOff>
    </xdr:from>
    <xdr:to>
      <xdr:col>3</xdr:col>
      <xdr:colOff>0</xdr:colOff>
      <xdr:row>71</xdr:row>
      <xdr:rowOff>422275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70</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70</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70</xdr:row>
      <xdr:rowOff>180975</xdr:rowOff>
    </xdr:from>
    <xdr:to>
      <xdr:col>1</xdr:col>
      <xdr:colOff>428625</xdr:colOff>
      <xdr:row>71</xdr:row>
      <xdr:rowOff>381000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71</xdr:row>
      <xdr:rowOff>457200</xdr:rowOff>
    </xdr:from>
    <xdr:to>
      <xdr:col>1</xdr:col>
      <xdr:colOff>428625</xdr:colOff>
      <xdr:row>72</xdr:row>
      <xdr:rowOff>342900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72</xdr:row>
      <xdr:rowOff>419100</xdr:rowOff>
    </xdr:from>
    <xdr:to>
      <xdr:col>1</xdr:col>
      <xdr:colOff>428625</xdr:colOff>
      <xdr:row>73</xdr:row>
      <xdr:rowOff>19050</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73</xdr:row>
      <xdr:rowOff>85725</xdr:rowOff>
    </xdr:from>
    <xdr:to>
      <xdr:col>1</xdr:col>
      <xdr:colOff>428625</xdr:colOff>
      <xdr:row>74</xdr:row>
      <xdr:rowOff>85725</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74</xdr:row>
      <xdr:rowOff>180975</xdr:rowOff>
    </xdr:from>
    <xdr:to>
      <xdr:col>1</xdr:col>
      <xdr:colOff>447675</xdr:colOff>
      <xdr:row>75</xdr:row>
      <xdr:rowOff>180975</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76</xdr:row>
      <xdr:rowOff>85725</xdr:rowOff>
    </xdr:from>
    <xdr:to>
      <xdr:col>1</xdr:col>
      <xdr:colOff>457200</xdr:colOff>
      <xdr:row>78</xdr:row>
      <xdr:rowOff>152400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78</xdr:row>
      <xdr:rowOff>209550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38100</xdr:colOff>
      <xdr:row>23</xdr:row>
      <xdr:rowOff>0</xdr:rowOff>
    </xdr:from>
    <xdr:to>
      <xdr:col>56</xdr:col>
      <xdr:colOff>228600</xdr:colOff>
      <xdr:row>23</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30213300" y="39719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23850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CAF146D4-9317-43B1-AB50-DDD9ACED0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D9BC2681-1C76-43C2-B382-6FDA43552D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38</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17157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5811500"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53"/>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29" width="10.5703125" style="173"/>
    <col min="30" max="249" width="10.5703125" style="31"/>
    <col min="250" max="257" width="0" style="31" hidden="1" customWidth="1"/>
    <col min="258" max="258" width="3.7109375" style="31" customWidth="1"/>
    <col min="259" max="259" width="3.85546875" style="31" customWidth="1"/>
    <col min="260" max="260" width="3.7109375" style="31" customWidth="1"/>
    <col min="261" max="261" width="12.7109375" style="31" customWidth="1"/>
    <col min="262" max="262" width="52.7109375" style="31" customWidth="1"/>
    <col min="263" max="266" width="0" style="31" hidden="1" customWidth="1"/>
    <col min="267" max="267" width="12.28515625" style="31" customWidth="1"/>
    <col min="268" max="268" width="6.42578125" style="31" customWidth="1"/>
    <col min="269" max="269" width="12.28515625" style="31" customWidth="1"/>
    <col min="270" max="270" width="0" style="31" hidden="1" customWidth="1"/>
    <col min="271" max="271" width="3.7109375" style="31" customWidth="1"/>
    <col min="272" max="272" width="11.140625" style="31" bestFit="1" customWidth="1"/>
    <col min="273" max="274" width="10.5703125" style="31"/>
    <col min="275" max="275" width="11.140625" style="31" customWidth="1"/>
    <col min="276" max="505" width="10.5703125" style="31"/>
    <col min="506" max="513" width="0" style="31" hidden="1" customWidth="1"/>
    <col min="514" max="514" width="3.7109375" style="31" customWidth="1"/>
    <col min="515" max="515" width="3.85546875" style="31" customWidth="1"/>
    <col min="516" max="516" width="3.7109375" style="31" customWidth="1"/>
    <col min="517" max="517" width="12.7109375" style="31" customWidth="1"/>
    <col min="518" max="518" width="52.7109375" style="31" customWidth="1"/>
    <col min="519" max="522" width="0" style="31" hidden="1" customWidth="1"/>
    <col min="523" max="523" width="12.28515625" style="31" customWidth="1"/>
    <col min="524" max="524" width="6.42578125" style="31" customWidth="1"/>
    <col min="525" max="525" width="12.28515625" style="31" customWidth="1"/>
    <col min="526" max="526" width="0" style="31" hidden="1" customWidth="1"/>
    <col min="527" max="527" width="3.7109375" style="31" customWidth="1"/>
    <col min="528" max="528" width="11.140625" style="31" bestFit="1" customWidth="1"/>
    <col min="529" max="530" width="10.5703125" style="31"/>
    <col min="531" max="531" width="11.140625" style="31" customWidth="1"/>
    <col min="532" max="761" width="10.5703125" style="31"/>
    <col min="762" max="769" width="0" style="31" hidden="1" customWidth="1"/>
    <col min="770" max="770" width="3.7109375" style="31" customWidth="1"/>
    <col min="771" max="771" width="3.85546875" style="31" customWidth="1"/>
    <col min="772" max="772" width="3.7109375" style="31" customWidth="1"/>
    <col min="773" max="773" width="12.7109375" style="31" customWidth="1"/>
    <col min="774" max="774" width="52.7109375" style="31" customWidth="1"/>
    <col min="775" max="778" width="0" style="31" hidden="1" customWidth="1"/>
    <col min="779" max="779" width="12.28515625" style="31" customWidth="1"/>
    <col min="780" max="780" width="6.42578125" style="31" customWidth="1"/>
    <col min="781" max="781" width="12.28515625" style="31" customWidth="1"/>
    <col min="782" max="782" width="0" style="31" hidden="1" customWidth="1"/>
    <col min="783" max="783" width="3.7109375" style="31" customWidth="1"/>
    <col min="784" max="784" width="11.140625" style="31" bestFit="1" customWidth="1"/>
    <col min="785" max="786" width="10.5703125" style="31"/>
    <col min="787" max="787" width="11.140625" style="31" customWidth="1"/>
    <col min="788" max="1017" width="10.5703125" style="31"/>
    <col min="1018" max="1025" width="0" style="31" hidden="1" customWidth="1"/>
    <col min="1026" max="1026" width="3.7109375" style="31" customWidth="1"/>
    <col min="1027" max="1027" width="3.85546875" style="31" customWidth="1"/>
    <col min="1028" max="1028" width="3.7109375" style="31" customWidth="1"/>
    <col min="1029" max="1029" width="12.7109375" style="31" customWidth="1"/>
    <col min="1030" max="1030" width="52.7109375" style="31" customWidth="1"/>
    <col min="1031" max="1034" width="0" style="31" hidden="1" customWidth="1"/>
    <col min="1035" max="1035" width="12.28515625" style="31" customWidth="1"/>
    <col min="1036" max="1036" width="6.42578125" style="31" customWidth="1"/>
    <col min="1037" max="1037" width="12.28515625" style="31" customWidth="1"/>
    <col min="1038" max="1038" width="0" style="31" hidden="1" customWidth="1"/>
    <col min="1039" max="1039" width="3.7109375" style="31" customWidth="1"/>
    <col min="1040" max="1040" width="11.140625" style="31" bestFit="1" customWidth="1"/>
    <col min="1041" max="1042" width="10.5703125" style="31"/>
    <col min="1043" max="1043" width="11.140625" style="31" customWidth="1"/>
    <col min="1044" max="1273" width="10.5703125" style="31"/>
    <col min="1274" max="1281" width="0" style="31" hidden="1" customWidth="1"/>
    <col min="1282" max="1282" width="3.7109375" style="31" customWidth="1"/>
    <col min="1283" max="1283" width="3.85546875" style="31" customWidth="1"/>
    <col min="1284" max="1284" width="3.7109375" style="31" customWidth="1"/>
    <col min="1285" max="1285" width="12.7109375" style="31" customWidth="1"/>
    <col min="1286" max="1286" width="52.7109375" style="31" customWidth="1"/>
    <col min="1287" max="1290" width="0" style="31" hidden="1" customWidth="1"/>
    <col min="1291" max="1291" width="12.28515625" style="31" customWidth="1"/>
    <col min="1292" max="1292" width="6.42578125" style="31" customWidth="1"/>
    <col min="1293" max="1293" width="12.28515625" style="31" customWidth="1"/>
    <col min="1294" max="1294" width="0" style="31" hidden="1" customWidth="1"/>
    <col min="1295" max="1295" width="3.7109375" style="31" customWidth="1"/>
    <col min="1296" max="1296" width="11.140625" style="31" bestFit="1" customWidth="1"/>
    <col min="1297" max="1298" width="10.5703125" style="31"/>
    <col min="1299" max="1299" width="11.140625" style="31" customWidth="1"/>
    <col min="1300" max="1529" width="10.5703125" style="31"/>
    <col min="1530" max="1537" width="0" style="31" hidden="1" customWidth="1"/>
    <col min="1538" max="1538" width="3.7109375" style="31" customWidth="1"/>
    <col min="1539" max="1539" width="3.85546875" style="31" customWidth="1"/>
    <col min="1540" max="1540" width="3.7109375" style="31" customWidth="1"/>
    <col min="1541" max="1541" width="12.7109375" style="31" customWidth="1"/>
    <col min="1542" max="1542" width="52.7109375" style="31" customWidth="1"/>
    <col min="1543" max="1546" width="0" style="31" hidden="1" customWidth="1"/>
    <col min="1547" max="1547" width="12.28515625" style="31" customWidth="1"/>
    <col min="1548" max="1548" width="6.42578125" style="31" customWidth="1"/>
    <col min="1549" max="1549" width="12.28515625" style="31" customWidth="1"/>
    <col min="1550" max="1550" width="0" style="31" hidden="1" customWidth="1"/>
    <col min="1551" max="1551" width="3.7109375" style="31" customWidth="1"/>
    <col min="1552" max="1552" width="11.140625" style="31" bestFit="1" customWidth="1"/>
    <col min="1553" max="1554" width="10.5703125" style="31"/>
    <col min="1555" max="1555" width="11.140625" style="31" customWidth="1"/>
    <col min="1556" max="1785" width="10.5703125" style="31"/>
    <col min="1786" max="1793" width="0" style="31" hidden="1" customWidth="1"/>
    <col min="1794" max="1794" width="3.7109375" style="31" customWidth="1"/>
    <col min="1795" max="1795" width="3.85546875" style="31" customWidth="1"/>
    <col min="1796" max="1796" width="3.7109375" style="31" customWidth="1"/>
    <col min="1797" max="1797" width="12.7109375" style="31" customWidth="1"/>
    <col min="1798" max="1798" width="52.7109375" style="31" customWidth="1"/>
    <col min="1799" max="1802" width="0" style="31" hidden="1" customWidth="1"/>
    <col min="1803" max="1803" width="12.28515625" style="31" customWidth="1"/>
    <col min="1804" max="1804" width="6.42578125" style="31" customWidth="1"/>
    <col min="1805" max="1805" width="12.28515625" style="31" customWidth="1"/>
    <col min="1806" max="1806" width="0" style="31" hidden="1" customWidth="1"/>
    <col min="1807" max="1807" width="3.7109375" style="31" customWidth="1"/>
    <col min="1808" max="1808" width="11.140625" style="31" bestFit="1" customWidth="1"/>
    <col min="1809" max="1810" width="10.5703125" style="31"/>
    <col min="1811" max="1811" width="11.140625" style="31" customWidth="1"/>
    <col min="1812" max="2041" width="10.5703125" style="31"/>
    <col min="2042" max="2049" width="0" style="31" hidden="1" customWidth="1"/>
    <col min="2050" max="2050" width="3.7109375" style="31" customWidth="1"/>
    <col min="2051" max="2051" width="3.85546875" style="31" customWidth="1"/>
    <col min="2052" max="2052" width="3.7109375" style="31" customWidth="1"/>
    <col min="2053" max="2053" width="12.7109375" style="31" customWidth="1"/>
    <col min="2054" max="2054" width="52.7109375" style="31" customWidth="1"/>
    <col min="2055" max="2058" width="0" style="31" hidden="1" customWidth="1"/>
    <col min="2059" max="2059" width="12.28515625" style="31" customWidth="1"/>
    <col min="2060" max="2060" width="6.42578125" style="31" customWidth="1"/>
    <col min="2061" max="2061" width="12.28515625" style="31" customWidth="1"/>
    <col min="2062" max="2062" width="0" style="31" hidden="1" customWidth="1"/>
    <col min="2063" max="2063" width="3.7109375" style="31" customWidth="1"/>
    <col min="2064" max="2064" width="11.140625" style="31" bestFit="1" customWidth="1"/>
    <col min="2065" max="2066" width="10.5703125" style="31"/>
    <col min="2067" max="2067" width="11.140625" style="31" customWidth="1"/>
    <col min="2068" max="2297" width="10.5703125" style="31"/>
    <col min="2298" max="2305" width="0" style="31" hidden="1" customWidth="1"/>
    <col min="2306" max="2306" width="3.7109375" style="31" customWidth="1"/>
    <col min="2307" max="2307" width="3.85546875" style="31" customWidth="1"/>
    <col min="2308" max="2308" width="3.7109375" style="31" customWidth="1"/>
    <col min="2309" max="2309" width="12.7109375" style="31" customWidth="1"/>
    <col min="2310" max="2310" width="52.7109375" style="31" customWidth="1"/>
    <col min="2311" max="2314" width="0" style="31" hidden="1" customWidth="1"/>
    <col min="2315" max="2315" width="12.28515625" style="31" customWidth="1"/>
    <col min="2316" max="2316" width="6.42578125" style="31" customWidth="1"/>
    <col min="2317" max="2317" width="12.28515625" style="31" customWidth="1"/>
    <col min="2318" max="2318" width="0" style="31" hidden="1" customWidth="1"/>
    <col min="2319" max="2319" width="3.7109375" style="31" customWidth="1"/>
    <col min="2320" max="2320" width="11.140625" style="31" bestFit="1" customWidth="1"/>
    <col min="2321" max="2322" width="10.5703125" style="31"/>
    <col min="2323" max="2323" width="11.140625" style="31" customWidth="1"/>
    <col min="2324" max="2553" width="10.5703125" style="31"/>
    <col min="2554" max="2561" width="0" style="31" hidden="1" customWidth="1"/>
    <col min="2562" max="2562" width="3.7109375" style="31" customWidth="1"/>
    <col min="2563" max="2563" width="3.85546875" style="31" customWidth="1"/>
    <col min="2564" max="2564" width="3.7109375" style="31" customWidth="1"/>
    <col min="2565" max="2565" width="12.7109375" style="31" customWidth="1"/>
    <col min="2566" max="2566" width="52.7109375" style="31" customWidth="1"/>
    <col min="2567" max="2570" width="0" style="31" hidden="1" customWidth="1"/>
    <col min="2571" max="2571" width="12.28515625" style="31" customWidth="1"/>
    <col min="2572" max="2572" width="6.42578125" style="31" customWidth="1"/>
    <col min="2573" max="2573" width="12.28515625" style="31" customWidth="1"/>
    <col min="2574" max="2574" width="0" style="31" hidden="1" customWidth="1"/>
    <col min="2575" max="2575" width="3.7109375" style="31" customWidth="1"/>
    <col min="2576" max="2576" width="11.140625" style="31" bestFit="1" customWidth="1"/>
    <col min="2577" max="2578" width="10.5703125" style="31"/>
    <col min="2579" max="2579" width="11.140625" style="31" customWidth="1"/>
    <col min="2580" max="2809" width="10.5703125" style="31"/>
    <col min="2810" max="2817" width="0" style="31" hidden="1" customWidth="1"/>
    <col min="2818" max="2818" width="3.7109375" style="31" customWidth="1"/>
    <col min="2819" max="2819" width="3.85546875" style="31" customWidth="1"/>
    <col min="2820" max="2820" width="3.7109375" style="31" customWidth="1"/>
    <col min="2821" max="2821" width="12.7109375" style="31" customWidth="1"/>
    <col min="2822" max="2822" width="52.7109375" style="31" customWidth="1"/>
    <col min="2823" max="2826" width="0" style="31" hidden="1" customWidth="1"/>
    <col min="2827" max="2827" width="12.28515625" style="31" customWidth="1"/>
    <col min="2828" max="2828" width="6.42578125" style="31" customWidth="1"/>
    <col min="2829" max="2829" width="12.28515625" style="31" customWidth="1"/>
    <col min="2830" max="2830" width="0" style="31" hidden="1" customWidth="1"/>
    <col min="2831" max="2831" width="3.7109375" style="31" customWidth="1"/>
    <col min="2832" max="2832" width="11.140625" style="31" bestFit="1" customWidth="1"/>
    <col min="2833" max="2834" width="10.5703125" style="31"/>
    <col min="2835" max="2835" width="11.140625" style="31" customWidth="1"/>
    <col min="2836" max="3065" width="10.5703125" style="31"/>
    <col min="3066" max="3073" width="0" style="31" hidden="1" customWidth="1"/>
    <col min="3074" max="3074" width="3.7109375" style="31" customWidth="1"/>
    <col min="3075" max="3075" width="3.85546875" style="31" customWidth="1"/>
    <col min="3076" max="3076" width="3.7109375" style="31" customWidth="1"/>
    <col min="3077" max="3077" width="12.7109375" style="31" customWidth="1"/>
    <col min="3078" max="3078" width="52.7109375" style="31" customWidth="1"/>
    <col min="3079" max="3082" width="0" style="31" hidden="1" customWidth="1"/>
    <col min="3083" max="3083" width="12.28515625" style="31" customWidth="1"/>
    <col min="3084" max="3084" width="6.42578125" style="31" customWidth="1"/>
    <col min="3085" max="3085" width="12.28515625" style="31" customWidth="1"/>
    <col min="3086" max="3086" width="0" style="31" hidden="1" customWidth="1"/>
    <col min="3087" max="3087" width="3.7109375" style="31" customWidth="1"/>
    <col min="3088" max="3088" width="11.140625" style="31" bestFit="1" customWidth="1"/>
    <col min="3089" max="3090" width="10.5703125" style="31"/>
    <col min="3091" max="3091" width="11.140625" style="31" customWidth="1"/>
    <col min="3092" max="3321" width="10.5703125" style="31"/>
    <col min="3322" max="3329" width="0" style="31" hidden="1" customWidth="1"/>
    <col min="3330" max="3330" width="3.7109375" style="31" customWidth="1"/>
    <col min="3331" max="3331" width="3.85546875" style="31" customWidth="1"/>
    <col min="3332" max="3332" width="3.7109375" style="31" customWidth="1"/>
    <col min="3333" max="3333" width="12.7109375" style="31" customWidth="1"/>
    <col min="3334" max="3334" width="52.7109375" style="31" customWidth="1"/>
    <col min="3335" max="3338" width="0" style="31" hidden="1" customWidth="1"/>
    <col min="3339" max="3339" width="12.28515625" style="31" customWidth="1"/>
    <col min="3340" max="3340" width="6.42578125" style="31" customWidth="1"/>
    <col min="3341" max="3341" width="12.28515625" style="31" customWidth="1"/>
    <col min="3342" max="3342" width="0" style="31" hidden="1" customWidth="1"/>
    <col min="3343" max="3343" width="3.7109375" style="31" customWidth="1"/>
    <col min="3344" max="3344" width="11.140625" style="31" bestFit="1" customWidth="1"/>
    <col min="3345" max="3346" width="10.5703125" style="31"/>
    <col min="3347" max="3347" width="11.140625" style="31" customWidth="1"/>
    <col min="3348" max="3577" width="10.5703125" style="31"/>
    <col min="3578" max="3585" width="0" style="31" hidden="1" customWidth="1"/>
    <col min="3586" max="3586" width="3.7109375" style="31" customWidth="1"/>
    <col min="3587" max="3587" width="3.85546875" style="31" customWidth="1"/>
    <col min="3588" max="3588" width="3.7109375" style="31" customWidth="1"/>
    <col min="3589" max="3589" width="12.7109375" style="31" customWidth="1"/>
    <col min="3590" max="3590" width="52.7109375" style="31" customWidth="1"/>
    <col min="3591" max="3594" width="0" style="31" hidden="1" customWidth="1"/>
    <col min="3595" max="3595" width="12.28515625" style="31" customWidth="1"/>
    <col min="3596" max="3596" width="6.42578125" style="31" customWidth="1"/>
    <col min="3597" max="3597" width="12.28515625" style="31" customWidth="1"/>
    <col min="3598" max="3598" width="0" style="31" hidden="1" customWidth="1"/>
    <col min="3599" max="3599" width="3.7109375" style="31" customWidth="1"/>
    <col min="3600" max="3600" width="11.140625" style="31" bestFit="1" customWidth="1"/>
    <col min="3601" max="3602" width="10.5703125" style="31"/>
    <col min="3603" max="3603" width="11.140625" style="31" customWidth="1"/>
    <col min="3604" max="3833" width="10.5703125" style="31"/>
    <col min="3834" max="3841" width="0" style="31" hidden="1" customWidth="1"/>
    <col min="3842" max="3842" width="3.7109375" style="31" customWidth="1"/>
    <col min="3843" max="3843" width="3.85546875" style="31" customWidth="1"/>
    <col min="3844" max="3844" width="3.7109375" style="31" customWidth="1"/>
    <col min="3845" max="3845" width="12.7109375" style="31" customWidth="1"/>
    <col min="3846" max="3846" width="52.7109375" style="31" customWidth="1"/>
    <col min="3847" max="3850" width="0" style="31" hidden="1" customWidth="1"/>
    <col min="3851" max="3851" width="12.28515625" style="31" customWidth="1"/>
    <col min="3852" max="3852" width="6.42578125" style="31" customWidth="1"/>
    <col min="3853" max="3853" width="12.28515625" style="31" customWidth="1"/>
    <col min="3854" max="3854" width="0" style="31" hidden="1" customWidth="1"/>
    <col min="3855" max="3855" width="3.7109375" style="31" customWidth="1"/>
    <col min="3856" max="3856" width="11.140625" style="31" bestFit="1" customWidth="1"/>
    <col min="3857" max="3858" width="10.5703125" style="31"/>
    <col min="3859" max="3859" width="11.140625" style="31" customWidth="1"/>
    <col min="3860" max="4089" width="10.5703125" style="31"/>
    <col min="4090" max="4097" width="0" style="31" hidden="1" customWidth="1"/>
    <col min="4098" max="4098" width="3.7109375" style="31" customWidth="1"/>
    <col min="4099" max="4099" width="3.85546875" style="31" customWidth="1"/>
    <col min="4100" max="4100" width="3.7109375" style="31" customWidth="1"/>
    <col min="4101" max="4101" width="12.7109375" style="31" customWidth="1"/>
    <col min="4102" max="4102" width="52.7109375" style="31" customWidth="1"/>
    <col min="4103" max="4106" width="0" style="31" hidden="1" customWidth="1"/>
    <col min="4107" max="4107" width="12.28515625" style="31" customWidth="1"/>
    <col min="4108" max="4108" width="6.42578125" style="31" customWidth="1"/>
    <col min="4109" max="4109" width="12.28515625" style="31" customWidth="1"/>
    <col min="4110" max="4110" width="0" style="31" hidden="1" customWidth="1"/>
    <col min="4111" max="4111" width="3.7109375" style="31" customWidth="1"/>
    <col min="4112" max="4112" width="11.140625" style="31" bestFit="1" customWidth="1"/>
    <col min="4113" max="4114" width="10.5703125" style="31"/>
    <col min="4115" max="4115" width="11.140625" style="31" customWidth="1"/>
    <col min="4116" max="4345" width="10.5703125" style="31"/>
    <col min="4346" max="4353" width="0" style="31" hidden="1" customWidth="1"/>
    <col min="4354" max="4354" width="3.7109375" style="31" customWidth="1"/>
    <col min="4355" max="4355" width="3.85546875" style="31" customWidth="1"/>
    <col min="4356" max="4356" width="3.7109375" style="31" customWidth="1"/>
    <col min="4357" max="4357" width="12.7109375" style="31" customWidth="1"/>
    <col min="4358" max="4358" width="52.7109375" style="31" customWidth="1"/>
    <col min="4359" max="4362" width="0" style="31" hidden="1" customWidth="1"/>
    <col min="4363" max="4363" width="12.28515625" style="31" customWidth="1"/>
    <col min="4364" max="4364" width="6.42578125" style="31" customWidth="1"/>
    <col min="4365" max="4365" width="12.28515625" style="31" customWidth="1"/>
    <col min="4366" max="4366" width="0" style="31" hidden="1" customWidth="1"/>
    <col min="4367" max="4367" width="3.7109375" style="31" customWidth="1"/>
    <col min="4368" max="4368" width="11.140625" style="31" bestFit="1" customWidth="1"/>
    <col min="4369" max="4370" width="10.5703125" style="31"/>
    <col min="4371" max="4371" width="11.140625" style="31" customWidth="1"/>
    <col min="4372" max="4601" width="10.5703125" style="31"/>
    <col min="4602" max="4609" width="0" style="31" hidden="1" customWidth="1"/>
    <col min="4610" max="4610" width="3.7109375" style="31" customWidth="1"/>
    <col min="4611" max="4611" width="3.85546875" style="31" customWidth="1"/>
    <col min="4612" max="4612" width="3.7109375" style="31" customWidth="1"/>
    <col min="4613" max="4613" width="12.7109375" style="31" customWidth="1"/>
    <col min="4614" max="4614" width="52.7109375" style="31" customWidth="1"/>
    <col min="4615" max="4618" width="0" style="31" hidden="1" customWidth="1"/>
    <col min="4619" max="4619" width="12.28515625" style="31" customWidth="1"/>
    <col min="4620" max="4620" width="6.42578125" style="31" customWidth="1"/>
    <col min="4621" max="4621" width="12.28515625" style="31" customWidth="1"/>
    <col min="4622" max="4622" width="0" style="31" hidden="1" customWidth="1"/>
    <col min="4623" max="4623" width="3.7109375" style="31" customWidth="1"/>
    <col min="4624" max="4624" width="11.140625" style="31" bestFit="1" customWidth="1"/>
    <col min="4625" max="4626" width="10.5703125" style="31"/>
    <col min="4627" max="4627" width="11.140625" style="31" customWidth="1"/>
    <col min="4628" max="4857" width="10.5703125" style="31"/>
    <col min="4858" max="4865" width="0" style="31" hidden="1" customWidth="1"/>
    <col min="4866" max="4866" width="3.7109375" style="31" customWidth="1"/>
    <col min="4867" max="4867" width="3.85546875" style="31" customWidth="1"/>
    <col min="4868" max="4868" width="3.7109375" style="31" customWidth="1"/>
    <col min="4869" max="4869" width="12.7109375" style="31" customWidth="1"/>
    <col min="4870" max="4870" width="52.7109375" style="31" customWidth="1"/>
    <col min="4871" max="4874" width="0" style="31" hidden="1" customWidth="1"/>
    <col min="4875" max="4875" width="12.28515625" style="31" customWidth="1"/>
    <col min="4876" max="4876" width="6.42578125" style="31" customWidth="1"/>
    <col min="4877" max="4877" width="12.28515625" style="31" customWidth="1"/>
    <col min="4878" max="4878" width="0" style="31" hidden="1" customWidth="1"/>
    <col min="4879" max="4879" width="3.7109375" style="31" customWidth="1"/>
    <col min="4880" max="4880" width="11.140625" style="31" bestFit="1" customWidth="1"/>
    <col min="4881" max="4882" width="10.5703125" style="31"/>
    <col min="4883" max="4883" width="11.140625" style="31" customWidth="1"/>
    <col min="4884" max="5113" width="10.5703125" style="31"/>
    <col min="5114" max="5121" width="0" style="31" hidden="1" customWidth="1"/>
    <col min="5122" max="5122" width="3.7109375" style="31" customWidth="1"/>
    <col min="5123" max="5123" width="3.85546875" style="31" customWidth="1"/>
    <col min="5124" max="5124" width="3.7109375" style="31" customWidth="1"/>
    <col min="5125" max="5125" width="12.7109375" style="31" customWidth="1"/>
    <col min="5126" max="5126" width="52.7109375" style="31" customWidth="1"/>
    <col min="5127" max="5130" width="0" style="31" hidden="1" customWidth="1"/>
    <col min="5131" max="5131" width="12.28515625" style="31" customWidth="1"/>
    <col min="5132" max="5132" width="6.42578125" style="31" customWidth="1"/>
    <col min="5133" max="5133" width="12.28515625" style="31" customWidth="1"/>
    <col min="5134" max="5134" width="0" style="31" hidden="1" customWidth="1"/>
    <col min="5135" max="5135" width="3.7109375" style="31" customWidth="1"/>
    <col min="5136" max="5136" width="11.140625" style="31" bestFit="1" customWidth="1"/>
    <col min="5137" max="5138" width="10.5703125" style="31"/>
    <col min="5139" max="5139" width="11.140625" style="31" customWidth="1"/>
    <col min="5140" max="5369" width="10.5703125" style="31"/>
    <col min="5370" max="5377" width="0" style="31" hidden="1" customWidth="1"/>
    <col min="5378" max="5378" width="3.7109375" style="31" customWidth="1"/>
    <col min="5379" max="5379" width="3.85546875" style="31" customWidth="1"/>
    <col min="5380" max="5380" width="3.7109375" style="31" customWidth="1"/>
    <col min="5381" max="5381" width="12.7109375" style="31" customWidth="1"/>
    <col min="5382" max="5382" width="52.7109375" style="31" customWidth="1"/>
    <col min="5383" max="5386" width="0" style="31" hidden="1" customWidth="1"/>
    <col min="5387" max="5387" width="12.28515625" style="31" customWidth="1"/>
    <col min="5388" max="5388" width="6.42578125" style="31" customWidth="1"/>
    <col min="5389" max="5389" width="12.28515625" style="31" customWidth="1"/>
    <col min="5390" max="5390" width="0" style="31" hidden="1" customWidth="1"/>
    <col min="5391" max="5391" width="3.7109375" style="31" customWidth="1"/>
    <col min="5392" max="5392" width="11.140625" style="31" bestFit="1" customWidth="1"/>
    <col min="5393" max="5394" width="10.5703125" style="31"/>
    <col min="5395" max="5395" width="11.140625" style="31" customWidth="1"/>
    <col min="5396" max="5625" width="10.5703125" style="31"/>
    <col min="5626" max="5633" width="0" style="31" hidden="1" customWidth="1"/>
    <col min="5634" max="5634" width="3.7109375" style="31" customWidth="1"/>
    <col min="5635" max="5635" width="3.85546875" style="31" customWidth="1"/>
    <col min="5636" max="5636" width="3.7109375" style="31" customWidth="1"/>
    <col min="5637" max="5637" width="12.7109375" style="31" customWidth="1"/>
    <col min="5638" max="5638" width="52.7109375" style="31" customWidth="1"/>
    <col min="5639" max="5642" width="0" style="31" hidden="1" customWidth="1"/>
    <col min="5643" max="5643" width="12.28515625" style="31" customWidth="1"/>
    <col min="5644" max="5644" width="6.42578125" style="31" customWidth="1"/>
    <col min="5645" max="5645" width="12.28515625" style="31" customWidth="1"/>
    <col min="5646" max="5646" width="0" style="31" hidden="1" customWidth="1"/>
    <col min="5647" max="5647" width="3.7109375" style="31" customWidth="1"/>
    <col min="5648" max="5648" width="11.140625" style="31" bestFit="1" customWidth="1"/>
    <col min="5649" max="5650" width="10.5703125" style="31"/>
    <col min="5651" max="5651" width="11.140625" style="31" customWidth="1"/>
    <col min="5652" max="5881" width="10.5703125" style="31"/>
    <col min="5882" max="5889" width="0" style="31" hidden="1" customWidth="1"/>
    <col min="5890" max="5890" width="3.7109375" style="31" customWidth="1"/>
    <col min="5891" max="5891" width="3.85546875" style="31" customWidth="1"/>
    <col min="5892" max="5892" width="3.7109375" style="31" customWidth="1"/>
    <col min="5893" max="5893" width="12.7109375" style="31" customWidth="1"/>
    <col min="5894" max="5894" width="52.7109375" style="31" customWidth="1"/>
    <col min="5895" max="5898" width="0" style="31" hidden="1" customWidth="1"/>
    <col min="5899" max="5899" width="12.28515625" style="31" customWidth="1"/>
    <col min="5900" max="5900" width="6.42578125" style="31" customWidth="1"/>
    <col min="5901" max="5901" width="12.28515625" style="31" customWidth="1"/>
    <col min="5902" max="5902" width="0" style="31" hidden="1" customWidth="1"/>
    <col min="5903" max="5903" width="3.7109375" style="31" customWidth="1"/>
    <col min="5904" max="5904" width="11.140625" style="31" bestFit="1" customWidth="1"/>
    <col min="5905" max="5906" width="10.5703125" style="31"/>
    <col min="5907" max="5907" width="11.140625" style="31" customWidth="1"/>
    <col min="5908" max="6137" width="10.5703125" style="31"/>
    <col min="6138" max="6145" width="0" style="31" hidden="1" customWidth="1"/>
    <col min="6146" max="6146" width="3.7109375" style="31" customWidth="1"/>
    <col min="6147" max="6147" width="3.85546875" style="31" customWidth="1"/>
    <col min="6148" max="6148" width="3.7109375" style="31" customWidth="1"/>
    <col min="6149" max="6149" width="12.7109375" style="31" customWidth="1"/>
    <col min="6150" max="6150" width="52.7109375" style="31" customWidth="1"/>
    <col min="6151" max="6154" width="0" style="31" hidden="1" customWidth="1"/>
    <col min="6155" max="6155" width="12.28515625" style="31" customWidth="1"/>
    <col min="6156" max="6156" width="6.42578125" style="31" customWidth="1"/>
    <col min="6157" max="6157" width="12.28515625" style="31" customWidth="1"/>
    <col min="6158" max="6158" width="0" style="31" hidden="1" customWidth="1"/>
    <col min="6159" max="6159" width="3.7109375" style="31" customWidth="1"/>
    <col min="6160" max="6160" width="11.140625" style="31" bestFit="1" customWidth="1"/>
    <col min="6161" max="6162" width="10.5703125" style="31"/>
    <col min="6163" max="6163" width="11.140625" style="31" customWidth="1"/>
    <col min="6164" max="6393" width="10.5703125" style="31"/>
    <col min="6394" max="6401" width="0" style="31" hidden="1" customWidth="1"/>
    <col min="6402" max="6402" width="3.7109375" style="31" customWidth="1"/>
    <col min="6403" max="6403" width="3.85546875" style="31" customWidth="1"/>
    <col min="6404" max="6404" width="3.7109375" style="31" customWidth="1"/>
    <col min="6405" max="6405" width="12.7109375" style="31" customWidth="1"/>
    <col min="6406" max="6406" width="52.7109375" style="31" customWidth="1"/>
    <col min="6407" max="6410" width="0" style="31" hidden="1" customWidth="1"/>
    <col min="6411" max="6411" width="12.28515625" style="31" customWidth="1"/>
    <col min="6412" max="6412" width="6.42578125" style="31" customWidth="1"/>
    <col min="6413" max="6413" width="12.28515625" style="31" customWidth="1"/>
    <col min="6414" max="6414" width="0" style="31" hidden="1" customWidth="1"/>
    <col min="6415" max="6415" width="3.7109375" style="31" customWidth="1"/>
    <col min="6416" max="6416" width="11.140625" style="31" bestFit="1" customWidth="1"/>
    <col min="6417" max="6418" width="10.5703125" style="31"/>
    <col min="6419" max="6419" width="11.140625" style="31" customWidth="1"/>
    <col min="6420" max="6649" width="10.5703125" style="31"/>
    <col min="6650" max="6657" width="0" style="31" hidden="1" customWidth="1"/>
    <col min="6658" max="6658" width="3.7109375" style="31" customWidth="1"/>
    <col min="6659" max="6659" width="3.85546875" style="31" customWidth="1"/>
    <col min="6660" max="6660" width="3.7109375" style="31" customWidth="1"/>
    <col min="6661" max="6661" width="12.7109375" style="31" customWidth="1"/>
    <col min="6662" max="6662" width="52.7109375" style="31" customWidth="1"/>
    <col min="6663" max="6666" width="0" style="31" hidden="1" customWidth="1"/>
    <col min="6667" max="6667" width="12.28515625" style="31" customWidth="1"/>
    <col min="6668" max="6668" width="6.42578125" style="31" customWidth="1"/>
    <col min="6669" max="6669" width="12.28515625" style="31" customWidth="1"/>
    <col min="6670" max="6670" width="0" style="31" hidden="1" customWidth="1"/>
    <col min="6671" max="6671" width="3.7109375" style="31" customWidth="1"/>
    <col min="6672" max="6672" width="11.140625" style="31" bestFit="1" customWidth="1"/>
    <col min="6673" max="6674" width="10.5703125" style="31"/>
    <col min="6675" max="6675" width="11.140625" style="31" customWidth="1"/>
    <col min="6676" max="6905" width="10.5703125" style="31"/>
    <col min="6906" max="6913" width="0" style="31" hidden="1" customWidth="1"/>
    <col min="6914" max="6914" width="3.7109375" style="31" customWidth="1"/>
    <col min="6915" max="6915" width="3.85546875" style="31" customWidth="1"/>
    <col min="6916" max="6916" width="3.7109375" style="31" customWidth="1"/>
    <col min="6917" max="6917" width="12.7109375" style="31" customWidth="1"/>
    <col min="6918" max="6918" width="52.7109375" style="31" customWidth="1"/>
    <col min="6919" max="6922" width="0" style="31" hidden="1" customWidth="1"/>
    <col min="6923" max="6923" width="12.28515625" style="31" customWidth="1"/>
    <col min="6924" max="6924" width="6.42578125" style="31" customWidth="1"/>
    <col min="6925" max="6925" width="12.28515625" style="31" customWidth="1"/>
    <col min="6926" max="6926" width="0" style="31" hidden="1" customWidth="1"/>
    <col min="6927" max="6927" width="3.7109375" style="31" customWidth="1"/>
    <col min="6928" max="6928" width="11.140625" style="31" bestFit="1" customWidth="1"/>
    <col min="6929" max="6930" width="10.5703125" style="31"/>
    <col min="6931" max="6931" width="11.140625" style="31" customWidth="1"/>
    <col min="6932" max="7161" width="10.5703125" style="31"/>
    <col min="7162" max="7169" width="0" style="31" hidden="1" customWidth="1"/>
    <col min="7170" max="7170" width="3.7109375" style="31" customWidth="1"/>
    <col min="7171" max="7171" width="3.85546875" style="31" customWidth="1"/>
    <col min="7172" max="7172" width="3.7109375" style="31" customWidth="1"/>
    <col min="7173" max="7173" width="12.7109375" style="31" customWidth="1"/>
    <col min="7174" max="7174" width="52.7109375" style="31" customWidth="1"/>
    <col min="7175" max="7178" width="0" style="31" hidden="1" customWidth="1"/>
    <col min="7179" max="7179" width="12.28515625" style="31" customWidth="1"/>
    <col min="7180" max="7180" width="6.42578125" style="31" customWidth="1"/>
    <col min="7181" max="7181" width="12.28515625" style="31" customWidth="1"/>
    <col min="7182" max="7182" width="0" style="31" hidden="1" customWidth="1"/>
    <col min="7183" max="7183" width="3.7109375" style="31" customWidth="1"/>
    <col min="7184" max="7184" width="11.140625" style="31" bestFit="1" customWidth="1"/>
    <col min="7185" max="7186" width="10.5703125" style="31"/>
    <col min="7187" max="7187" width="11.140625" style="31" customWidth="1"/>
    <col min="7188" max="7417" width="10.5703125" style="31"/>
    <col min="7418" max="7425" width="0" style="31" hidden="1" customWidth="1"/>
    <col min="7426" max="7426" width="3.7109375" style="31" customWidth="1"/>
    <col min="7427" max="7427" width="3.85546875" style="31" customWidth="1"/>
    <col min="7428" max="7428" width="3.7109375" style="31" customWidth="1"/>
    <col min="7429" max="7429" width="12.7109375" style="31" customWidth="1"/>
    <col min="7430" max="7430" width="52.7109375" style="31" customWidth="1"/>
    <col min="7431" max="7434" width="0" style="31" hidden="1" customWidth="1"/>
    <col min="7435" max="7435" width="12.28515625" style="31" customWidth="1"/>
    <col min="7436" max="7436" width="6.42578125" style="31" customWidth="1"/>
    <col min="7437" max="7437" width="12.28515625" style="31" customWidth="1"/>
    <col min="7438" max="7438" width="0" style="31" hidden="1" customWidth="1"/>
    <col min="7439" max="7439" width="3.7109375" style="31" customWidth="1"/>
    <col min="7440" max="7440" width="11.140625" style="31" bestFit="1" customWidth="1"/>
    <col min="7441" max="7442" width="10.5703125" style="31"/>
    <col min="7443" max="7443" width="11.140625" style="31" customWidth="1"/>
    <col min="7444" max="7673" width="10.5703125" style="31"/>
    <col min="7674" max="7681" width="0" style="31" hidden="1" customWidth="1"/>
    <col min="7682" max="7682" width="3.7109375" style="31" customWidth="1"/>
    <col min="7683" max="7683" width="3.85546875" style="31" customWidth="1"/>
    <col min="7684" max="7684" width="3.7109375" style="31" customWidth="1"/>
    <col min="7685" max="7685" width="12.7109375" style="31" customWidth="1"/>
    <col min="7686" max="7686" width="52.7109375" style="31" customWidth="1"/>
    <col min="7687" max="7690" width="0" style="31" hidden="1" customWidth="1"/>
    <col min="7691" max="7691" width="12.28515625" style="31" customWidth="1"/>
    <col min="7692" max="7692" width="6.42578125" style="31" customWidth="1"/>
    <col min="7693" max="7693" width="12.28515625" style="31" customWidth="1"/>
    <col min="7694" max="7694" width="0" style="31" hidden="1" customWidth="1"/>
    <col min="7695" max="7695" width="3.7109375" style="31" customWidth="1"/>
    <col min="7696" max="7696" width="11.140625" style="31" bestFit="1" customWidth="1"/>
    <col min="7697" max="7698" width="10.5703125" style="31"/>
    <col min="7699" max="7699" width="11.140625" style="31" customWidth="1"/>
    <col min="7700" max="7929" width="10.5703125" style="31"/>
    <col min="7930" max="7937" width="0" style="31" hidden="1" customWidth="1"/>
    <col min="7938" max="7938" width="3.7109375" style="31" customWidth="1"/>
    <col min="7939" max="7939" width="3.85546875" style="31" customWidth="1"/>
    <col min="7940" max="7940" width="3.7109375" style="31" customWidth="1"/>
    <col min="7941" max="7941" width="12.7109375" style="31" customWidth="1"/>
    <col min="7942" max="7942" width="52.7109375" style="31" customWidth="1"/>
    <col min="7943" max="7946" width="0" style="31" hidden="1" customWidth="1"/>
    <col min="7947" max="7947" width="12.28515625" style="31" customWidth="1"/>
    <col min="7948" max="7948" width="6.42578125" style="31" customWidth="1"/>
    <col min="7949" max="7949" width="12.28515625" style="31" customWidth="1"/>
    <col min="7950" max="7950" width="0" style="31" hidden="1" customWidth="1"/>
    <col min="7951" max="7951" width="3.7109375" style="31" customWidth="1"/>
    <col min="7952" max="7952" width="11.140625" style="31" bestFit="1" customWidth="1"/>
    <col min="7953" max="7954" width="10.5703125" style="31"/>
    <col min="7955" max="7955" width="11.140625" style="31" customWidth="1"/>
    <col min="7956" max="8185" width="10.5703125" style="31"/>
    <col min="8186" max="8193" width="0" style="31" hidden="1" customWidth="1"/>
    <col min="8194" max="8194" width="3.7109375" style="31" customWidth="1"/>
    <col min="8195" max="8195" width="3.85546875" style="31" customWidth="1"/>
    <col min="8196" max="8196" width="3.7109375" style="31" customWidth="1"/>
    <col min="8197" max="8197" width="12.7109375" style="31" customWidth="1"/>
    <col min="8198" max="8198" width="52.7109375" style="31" customWidth="1"/>
    <col min="8199" max="8202" width="0" style="31" hidden="1" customWidth="1"/>
    <col min="8203" max="8203" width="12.28515625" style="31" customWidth="1"/>
    <col min="8204" max="8204" width="6.42578125" style="31" customWidth="1"/>
    <col min="8205" max="8205" width="12.28515625" style="31" customWidth="1"/>
    <col min="8206" max="8206" width="0" style="31" hidden="1" customWidth="1"/>
    <col min="8207" max="8207" width="3.7109375" style="31" customWidth="1"/>
    <col min="8208" max="8208" width="11.140625" style="31" bestFit="1" customWidth="1"/>
    <col min="8209" max="8210" width="10.5703125" style="31"/>
    <col min="8211" max="8211" width="11.140625" style="31" customWidth="1"/>
    <col min="8212" max="8441" width="10.5703125" style="31"/>
    <col min="8442" max="8449" width="0" style="31" hidden="1" customWidth="1"/>
    <col min="8450" max="8450" width="3.7109375" style="31" customWidth="1"/>
    <col min="8451" max="8451" width="3.85546875" style="31" customWidth="1"/>
    <col min="8452" max="8452" width="3.7109375" style="31" customWidth="1"/>
    <col min="8453" max="8453" width="12.7109375" style="31" customWidth="1"/>
    <col min="8454" max="8454" width="52.7109375" style="31" customWidth="1"/>
    <col min="8455" max="8458" width="0" style="31" hidden="1" customWidth="1"/>
    <col min="8459" max="8459" width="12.28515625" style="31" customWidth="1"/>
    <col min="8460" max="8460" width="6.42578125" style="31" customWidth="1"/>
    <col min="8461" max="8461" width="12.28515625" style="31" customWidth="1"/>
    <col min="8462" max="8462" width="0" style="31" hidden="1" customWidth="1"/>
    <col min="8463" max="8463" width="3.7109375" style="31" customWidth="1"/>
    <col min="8464" max="8464" width="11.140625" style="31" bestFit="1" customWidth="1"/>
    <col min="8465" max="8466" width="10.5703125" style="31"/>
    <col min="8467" max="8467" width="11.140625" style="31" customWidth="1"/>
    <col min="8468" max="8697" width="10.5703125" style="31"/>
    <col min="8698" max="8705" width="0" style="31" hidden="1" customWidth="1"/>
    <col min="8706" max="8706" width="3.7109375" style="31" customWidth="1"/>
    <col min="8707" max="8707" width="3.85546875" style="31" customWidth="1"/>
    <col min="8708" max="8708" width="3.7109375" style="31" customWidth="1"/>
    <col min="8709" max="8709" width="12.7109375" style="31" customWidth="1"/>
    <col min="8710" max="8710" width="52.7109375" style="31" customWidth="1"/>
    <col min="8711" max="8714" width="0" style="31" hidden="1" customWidth="1"/>
    <col min="8715" max="8715" width="12.28515625" style="31" customWidth="1"/>
    <col min="8716" max="8716" width="6.42578125" style="31" customWidth="1"/>
    <col min="8717" max="8717" width="12.28515625" style="31" customWidth="1"/>
    <col min="8718" max="8718" width="0" style="31" hidden="1" customWidth="1"/>
    <col min="8719" max="8719" width="3.7109375" style="31" customWidth="1"/>
    <col min="8720" max="8720" width="11.140625" style="31" bestFit="1" customWidth="1"/>
    <col min="8721" max="8722" width="10.5703125" style="31"/>
    <col min="8723" max="8723" width="11.140625" style="31" customWidth="1"/>
    <col min="8724" max="8953" width="10.5703125" style="31"/>
    <col min="8954" max="8961" width="0" style="31" hidden="1" customWidth="1"/>
    <col min="8962" max="8962" width="3.7109375" style="31" customWidth="1"/>
    <col min="8963" max="8963" width="3.85546875" style="31" customWidth="1"/>
    <col min="8964" max="8964" width="3.7109375" style="31" customWidth="1"/>
    <col min="8965" max="8965" width="12.7109375" style="31" customWidth="1"/>
    <col min="8966" max="8966" width="52.7109375" style="31" customWidth="1"/>
    <col min="8967" max="8970" width="0" style="31" hidden="1" customWidth="1"/>
    <col min="8971" max="8971" width="12.28515625" style="31" customWidth="1"/>
    <col min="8972" max="8972" width="6.42578125" style="31" customWidth="1"/>
    <col min="8973" max="8973" width="12.28515625" style="31" customWidth="1"/>
    <col min="8974" max="8974" width="0" style="31" hidden="1" customWidth="1"/>
    <col min="8975" max="8975" width="3.7109375" style="31" customWidth="1"/>
    <col min="8976" max="8976" width="11.140625" style="31" bestFit="1" customWidth="1"/>
    <col min="8977" max="8978" width="10.5703125" style="31"/>
    <col min="8979" max="8979" width="11.140625" style="31" customWidth="1"/>
    <col min="8980" max="9209" width="10.5703125" style="31"/>
    <col min="9210" max="9217" width="0" style="31" hidden="1" customWidth="1"/>
    <col min="9218" max="9218" width="3.7109375" style="31" customWidth="1"/>
    <col min="9219" max="9219" width="3.85546875" style="31" customWidth="1"/>
    <col min="9220" max="9220" width="3.7109375" style="31" customWidth="1"/>
    <col min="9221" max="9221" width="12.7109375" style="31" customWidth="1"/>
    <col min="9222" max="9222" width="52.7109375" style="31" customWidth="1"/>
    <col min="9223" max="9226" width="0" style="31" hidden="1" customWidth="1"/>
    <col min="9227" max="9227" width="12.28515625" style="31" customWidth="1"/>
    <col min="9228" max="9228" width="6.42578125" style="31" customWidth="1"/>
    <col min="9229" max="9229" width="12.28515625" style="31" customWidth="1"/>
    <col min="9230" max="9230" width="0" style="31" hidden="1" customWidth="1"/>
    <col min="9231" max="9231" width="3.7109375" style="31" customWidth="1"/>
    <col min="9232" max="9232" width="11.140625" style="31" bestFit="1" customWidth="1"/>
    <col min="9233" max="9234" width="10.5703125" style="31"/>
    <col min="9235" max="9235" width="11.140625" style="31" customWidth="1"/>
    <col min="9236" max="9465" width="10.5703125" style="31"/>
    <col min="9466" max="9473" width="0" style="31" hidden="1" customWidth="1"/>
    <col min="9474" max="9474" width="3.7109375" style="31" customWidth="1"/>
    <col min="9475" max="9475" width="3.85546875" style="31" customWidth="1"/>
    <col min="9476" max="9476" width="3.7109375" style="31" customWidth="1"/>
    <col min="9477" max="9477" width="12.7109375" style="31" customWidth="1"/>
    <col min="9478" max="9478" width="52.7109375" style="31" customWidth="1"/>
    <col min="9479" max="9482" width="0" style="31" hidden="1" customWidth="1"/>
    <col min="9483" max="9483" width="12.28515625" style="31" customWidth="1"/>
    <col min="9484" max="9484" width="6.42578125" style="31" customWidth="1"/>
    <col min="9485" max="9485" width="12.28515625" style="31" customWidth="1"/>
    <col min="9486" max="9486" width="0" style="31" hidden="1" customWidth="1"/>
    <col min="9487" max="9487" width="3.7109375" style="31" customWidth="1"/>
    <col min="9488" max="9488" width="11.140625" style="31" bestFit="1" customWidth="1"/>
    <col min="9489" max="9490" width="10.5703125" style="31"/>
    <col min="9491" max="9491" width="11.140625" style="31" customWidth="1"/>
    <col min="9492" max="9721" width="10.5703125" style="31"/>
    <col min="9722" max="9729" width="0" style="31" hidden="1" customWidth="1"/>
    <col min="9730" max="9730" width="3.7109375" style="31" customWidth="1"/>
    <col min="9731" max="9731" width="3.85546875" style="31" customWidth="1"/>
    <col min="9732" max="9732" width="3.7109375" style="31" customWidth="1"/>
    <col min="9733" max="9733" width="12.7109375" style="31" customWidth="1"/>
    <col min="9734" max="9734" width="52.7109375" style="31" customWidth="1"/>
    <col min="9735" max="9738" width="0" style="31" hidden="1" customWidth="1"/>
    <col min="9739" max="9739" width="12.28515625" style="31" customWidth="1"/>
    <col min="9740" max="9740" width="6.42578125" style="31" customWidth="1"/>
    <col min="9741" max="9741" width="12.28515625" style="31" customWidth="1"/>
    <col min="9742" max="9742" width="0" style="31" hidden="1" customWidth="1"/>
    <col min="9743" max="9743" width="3.7109375" style="31" customWidth="1"/>
    <col min="9744" max="9744" width="11.140625" style="31" bestFit="1" customWidth="1"/>
    <col min="9745" max="9746" width="10.5703125" style="31"/>
    <col min="9747" max="9747" width="11.140625" style="31" customWidth="1"/>
    <col min="9748" max="9977" width="10.5703125" style="31"/>
    <col min="9978" max="9985" width="0" style="31" hidden="1" customWidth="1"/>
    <col min="9986" max="9986" width="3.7109375" style="31" customWidth="1"/>
    <col min="9987" max="9987" width="3.85546875" style="31" customWidth="1"/>
    <col min="9988" max="9988" width="3.7109375" style="31" customWidth="1"/>
    <col min="9989" max="9989" width="12.7109375" style="31" customWidth="1"/>
    <col min="9990" max="9990" width="52.7109375" style="31" customWidth="1"/>
    <col min="9991" max="9994" width="0" style="31" hidden="1" customWidth="1"/>
    <col min="9995" max="9995" width="12.28515625" style="31" customWidth="1"/>
    <col min="9996" max="9996" width="6.42578125" style="31" customWidth="1"/>
    <col min="9997" max="9997" width="12.28515625" style="31" customWidth="1"/>
    <col min="9998" max="9998" width="0" style="31" hidden="1" customWidth="1"/>
    <col min="9999" max="9999" width="3.7109375" style="31" customWidth="1"/>
    <col min="10000" max="10000" width="11.140625" style="31" bestFit="1" customWidth="1"/>
    <col min="10001" max="10002" width="10.5703125" style="31"/>
    <col min="10003" max="10003" width="11.140625" style="31" customWidth="1"/>
    <col min="10004" max="10233" width="10.5703125" style="31"/>
    <col min="10234" max="10241" width="0" style="31" hidden="1" customWidth="1"/>
    <col min="10242" max="10242" width="3.7109375" style="31" customWidth="1"/>
    <col min="10243" max="10243" width="3.85546875" style="31" customWidth="1"/>
    <col min="10244" max="10244" width="3.7109375" style="31" customWidth="1"/>
    <col min="10245" max="10245" width="12.7109375" style="31" customWidth="1"/>
    <col min="10246" max="10246" width="52.7109375" style="31" customWidth="1"/>
    <col min="10247" max="10250" width="0" style="31" hidden="1" customWidth="1"/>
    <col min="10251" max="10251" width="12.28515625" style="31" customWidth="1"/>
    <col min="10252" max="10252" width="6.42578125" style="31" customWidth="1"/>
    <col min="10253" max="10253" width="12.28515625" style="31" customWidth="1"/>
    <col min="10254" max="10254" width="0" style="31" hidden="1" customWidth="1"/>
    <col min="10255" max="10255" width="3.7109375" style="31" customWidth="1"/>
    <col min="10256" max="10256" width="11.140625" style="31" bestFit="1" customWidth="1"/>
    <col min="10257" max="10258" width="10.5703125" style="31"/>
    <col min="10259" max="10259" width="11.140625" style="31" customWidth="1"/>
    <col min="10260" max="10489" width="10.5703125" style="31"/>
    <col min="10490" max="10497" width="0" style="31" hidden="1" customWidth="1"/>
    <col min="10498" max="10498" width="3.7109375" style="31" customWidth="1"/>
    <col min="10499" max="10499" width="3.85546875" style="31" customWidth="1"/>
    <col min="10500" max="10500" width="3.7109375" style="31" customWidth="1"/>
    <col min="10501" max="10501" width="12.7109375" style="31" customWidth="1"/>
    <col min="10502" max="10502" width="52.7109375" style="31" customWidth="1"/>
    <col min="10503" max="10506" width="0" style="31" hidden="1" customWidth="1"/>
    <col min="10507" max="10507" width="12.28515625" style="31" customWidth="1"/>
    <col min="10508" max="10508" width="6.42578125" style="31" customWidth="1"/>
    <col min="10509" max="10509" width="12.28515625" style="31" customWidth="1"/>
    <col min="10510" max="10510" width="0" style="31" hidden="1" customWidth="1"/>
    <col min="10511" max="10511" width="3.7109375" style="31" customWidth="1"/>
    <col min="10512" max="10512" width="11.140625" style="31" bestFit="1" customWidth="1"/>
    <col min="10513" max="10514" width="10.5703125" style="31"/>
    <col min="10515" max="10515" width="11.140625" style="31" customWidth="1"/>
    <col min="10516" max="10745" width="10.5703125" style="31"/>
    <col min="10746" max="10753" width="0" style="31" hidden="1" customWidth="1"/>
    <col min="10754" max="10754" width="3.7109375" style="31" customWidth="1"/>
    <col min="10755" max="10755" width="3.85546875" style="31" customWidth="1"/>
    <col min="10756" max="10756" width="3.7109375" style="31" customWidth="1"/>
    <col min="10757" max="10757" width="12.7109375" style="31" customWidth="1"/>
    <col min="10758" max="10758" width="52.7109375" style="31" customWidth="1"/>
    <col min="10759" max="10762" width="0" style="31" hidden="1" customWidth="1"/>
    <col min="10763" max="10763" width="12.28515625" style="31" customWidth="1"/>
    <col min="10764" max="10764" width="6.42578125" style="31" customWidth="1"/>
    <col min="10765" max="10765" width="12.28515625" style="31" customWidth="1"/>
    <col min="10766" max="10766" width="0" style="31" hidden="1" customWidth="1"/>
    <col min="10767" max="10767" width="3.7109375" style="31" customWidth="1"/>
    <col min="10768" max="10768" width="11.140625" style="31" bestFit="1" customWidth="1"/>
    <col min="10769" max="10770" width="10.5703125" style="31"/>
    <col min="10771" max="10771" width="11.140625" style="31" customWidth="1"/>
    <col min="10772" max="11001" width="10.5703125" style="31"/>
    <col min="11002" max="11009" width="0" style="31" hidden="1" customWidth="1"/>
    <col min="11010" max="11010" width="3.7109375" style="31" customWidth="1"/>
    <col min="11011" max="11011" width="3.85546875" style="31" customWidth="1"/>
    <col min="11012" max="11012" width="3.7109375" style="31" customWidth="1"/>
    <col min="11013" max="11013" width="12.7109375" style="31" customWidth="1"/>
    <col min="11014" max="11014" width="52.7109375" style="31" customWidth="1"/>
    <col min="11015" max="11018" width="0" style="31" hidden="1" customWidth="1"/>
    <col min="11019" max="11019" width="12.28515625" style="31" customWidth="1"/>
    <col min="11020" max="11020" width="6.42578125" style="31" customWidth="1"/>
    <col min="11021" max="11021" width="12.28515625" style="31" customWidth="1"/>
    <col min="11022" max="11022" width="0" style="31" hidden="1" customWidth="1"/>
    <col min="11023" max="11023" width="3.7109375" style="31" customWidth="1"/>
    <col min="11024" max="11024" width="11.140625" style="31" bestFit="1" customWidth="1"/>
    <col min="11025" max="11026" width="10.5703125" style="31"/>
    <col min="11027" max="11027" width="11.140625" style="31" customWidth="1"/>
    <col min="11028" max="11257" width="10.5703125" style="31"/>
    <col min="11258" max="11265" width="0" style="31" hidden="1" customWidth="1"/>
    <col min="11266" max="11266" width="3.7109375" style="31" customWidth="1"/>
    <col min="11267" max="11267" width="3.85546875" style="31" customWidth="1"/>
    <col min="11268" max="11268" width="3.7109375" style="31" customWidth="1"/>
    <col min="11269" max="11269" width="12.7109375" style="31" customWidth="1"/>
    <col min="11270" max="11270" width="52.7109375" style="31" customWidth="1"/>
    <col min="11271" max="11274" width="0" style="31" hidden="1" customWidth="1"/>
    <col min="11275" max="11275" width="12.28515625" style="31" customWidth="1"/>
    <col min="11276" max="11276" width="6.42578125" style="31" customWidth="1"/>
    <col min="11277" max="11277" width="12.28515625" style="31" customWidth="1"/>
    <col min="11278" max="11278" width="0" style="31" hidden="1" customWidth="1"/>
    <col min="11279" max="11279" width="3.7109375" style="31" customWidth="1"/>
    <col min="11280" max="11280" width="11.140625" style="31" bestFit="1" customWidth="1"/>
    <col min="11281" max="11282" width="10.5703125" style="31"/>
    <col min="11283" max="11283" width="11.140625" style="31" customWidth="1"/>
    <col min="11284" max="11513" width="10.5703125" style="31"/>
    <col min="11514" max="11521" width="0" style="31" hidden="1" customWidth="1"/>
    <col min="11522" max="11522" width="3.7109375" style="31" customWidth="1"/>
    <col min="11523" max="11523" width="3.85546875" style="31" customWidth="1"/>
    <col min="11524" max="11524" width="3.7109375" style="31" customWidth="1"/>
    <col min="11525" max="11525" width="12.7109375" style="31" customWidth="1"/>
    <col min="11526" max="11526" width="52.7109375" style="31" customWidth="1"/>
    <col min="11527" max="11530" width="0" style="31" hidden="1" customWidth="1"/>
    <col min="11531" max="11531" width="12.28515625" style="31" customWidth="1"/>
    <col min="11532" max="11532" width="6.42578125" style="31" customWidth="1"/>
    <col min="11533" max="11533" width="12.28515625" style="31" customWidth="1"/>
    <col min="11534" max="11534" width="0" style="31" hidden="1" customWidth="1"/>
    <col min="11535" max="11535" width="3.7109375" style="31" customWidth="1"/>
    <col min="11536" max="11536" width="11.140625" style="31" bestFit="1" customWidth="1"/>
    <col min="11537" max="11538" width="10.5703125" style="31"/>
    <col min="11539" max="11539" width="11.140625" style="31" customWidth="1"/>
    <col min="11540" max="11769" width="10.5703125" style="31"/>
    <col min="11770" max="11777" width="0" style="31" hidden="1" customWidth="1"/>
    <col min="11778" max="11778" width="3.7109375" style="31" customWidth="1"/>
    <col min="11779" max="11779" width="3.85546875" style="31" customWidth="1"/>
    <col min="11780" max="11780" width="3.7109375" style="31" customWidth="1"/>
    <col min="11781" max="11781" width="12.7109375" style="31" customWidth="1"/>
    <col min="11782" max="11782" width="52.7109375" style="31" customWidth="1"/>
    <col min="11783" max="11786" width="0" style="31" hidden="1" customWidth="1"/>
    <col min="11787" max="11787" width="12.28515625" style="31" customWidth="1"/>
    <col min="11788" max="11788" width="6.42578125" style="31" customWidth="1"/>
    <col min="11789" max="11789" width="12.28515625" style="31" customWidth="1"/>
    <col min="11790" max="11790" width="0" style="31" hidden="1" customWidth="1"/>
    <col min="11791" max="11791" width="3.7109375" style="31" customWidth="1"/>
    <col min="11792" max="11792" width="11.140625" style="31" bestFit="1" customWidth="1"/>
    <col min="11793" max="11794" width="10.5703125" style="31"/>
    <col min="11795" max="11795" width="11.140625" style="31" customWidth="1"/>
    <col min="11796" max="12025" width="10.5703125" style="31"/>
    <col min="12026" max="12033" width="0" style="31" hidden="1" customWidth="1"/>
    <col min="12034" max="12034" width="3.7109375" style="31" customWidth="1"/>
    <col min="12035" max="12035" width="3.85546875" style="31" customWidth="1"/>
    <col min="12036" max="12036" width="3.7109375" style="31" customWidth="1"/>
    <col min="12037" max="12037" width="12.7109375" style="31" customWidth="1"/>
    <col min="12038" max="12038" width="52.7109375" style="31" customWidth="1"/>
    <col min="12039" max="12042" width="0" style="31" hidden="1" customWidth="1"/>
    <col min="12043" max="12043" width="12.28515625" style="31" customWidth="1"/>
    <col min="12044" max="12044" width="6.42578125" style="31" customWidth="1"/>
    <col min="12045" max="12045" width="12.28515625" style="31" customWidth="1"/>
    <col min="12046" max="12046" width="0" style="31" hidden="1" customWidth="1"/>
    <col min="12047" max="12047" width="3.7109375" style="31" customWidth="1"/>
    <col min="12048" max="12048" width="11.140625" style="31" bestFit="1" customWidth="1"/>
    <col min="12049" max="12050" width="10.5703125" style="31"/>
    <col min="12051" max="12051" width="11.140625" style="31" customWidth="1"/>
    <col min="12052" max="12281" width="10.5703125" style="31"/>
    <col min="12282" max="12289" width="0" style="31" hidden="1" customWidth="1"/>
    <col min="12290" max="12290" width="3.7109375" style="31" customWidth="1"/>
    <col min="12291" max="12291" width="3.85546875" style="31" customWidth="1"/>
    <col min="12292" max="12292" width="3.7109375" style="31" customWidth="1"/>
    <col min="12293" max="12293" width="12.7109375" style="31" customWidth="1"/>
    <col min="12294" max="12294" width="52.7109375" style="31" customWidth="1"/>
    <col min="12295" max="12298" width="0" style="31" hidden="1" customWidth="1"/>
    <col min="12299" max="12299" width="12.28515625" style="31" customWidth="1"/>
    <col min="12300" max="12300" width="6.42578125" style="31" customWidth="1"/>
    <col min="12301" max="12301" width="12.28515625" style="31" customWidth="1"/>
    <col min="12302" max="12302" width="0" style="31" hidden="1" customWidth="1"/>
    <col min="12303" max="12303" width="3.7109375" style="31" customWidth="1"/>
    <col min="12304" max="12304" width="11.140625" style="31" bestFit="1" customWidth="1"/>
    <col min="12305" max="12306" width="10.5703125" style="31"/>
    <col min="12307" max="12307" width="11.140625" style="31" customWidth="1"/>
    <col min="12308" max="12537" width="10.5703125" style="31"/>
    <col min="12538" max="12545" width="0" style="31" hidden="1" customWidth="1"/>
    <col min="12546" max="12546" width="3.7109375" style="31" customWidth="1"/>
    <col min="12547" max="12547" width="3.85546875" style="31" customWidth="1"/>
    <col min="12548" max="12548" width="3.7109375" style="31" customWidth="1"/>
    <col min="12549" max="12549" width="12.7109375" style="31" customWidth="1"/>
    <col min="12550" max="12550" width="52.7109375" style="31" customWidth="1"/>
    <col min="12551" max="12554" width="0" style="31" hidden="1" customWidth="1"/>
    <col min="12555" max="12555" width="12.28515625" style="31" customWidth="1"/>
    <col min="12556" max="12556" width="6.42578125" style="31" customWidth="1"/>
    <col min="12557" max="12557" width="12.28515625" style="31" customWidth="1"/>
    <col min="12558" max="12558" width="0" style="31" hidden="1" customWidth="1"/>
    <col min="12559" max="12559" width="3.7109375" style="31" customWidth="1"/>
    <col min="12560" max="12560" width="11.140625" style="31" bestFit="1" customWidth="1"/>
    <col min="12561" max="12562" width="10.5703125" style="31"/>
    <col min="12563" max="12563" width="11.140625" style="31" customWidth="1"/>
    <col min="12564" max="12793" width="10.5703125" style="31"/>
    <col min="12794" max="12801" width="0" style="31" hidden="1" customWidth="1"/>
    <col min="12802" max="12802" width="3.7109375" style="31" customWidth="1"/>
    <col min="12803" max="12803" width="3.85546875" style="31" customWidth="1"/>
    <col min="12804" max="12804" width="3.7109375" style="31" customWidth="1"/>
    <col min="12805" max="12805" width="12.7109375" style="31" customWidth="1"/>
    <col min="12806" max="12806" width="52.7109375" style="31" customWidth="1"/>
    <col min="12807" max="12810" width="0" style="31" hidden="1" customWidth="1"/>
    <col min="12811" max="12811" width="12.28515625" style="31" customWidth="1"/>
    <col min="12812" max="12812" width="6.42578125" style="31" customWidth="1"/>
    <col min="12813" max="12813" width="12.28515625" style="31" customWidth="1"/>
    <col min="12814" max="12814" width="0" style="31" hidden="1" customWidth="1"/>
    <col min="12815" max="12815" width="3.7109375" style="31" customWidth="1"/>
    <col min="12816" max="12816" width="11.140625" style="31" bestFit="1" customWidth="1"/>
    <col min="12817" max="12818" width="10.5703125" style="31"/>
    <col min="12819" max="12819" width="11.140625" style="31" customWidth="1"/>
    <col min="12820" max="13049" width="10.5703125" style="31"/>
    <col min="13050" max="13057" width="0" style="31" hidden="1" customWidth="1"/>
    <col min="13058" max="13058" width="3.7109375" style="31" customWidth="1"/>
    <col min="13059" max="13059" width="3.85546875" style="31" customWidth="1"/>
    <col min="13060" max="13060" width="3.7109375" style="31" customWidth="1"/>
    <col min="13061" max="13061" width="12.7109375" style="31" customWidth="1"/>
    <col min="13062" max="13062" width="52.7109375" style="31" customWidth="1"/>
    <col min="13063" max="13066" width="0" style="31" hidden="1" customWidth="1"/>
    <col min="13067" max="13067" width="12.28515625" style="31" customWidth="1"/>
    <col min="13068" max="13068" width="6.42578125" style="31" customWidth="1"/>
    <col min="13069" max="13069" width="12.28515625" style="31" customWidth="1"/>
    <col min="13070" max="13070" width="0" style="31" hidden="1" customWidth="1"/>
    <col min="13071" max="13071" width="3.7109375" style="31" customWidth="1"/>
    <col min="13072" max="13072" width="11.140625" style="31" bestFit="1" customWidth="1"/>
    <col min="13073" max="13074" width="10.5703125" style="31"/>
    <col min="13075" max="13075" width="11.140625" style="31" customWidth="1"/>
    <col min="13076" max="13305" width="10.5703125" style="31"/>
    <col min="13306" max="13313" width="0" style="31" hidden="1" customWidth="1"/>
    <col min="13314" max="13314" width="3.7109375" style="31" customWidth="1"/>
    <col min="13315" max="13315" width="3.85546875" style="31" customWidth="1"/>
    <col min="13316" max="13316" width="3.7109375" style="31" customWidth="1"/>
    <col min="13317" max="13317" width="12.7109375" style="31" customWidth="1"/>
    <col min="13318" max="13318" width="52.7109375" style="31" customWidth="1"/>
    <col min="13319" max="13322" width="0" style="31" hidden="1" customWidth="1"/>
    <col min="13323" max="13323" width="12.28515625" style="31" customWidth="1"/>
    <col min="13324" max="13324" width="6.42578125" style="31" customWidth="1"/>
    <col min="13325" max="13325" width="12.28515625" style="31" customWidth="1"/>
    <col min="13326" max="13326" width="0" style="31" hidden="1" customWidth="1"/>
    <col min="13327" max="13327" width="3.7109375" style="31" customWidth="1"/>
    <col min="13328" max="13328" width="11.140625" style="31" bestFit="1" customWidth="1"/>
    <col min="13329" max="13330" width="10.5703125" style="31"/>
    <col min="13331" max="13331" width="11.140625" style="31" customWidth="1"/>
    <col min="13332" max="13561" width="10.5703125" style="31"/>
    <col min="13562" max="13569" width="0" style="31" hidden="1" customWidth="1"/>
    <col min="13570" max="13570" width="3.7109375" style="31" customWidth="1"/>
    <col min="13571" max="13571" width="3.85546875" style="31" customWidth="1"/>
    <col min="13572" max="13572" width="3.7109375" style="31" customWidth="1"/>
    <col min="13573" max="13573" width="12.7109375" style="31" customWidth="1"/>
    <col min="13574" max="13574" width="52.7109375" style="31" customWidth="1"/>
    <col min="13575" max="13578" width="0" style="31" hidden="1" customWidth="1"/>
    <col min="13579" max="13579" width="12.28515625" style="31" customWidth="1"/>
    <col min="13580" max="13580" width="6.42578125" style="31" customWidth="1"/>
    <col min="13581" max="13581" width="12.28515625" style="31" customWidth="1"/>
    <col min="13582" max="13582" width="0" style="31" hidden="1" customWidth="1"/>
    <col min="13583" max="13583" width="3.7109375" style="31" customWidth="1"/>
    <col min="13584" max="13584" width="11.140625" style="31" bestFit="1" customWidth="1"/>
    <col min="13585" max="13586" width="10.5703125" style="31"/>
    <col min="13587" max="13587" width="11.140625" style="31" customWidth="1"/>
    <col min="13588" max="13817" width="10.5703125" style="31"/>
    <col min="13818" max="13825" width="0" style="31" hidden="1" customWidth="1"/>
    <col min="13826" max="13826" width="3.7109375" style="31" customWidth="1"/>
    <col min="13827" max="13827" width="3.85546875" style="31" customWidth="1"/>
    <col min="13828" max="13828" width="3.7109375" style="31" customWidth="1"/>
    <col min="13829" max="13829" width="12.7109375" style="31" customWidth="1"/>
    <col min="13830" max="13830" width="52.7109375" style="31" customWidth="1"/>
    <col min="13831" max="13834" width="0" style="31" hidden="1" customWidth="1"/>
    <col min="13835" max="13835" width="12.28515625" style="31" customWidth="1"/>
    <col min="13836" max="13836" width="6.42578125" style="31" customWidth="1"/>
    <col min="13837" max="13837" width="12.28515625" style="31" customWidth="1"/>
    <col min="13838" max="13838" width="0" style="31" hidden="1" customWidth="1"/>
    <col min="13839" max="13839" width="3.7109375" style="31" customWidth="1"/>
    <col min="13840" max="13840" width="11.140625" style="31" bestFit="1" customWidth="1"/>
    <col min="13841" max="13842" width="10.5703125" style="31"/>
    <col min="13843" max="13843" width="11.140625" style="31" customWidth="1"/>
    <col min="13844" max="14073" width="10.5703125" style="31"/>
    <col min="14074" max="14081" width="0" style="31" hidden="1" customWidth="1"/>
    <col min="14082" max="14082" width="3.7109375" style="31" customWidth="1"/>
    <col min="14083" max="14083" width="3.85546875" style="31" customWidth="1"/>
    <col min="14084" max="14084" width="3.7109375" style="31" customWidth="1"/>
    <col min="14085" max="14085" width="12.7109375" style="31" customWidth="1"/>
    <col min="14086" max="14086" width="52.7109375" style="31" customWidth="1"/>
    <col min="14087" max="14090" width="0" style="31" hidden="1" customWidth="1"/>
    <col min="14091" max="14091" width="12.28515625" style="31" customWidth="1"/>
    <col min="14092" max="14092" width="6.42578125" style="31" customWidth="1"/>
    <col min="14093" max="14093" width="12.28515625" style="31" customWidth="1"/>
    <col min="14094" max="14094" width="0" style="31" hidden="1" customWidth="1"/>
    <col min="14095" max="14095" width="3.7109375" style="31" customWidth="1"/>
    <col min="14096" max="14096" width="11.140625" style="31" bestFit="1" customWidth="1"/>
    <col min="14097" max="14098" width="10.5703125" style="31"/>
    <col min="14099" max="14099" width="11.140625" style="31" customWidth="1"/>
    <col min="14100" max="14329" width="10.5703125" style="31"/>
    <col min="14330" max="14337" width="0" style="31" hidden="1" customWidth="1"/>
    <col min="14338" max="14338" width="3.7109375" style="31" customWidth="1"/>
    <col min="14339" max="14339" width="3.85546875" style="31" customWidth="1"/>
    <col min="14340" max="14340" width="3.7109375" style="31" customWidth="1"/>
    <col min="14341" max="14341" width="12.7109375" style="31" customWidth="1"/>
    <col min="14342" max="14342" width="52.7109375" style="31" customWidth="1"/>
    <col min="14343" max="14346" width="0" style="31" hidden="1" customWidth="1"/>
    <col min="14347" max="14347" width="12.28515625" style="31" customWidth="1"/>
    <col min="14348" max="14348" width="6.42578125" style="31" customWidth="1"/>
    <col min="14349" max="14349" width="12.28515625" style="31" customWidth="1"/>
    <col min="14350" max="14350" width="0" style="31" hidden="1" customWidth="1"/>
    <col min="14351" max="14351" width="3.7109375" style="31" customWidth="1"/>
    <col min="14352" max="14352" width="11.140625" style="31" bestFit="1" customWidth="1"/>
    <col min="14353" max="14354" width="10.5703125" style="31"/>
    <col min="14355" max="14355" width="11.140625" style="31" customWidth="1"/>
    <col min="14356" max="14585" width="10.5703125" style="31"/>
    <col min="14586" max="14593" width="0" style="31" hidden="1" customWidth="1"/>
    <col min="14594" max="14594" width="3.7109375" style="31" customWidth="1"/>
    <col min="14595" max="14595" width="3.85546875" style="31" customWidth="1"/>
    <col min="14596" max="14596" width="3.7109375" style="31" customWidth="1"/>
    <col min="14597" max="14597" width="12.7109375" style="31" customWidth="1"/>
    <col min="14598" max="14598" width="52.7109375" style="31" customWidth="1"/>
    <col min="14599" max="14602" width="0" style="31" hidden="1" customWidth="1"/>
    <col min="14603" max="14603" width="12.28515625" style="31" customWidth="1"/>
    <col min="14604" max="14604" width="6.42578125" style="31" customWidth="1"/>
    <col min="14605" max="14605" width="12.28515625" style="31" customWidth="1"/>
    <col min="14606" max="14606" width="0" style="31" hidden="1" customWidth="1"/>
    <col min="14607" max="14607" width="3.7109375" style="31" customWidth="1"/>
    <col min="14608" max="14608" width="11.140625" style="31" bestFit="1" customWidth="1"/>
    <col min="14609" max="14610" width="10.5703125" style="31"/>
    <col min="14611" max="14611" width="11.140625" style="31" customWidth="1"/>
    <col min="14612" max="14841" width="10.5703125" style="31"/>
    <col min="14842" max="14849" width="0" style="31" hidden="1" customWidth="1"/>
    <col min="14850" max="14850" width="3.7109375" style="31" customWidth="1"/>
    <col min="14851" max="14851" width="3.85546875" style="31" customWidth="1"/>
    <col min="14852" max="14852" width="3.7109375" style="31" customWidth="1"/>
    <col min="14853" max="14853" width="12.7109375" style="31" customWidth="1"/>
    <col min="14854" max="14854" width="52.7109375" style="31" customWidth="1"/>
    <col min="14855" max="14858" width="0" style="31" hidden="1" customWidth="1"/>
    <col min="14859" max="14859" width="12.28515625" style="31" customWidth="1"/>
    <col min="14860" max="14860" width="6.42578125" style="31" customWidth="1"/>
    <col min="14861" max="14861" width="12.28515625" style="31" customWidth="1"/>
    <col min="14862" max="14862" width="0" style="31" hidden="1" customWidth="1"/>
    <col min="14863" max="14863" width="3.7109375" style="31" customWidth="1"/>
    <col min="14864" max="14864" width="11.140625" style="31" bestFit="1" customWidth="1"/>
    <col min="14865" max="14866" width="10.5703125" style="31"/>
    <col min="14867" max="14867" width="11.140625" style="31" customWidth="1"/>
    <col min="14868" max="15097" width="10.5703125" style="31"/>
    <col min="15098" max="15105" width="0" style="31" hidden="1" customWidth="1"/>
    <col min="15106" max="15106" width="3.7109375" style="31" customWidth="1"/>
    <col min="15107" max="15107" width="3.85546875" style="31" customWidth="1"/>
    <col min="15108" max="15108" width="3.7109375" style="31" customWidth="1"/>
    <col min="15109" max="15109" width="12.7109375" style="31" customWidth="1"/>
    <col min="15110" max="15110" width="52.7109375" style="31" customWidth="1"/>
    <col min="15111" max="15114" width="0" style="31" hidden="1" customWidth="1"/>
    <col min="15115" max="15115" width="12.28515625" style="31" customWidth="1"/>
    <col min="15116" max="15116" width="6.42578125" style="31" customWidth="1"/>
    <col min="15117" max="15117" width="12.28515625" style="31" customWidth="1"/>
    <col min="15118" max="15118" width="0" style="31" hidden="1" customWidth="1"/>
    <col min="15119" max="15119" width="3.7109375" style="31" customWidth="1"/>
    <col min="15120" max="15120" width="11.140625" style="31" bestFit="1" customWidth="1"/>
    <col min="15121" max="15122" width="10.5703125" style="31"/>
    <col min="15123" max="15123" width="11.140625" style="31" customWidth="1"/>
    <col min="15124" max="15353" width="10.5703125" style="31"/>
    <col min="15354" max="15361" width="0" style="31" hidden="1" customWidth="1"/>
    <col min="15362" max="15362" width="3.7109375" style="31" customWidth="1"/>
    <col min="15363" max="15363" width="3.85546875" style="31" customWidth="1"/>
    <col min="15364" max="15364" width="3.7109375" style="31" customWidth="1"/>
    <col min="15365" max="15365" width="12.7109375" style="31" customWidth="1"/>
    <col min="15366" max="15366" width="52.7109375" style="31" customWidth="1"/>
    <col min="15367" max="15370" width="0" style="31" hidden="1" customWidth="1"/>
    <col min="15371" max="15371" width="12.28515625" style="31" customWidth="1"/>
    <col min="15372" max="15372" width="6.42578125" style="31" customWidth="1"/>
    <col min="15373" max="15373" width="12.28515625" style="31" customWidth="1"/>
    <col min="15374" max="15374" width="0" style="31" hidden="1" customWidth="1"/>
    <col min="15375" max="15375" width="3.7109375" style="31" customWidth="1"/>
    <col min="15376" max="15376" width="11.140625" style="31" bestFit="1" customWidth="1"/>
    <col min="15377" max="15378" width="10.5703125" style="31"/>
    <col min="15379" max="15379" width="11.140625" style="31" customWidth="1"/>
    <col min="15380" max="15609" width="10.5703125" style="31"/>
    <col min="15610" max="15617" width="0" style="31" hidden="1" customWidth="1"/>
    <col min="15618" max="15618" width="3.7109375" style="31" customWidth="1"/>
    <col min="15619" max="15619" width="3.85546875" style="31" customWidth="1"/>
    <col min="15620" max="15620" width="3.7109375" style="31" customWidth="1"/>
    <col min="15621" max="15621" width="12.7109375" style="31" customWidth="1"/>
    <col min="15622" max="15622" width="52.7109375" style="31" customWidth="1"/>
    <col min="15623" max="15626" width="0" style="31" hidden="1" customWidth="1"/>
    <col min="15627" max="15627" width="12.28515625" style="31" customWidth="1"/>
    <col min="15628" max="15628" width="6.42578125" style="31" customWidth="1"/>
    <col min="15629" max="15629" width="12.28515625" style="31" customWidth="1"/>
    <col min="15630" max="15630" width="0" style="31" hidden="1" customWidth="1"/>
    <col min="15631" max="15631" width="3.7109375" style="31" customWidth="1"/>
    <col min="15632" max="15632" width="11.140625" style="31" bestFit="1" customWidth="1"/>
    <col min="15633" max="15634" width="10.5703125" style="31"/>
    <col min="15635" max="15635" width="11.140625" style="31" customWidth="1"/>
    <col min="15636" max="15865" width="10.5703125" style="31"/>
    <col min="15866" max="15873" width="0" style="31" hidden="1" customWidth="1"/>
    <col min="15874" max="15874" width="3.7109375" style="31" customWidth="1"/>
    <col min="15875" max="15875" width="3.85546875" style="31" customWidth="1"/>
    <col min="15876" max="15876" width="3.7109375" style="31" customWidth="1"/>
    <col min="15877" max="15877" width="12.7109375" style="31" customWidth="1"/>
    <col min="15878" max="15878" width="52.7109375" style="31" customWidth="1"/>
    <col min="15879" max="15882" width="0" style="31" hidden="1" customWidth="1"/>
    <col min="15883" max="15883" width="12.28515625" style="31" customWidth="1"/>
    <col min="15884" max="15884" width="6.42578125" style="31" customWidth="1"/>
    <col min="15885" max="15885" width="12.28515625" style="31" customWidth="1"/>
    <col min="15886" max="15886" width="0" style="31" hidden="1" customWidth="1"/>
    <col min="15887" max="15887" width="3.7109375" style="31" customWidth="1"/>
    <col min="15888" max="15888" width="11.140625" style="31" bestFit="1" customWidth="1"/>
    <col min="15889" max="15890" width="10.5703125" style="31"/>
    <col min="15891" max="15891" width="11.140625" style="31" customWidth="1"/>
    <col min="15892" max="16121" width="10.5703125" style="31"/>
    <col min="16122" max="16129" width="0" style="31" hidden="1" customWidth="1"/>
    <col min="16130" max="16130" width="3.7109375" style="31" customWidth="1"/>
    <col min="16131" max="16131" width="3.85546875" style="31" customWidth="1"/>
    <col min="16132" max="16132" width="3.7109375" style="31" customWidth="1"/>
    <col min="16133" max="16133" width="12.7109375" style="31" customWidth="1"/>
    <col min="16134" max="16134" width="52.7109375" style="31" customWidth="1"/>
    <col min="16135" max="16138" width="0" style="31" hidden="1" customWidth="1"/>
    <col min="16139" max="16139" width="12.28515625" style="31" customWidth="1"/>
    <col min="16140" max="16140" width="6.42578125" style="31" customWidth="1"/>
    <col min="16141" max="16141" width="12.28515625" style="31" customWidth="1"/>
    <col min="16142" max="16142" width="0" style="31" hidden="1" customWidth="1"/>
    <col min="16143" max="16143" width="3.7109375" style="31" customWidth="1"/>
    <col min="16144" max="16144" width="11.140625" style="31" bestFit="1" customWidth="1"/>
    <col min="16145" max="16146" width="10.5703125" style="31"/>
    <col min="16147" max="16147" width="11.140625" style="31" customWidth="1"/>
    <col min="16148" max="16384" width="10.5703125" style="31"/>
  </cols>
  <sheetData>
    <row r="1" spans="1:29" hidden="1"/>
    <row r="2" spans="1:29" hidden="1"/>
    <row r="3" spans="1:29" hidden="1"/>
    <row r="4" spans="1:29" ht="3" customHeight="1">
      <c r="J4" s="74"/>
      <c r="K4" s="74"/>
      <c r="L4" s="383"/>
      <c r="M4" s="383"/>
      <c r="N4" s="383"/>
    </row>
    <row r="5" spans="1:29" ht="26.1" customHeight="1">
      <c r="J5" s="74"/>
      <c r="K5" s="74"/>
      <c r="L5" s="696" t="s">
        <v>717</v>
      </c>
      <c r="M5" s="696"/>
      <c r="N5" s="696"/>
      <c r="O5" s="696"/>
      <c r="P5" s="696"/>
      <c r="Q5" s="696"/>
      <c r="R5" s="696"/>
      <c r="S5" s="696"/>
      <c r="T5" s="696"/>
      <c r="U5" s="467"/>
    </row>
    <row r="6" spans="1:29" ht="3" customHeight="1">
      <c r="J6" s="74"/>
      <c r="K6" s="74"/>
      <c r="L6" s="383"/>
      <c r="M6" s="383"/>
      <c r="N6" s="383"/>
      <c r="O6" s="384"/>
      <c r="P6" s="384"/>
      <c r="Q6" s="384"/>
      <c r="R6" s="384"/>
      <c r="S6" s="384"/>
      <c r="T6" s="384"/>
      <c r="U6" s="384"/>
    </row>
    <row r="7" spans="1:29"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29" s="138" customFormat="1" ht="18.75">
      <c r="A8" s="183"/>
      <c r="B8" s="183"/>
      <c r="C8" s="183"/>
      <c r="D8" s="183"/>
      <c r="E8" s="183"/>
      <c r="F8" s="183"/>
      <c r="G8" s="183"/>
      <c r="H8" s="183"/>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397"/>
      <c r="V8" s="397"/>
      <c r="W8" s="413"/>
      <c r="X8" s="183"/>
      <c r="Y8" s="183"/>
      <c r="Z8" s="183"/>
      <c r="AA8" s="183"/>
      <c r="AB8" s="183"/>
      <c r="AC8" s="183"/>
    </row>
    <row r="9" spans="1:29" s="138" customFormat="1" ht="22.5">
      <c r="A9" s="183"/>
      <c r="B9" s="183"/>
      <c r="C9" s="183"/>
      <c r="D9" s="183"/>
      <c r="E9" s="183"/>
      <c r="F9" s="183"/>
      <c r="G9" s="183"/>
      <c r="H9" s="183"/>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397"/>
      <c r="V9" s="397"/>
      <c r="W9" s="413"/>
      <c r="X9" s="183"/>
      <c r="Y9" s="183"/>
      <c r="Z9" s="183"/>
      <c r="AA9" s="183"/>
      <c r="AB9" s="183"/>
      <c r="AC9" s="183"/>
    </row>
    <row r="10" spans="1:29"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29" s="138" customFormat="1" ht="11.25" hidden="1">
      <c r="A11" s="183"/>
      <c r="B11" s="183"/>
      <c r="C11" s="183"/>
      <c r="D11" s="183"/>
      <c r="E11" s="183"/>
      <c r="F11" s="183"/>
      <c r="G11" s="183"/>
      <c r="H11" s="183"/>
      <c r="L11" s="697"/>
      <c r="M11" s="697"/>
      <c r="N11" s="388"/>
      <c r="O11" s="397"/>
      <c r="P11" s="397"/>
      <c r="Q11" s="397"/>
      <c r="R11" s="397"/>
      <c r="S11" s="397"/>
      <c r="T11" s="397"/>
      <c r="U11" s="400" t="s">
        <v>371</v>
      </c>
      <c r="X11" s="183"/>
      <c r="Y11" s="183"/>
      <c r="Z11" s="183"/>
      <c r="AA11" s="183"/>
      <c r="AB11" s="183"/>
      <c r="AC11" s="183"/>
    </row>
    <row r="12" spans="1:29">
      <c r="J12" s="74"/>
      <c r="K12" s="74"/>
      <c r="L12" s="383"/>
      <c r="M12" s="383"/>
      <c r="N12" s="399"/>
      <c r="O12" s="674"/>
      <c r="P12" s="674"/>
      <c r="Q12" s="674"/>
      <c r="R12" s="674"/>
      <c r="S12" s="674"/>
      <c r="T12" s="674"/>
      <c r="U12" s="674"/>
    </row>
    <row r="13" spans="1:29">
      <c r="J13" s="74"/>
      <c r="K13" s="74"/>
      <c r="L13" s="618" t="s">
        <v>445</v>
      </c>
      <c r="M13" s="618"/>
      <c r="N13" s="618"/>
      <c r="O13" s="618"/>
      <c r="P13" s="618"/>
      <c r="Q13" s="618"/>
      <c r="R13" s="618"/>
      <c r="S13" s="618"/>
      <c r="T13" s="618"/>
      <c r="U13" s="618"/>
      <c r="V13" s="618"/>
      <c r="W13" s="618" t="s">
        <v>446</v>
      </c>
    </row>
    <row r="14" spans="1:29" ht="14.25" customHeight="1">
      <c r="J14" s="74"/>
      <c r="K14" s="74"/>
      <c r="L14" s="680" t="s">
        <v>91</v>
      </c>
      <c r="M14" s="680" t="s">
        <v>602</v>
      </c>
      <c r="N14" s="464"/>
      <c r="O14" s="681" t="s">
        <v>604</v>
      </c>
      <c r="P14" s="682"/>
      <c r="Q14" s="682"/>
      <c r="R14" s="682"/>
      <c r="S14" s="682"/>
      <c r="T14" s="683"/>
      <c r="U14" s="691" t="s">
        <v>339</v>
      </c>
      <c r="V14" s="677" t="s">
        <v>274</v>
      </c>
      <c r="W14" s="618"/>
    </row>
    <row r="15" spans="1:29" ht="14.25" customHeight="1">
      <c r="J15" s="74"/>
      <c r="K15" s="74"/>
      <c r="L15" s="680"/>
      <c r="M15" s="680"/>
      <c r="N15" s="465"/>
      <c r="O15" s="686" t="s">
        <v>578</v>
      </c>
      <c r="P15" s="684" t="s">
        <v>270</v>
      </c>
      <c r="Q15" s="685"/>
      <c r="R15" s="688" t="s">
        <v>615</v>
      </c>
      <c r="S15" s="689"/>
      <c r="T15" s="690"/>
      <c r="U15" s="692"/>
      <c r="V15" s="678"/>
      <c r="W15" s="618"/>
    </row>
    <row r="16" spans="1:29" ht="33.75" customHeight="1">
      <c r="J16" s="74"/>
      <c r="K16" s="74"/>
      <c r="L16" s="680"/>
      <c r="M16" s="680"/>
      <c r="N16" s="466"/>
      <c r="O16" s="687"/>
      <c r="P16" s="88" t="s">
        <v>579</v>
      </c>
      <c r="Q16" s="88" t="s">
        <v>6</v>
      </c>
      <c r="R16" s="89" t="s">
        <v>273</v>
      </c>
      <c r="S16" s="675" t="s">
        <v>272</v>
      </c>
      <c r="T16" s="676"/>
      <c r="U16" s="693"/>
      <c r="V16" s="679"/>
      <c r="W16" s="618"/>
    </row>
    <row r="17" spans="1:29">
      <c r="J17" s="74"/>
      <c r="K17" s="389">
        <v>1</v>
      </c>
      <c r="L17" s="452" t="s">
        <v>92</v>
      </c>
      <c r="M17" s="452" t="s">
        <v>48</v>
      </c>
      <c r="N17" s="454" t="str">
        <f ca="1">OFFSET(N17,0,-1)</f>
        <v>2</v>
      </c>
      <c r="O17" s="453">
        <f ca="1">OFFSET(O17,0,-1)+1</f>
        <v>3</v>
      </c>
      <c r="P17" s="453">
        <f ca="1">OFFSET(P17,0,-1)+1</f>
        <v>4</v>
      </c>
      <c r="Q17" s="453">
        <f ca="1">OFFSET(Q17,0,-1)+1</f>
        <v>5</v>
      </c>
      <c r="R17" s="453">
        <f ca="1">OFFSET(R17,0,-1)+1</f>
        <v>6</v>
      </c>
      <c r="S17" s="698">
        <f ca="1">OFFSET(S17,0,-1)+1</f>
        <v>7</v>
      </c>
      <c r="T17" s="698"/>
      <c r="U17" s="453">
        <f ca="1">OFFSET(U17,0,-2)+1</f>
        <v>8</v>
      </c>
      <c r="V17" s="454">
        <f ca="1">OFFSET(V17,0,-1)</f>
        <v>8</v>
      </c>
      <c r="W17" s="453">
        <f ca="1">OFFSET(W17,0,-1)+1</f>
        <v>9</v>
      </c>
    </row>
    <row r="18" spans="1:29" ht="22.5">
      <c r="A18" s="699">
        <v>1</v>
      </c>
      <c r="E18" s="184"/>
      <c r="F18" s="284"/>
      <c r="G18" s="284"/>
      <c r="H18" s="284"/>
      <c r="J18" s="506"/>
      <c r="K18" s="509"/>
      <c r="L18" s="402">
        <f>mergeValue(A18)</f>
        <v>1</v>
      </c>
      <c r="M18" s="450" t="s">
        <v>19</v>
      </c>
      <c r="N18" s="451"/>
      <c r="O18" s="700"/>
      <c r="P18" s="700"/>
      <c r="Q18" s="700"/>
      <c r="R18" s="700"/>
      <c r="S18" s="700"/>
      <c r="T18" s="700"/>
      <c r="U18" s="700"/>
      <c r="V18" s="700"/>
      <c r="W18" s="446" t="s">
        <v>718</v>
      </c>
      <c r="Y18" s="182"/>
      <c r="Z18" s="182" t="str">
        <f t="shared" ref="Z18:Z31" si="0">IF(M18="","",M18 )</f>
        <v>Наименование тарифа</v>
      </c>
      <c r="AA18" s="182"/>
      <c r="AB18" s="182"/>
      <c r="AC18" s="182"/>
    </row>
    <row r="19" spans="1:29" ht="22.5">
      <c r="A19" s="699"/>
      <c r="B19" s="699">
        <v>1</v>
      </c>
      <c r="E19" s="284"/>
      <c r="F19" s="284"/>
      <c r="G19" s="284"/>
      <c r="H19" s="284"/>
      <c r="I19" s="151"/>
      <c r="J19" s="505"/>
      <c r="K19" s="507"/>
      <c r="L19" s="402" t="str">
        <f>mergeValue(A19) &amp;"."&amp; mergeValue(B19)</f>
        <v>1.1</v>
      </c>
      <c r="M19" s="418" t="s">
        <v>15</v>
      </c>
      <c r="N19" s="451"/>
      <c r="O19" s="700"/>
      <c r="P19" s="700"/>
      <c r="Q19" s="700"/>
      <c r="R19" s="700"/>
      <c r="S19" s="700"/>
      <c r="T19" s="700"/>
      <c r="U19" s="700"/>
      <c r="V19" s="700"/>
      <c r="W19" s="446" t="s">
        <v>459</v>
      </c>
      <c r="Y19" s="182"/>
      <c r="Z19" s="182" t="str">
        <f t="shared" si="0"/>
        <v>Территория действия тарифа</v>
      </c>
      <c r="AA19" s="182"/>
      <c r="AB19" s="182"/>
      <c r="AC19" s="182"/>
    </row>
    <row r="20" spans="1:29" ht="22.5">
      <c r="A20" s="699"/>
      <c r="B20" s="699"/>
      <c r="C20" s="699">
        <v>1</v>
      </c>
      <c r="E20" s="284"/>
      <c r="F20" s="284"/>
      <c r="G20" s="284"/>
      <c r="H20" s="284"/>
      <c r="I20" s="508"/>
      <c r="J20" s="505"/>
      <c r="K20" s="507"/>
      <c r="L20" s="402" t="str">
        <f>mergeValue(A20) &amp;"."&amp; mergeValue(B20)&amp;"."&amp; mergeValue(C20)</f>
        <v>1.1.1</v>
      </c>
      <c r="M20" s="419" t="s">
        <v>7</v>
      </c>
      <c r="N20" s="451"/>
      <c r="O20" s="700"/>
      <c r="P20" s="700"/>
      <c r="Q20" s="700"/>
      <c r="R20" s="700"/>
      <c r="S20" s="700"/>
      <c r="T20" s="700"/>
      <c r="U20" s="700"/>
      <c r="V20" s="700"/>
      <c r="W20" s="446" t="s">
        <v>600</v>
      </c>
      <c r="Y20" s="182"/>
      <c r="Z20" s="182" t="str">
        <f t="shared" si="0"/>
        <v xml:space="preserve">Наименование системы теплоснабжения </v>
      </c>
      <c r="AA20" s="182"/>
      <c r="AB20" s="182"/>
      <c r="AC20" s="182"/>
    </row>
    <row r="21" spans="1:29" ht="22.5">
      <c r="A21" s="699"/>
      <c r="B21" s="699"/>
      <c r="C21" s="699"/>
      <c r="D21" s="699">
        <v>1</v>
      </c>
      <c r="E21" s="284"/>
      <c r="F21" s="284"/>
      <c r="G21" s="284"/>
      <c r="H21" s="284"/>
      <c r="I21" s="508"/>
      <c r="J21" s="505"/>
      <c r="K21" s="507"/>
      <c r="L21" s="402" t="str">
        <f>mergeValue(A21) &amp;"."&amp; mergeValue(B21)&amp;"."&amp; mergeValue(C21)&amp;"."&amp; mergeValue(D21)</f>
        <v>1.1.1.1</v>
      </c>
      <c r="M21" s="420" t="s">
        <v>21</v>
      </c>
      <c r="N21" s="451"/>
      <c r="O21" s="700"/>
      <c r="P21" s="700"/>
      <c r="Q21" s="700"/>
      <c r="R21" s="700"/>
      <c r="S21" s="700"/>
      <c r="T21" s="700"/>
      <c r="U21" s="700"/>
      <c r="V21" s="700"/>
      <c r="W21" s="446" t="s">
        <v>601</v>
      </c>
      <c r="Y21" s="182"/>
      <c r="Z21" s="182" t="str">
        <f t="shared" si="0"/>
        <v xml:space="preserve">Источник тепловой энергии  </v>
      </c>
      <c r="AA21" s="182"/>
      <c r="AB21" s="182"/>
      <c r="AC21" s="182"/>
    </row>
    <row r="22" spans="1:29" ht="78.75">
      <c r="A22" s="699"/>
      <c r="B22" s="699"/>
      <c r="C22" s="699"/>
      <c r="D22" s="699"/>
      <c r="E22" s="699">
        <v>1</v>
      </c>
      <c r="F22" s="284"/>
      <c r="G22" s="284"/>
      <c r="H22" s="173">
        <v>1</v>
      </c>
      <c r="I22" s="699">
        <v>1</v>
      </c>
      <c r="J22" s="284"/>
      <c r="K22" s="511"/>
      <c r="L22" s="402" t="str">
        <f>mergeValue(A22) &amp;"."&amp; mergeValue(B22)&amp;"."&amp; mergeValue(C22)&amp;"."&amp; mergeValue(D22)&amp;"."&amp; mergeValue(E22)</f>
        <v>1.1.1.1.1</v>
      </c>
      <c r="M22" s="422" t="s">
        <v>8</v>
      </c>
      <c r="N22" s="451"/>
      <c r="O22" s="701"/>
      <c r="P22" s="701"/>
      <c r="Q22" s="701"/>
      <c r="R22" s="701"/>
      <c r="S22" s="701"/>
      <c r="T22" s="701"/>
      <c r="U22" s="701"/>
      <c r="V22" s="701"/>
      <c r="W22" s="446" t="s">
        <v>719</v>
      </c>
      <c r="Y22" s="182"/>
      <c r="Z22" s="182" t="str">
        <f t="shared" si="0"/>
        <v>Схема подключения теплопотребляющей установки к коллектору источника тепловой энергии</v>
      </c>
      <c r="AA22" s="182"/>
      <c r="AB22" s="182"/>
      <c r="AC22" s="182"/>
    </row>
    <row r="23" spans="1:29" ht="33.75">
      <c r="A23" s="699"/>
      <c r="B23" s="699"/>
      <c r="C23" s="699"/>
      <c r="D23" s="699"/>
      <c r="E23" s="699"/>
      <c r="F23" s="699">
        <v>1</v>
      </c>
      <c r="G23" s="173"/>
      <c r="H23" s="173"/>
      <c r="I23" s="699"/>
      <c r="J23" s="699">
        <v>1</v>
      </c>
      <c r="K23" s="512"/>
      <c r="L23" s="402" t="str">
        <f>mergeValue(A23) &amp;"."&amp; mergeValue(B23)&amp;"."&amp; mergeValue(C23)&amp;"."&amp; mergeValue(D23)&amp;"."&amp; mergeValue(E23)&amp;"."&amp; mergeValue(F23)</f>
        <v>1.1.1.1.1.1</v>
      </c>
      <c r="M23" s="423" t="s">
        <v>9</v>
      </c>
      <c r="N23" s="451"/>
      <c r="O23" s="702"/>
      <c r="P23" s="703"/>
      <c r="Q23" s="703"/>
      <c r="R23" s="703"/>
      <c r="S23" s="703"/>
      <c r="T23" s="703"/>
      <c r="U23" s="703"/>
      <c r="V23" s="704"/>
      <c r="W23" s="446" t="s">
        <v>720</v>
      </c>
      <c r="Y23" s="182"/>
      <c r="Z23" s="182" t="str">
        <f t="shared" si="0"/>
        <v>Группа потребителей</v>
      </c>
      <c r="AA23" s="182"/>
      <c r="AB23" s="182"/>
      <c r="AC23" s="182"/>
    </row>
    <row r="24" spans="1:29" ht="122.1" customHeight="1">
      <c r="A24" s="699"/>
      <c r="B24" s="699"/>
      <c r="C24" s="699"/>
      <c r="D24" s="699"/>
      <c r="E24" s="699"/>
      <c r="F24" s="699"/>
      <c r="G24" s="173">
        <v>1</v>
      </c>
      <c r="H24" s="173"/>
      <c r="I24" s="699"/>
      <c r="J24" s="699"/>
      <c r="K24" s="512">
        <v>1</v>
      </c>
      <c r="L24" s="402" t="str">
        <f>mergeValue(A24) &amp;"."&amp; mergeValue(B24)&amp;"."&amp; mergeValue(C24)&amp;"."&amp; mergeValue(D24)&amp;"."&amp; mergeValue(E24)&amp;"."&amp; mergeValue(F24)&amp;"."&amp; mergeValue(G24)</f>
        <v>1.1.1.1.1.1.1</v>
      </c>
      <c r="M24" s="528"/>
      <c r="N24" s="451"/>
      <c r="O24" s="428"/>
      <c r="P24" s="428"/>
      <c r="Q24" s="539"/>
      <c r="R24" s="694"/>
      <c r="S24" s="695" t="s">
        <v>83</v>
      </c>
      <c r="T24" s="694"/>
      <c r="U24" s="695" t="s">
        <v>84</v>
      </c>
      <c r="V24" s="428"/>
      <c r="W24" s="669" t="s">
        <v>721</v>
      </c>
      <c r="X24" s="173" t="str">
        <f>strCheckDate(O25:V25)</f>
        <v/>
      </c>
      <c r="Y24" s="182"/>
      <c r="Z24" s="182" t="str">
        <f t="shared" si="0"/>
        <v/>
      </c>
      <c r="AA24" s="182"/>
      <c r="AB24" s="182"/>
      <c r="AC24" s="182"/>
    </row>
    <row r="25" spans="1:29" ht="11.25" hidden="1">
      <c r="A25" s="699"/>
      <c r="B25" s="699"/>
      <c r="C25" s="699"/>
      <c r="D25" s="699"/>
      <c r="E25" s="699"/>
      <c r="F25" s="699"/>
      <c r="G25" s="173"/>
      <c r="H25" s="173"/>
      <c r="I25" s="699"/>
      <c r="J25" s="699"/>
      <c r="K25" s="512"/>
      <c r="L25" s="244"/>
      <c r="M25" s="451"/>
      <c r="N25" s="451"/>
      <c r="O25" s="428"/>
      <c r="P25" s="428"/>
      <c r="Q25" s="438" t="str">
        <f>R24 &amp; "-" &amp; T24</f>
        <v>-</v>
      </c>
      <c r="R25" s="694"/>
      <c r="S25" s="695"/>
      <c r="T25" s="694"/>
      <c r="U25" s="695"/>
      <c r="V25" s="428"/>
      <c r="W25" s="670"/>
      <c r="Y25" s="182"/>
      <c r="Z25" s="182" t="str">
        <f t="shared" si="0"/>
        <v/>
      </c>
      <c r="AA25" s="182"/>
      <c r="AB25" s="182"/>
      <c r="AC25" s="182"/>
    </row>
    <row r="26" spans="1:29" ht="15" customHeight="1">
      <c r="A26" s="699"/>
      <c r="B26" s="699"/>
      <c r="C26" s="699"/>
      <c r="D26" s="699"/>
      <c r="E26" s="699"/>
      <c r="F26" s="699"/>
      <c r="G26" s="284"/>
      <c r="H26" s="173"/>
      <c r="I26" s="699"/>
      <c r="J26" s="699"/>
      <c r="K26" s="511"/>
      <c r="L26" s="416"/>
      <c r="M26" s="425" t="s">
        <v>24</v>
      </c>
      <c r="N26" s="141"/>
      <c r="O26" s="141"/>
      <c r="P26" s="141"/>
      <c r="Q26" s="141"/>
      <c r="R26" s="141"/>
      <c r="S26" s="141"/>
      <c r="T26" s="141"/>
      <c r="U26" s="141"/>
      <c r="V26" s="426"/>
      <c r="W26" s="671"/>
      <c r="Y26" s="182"/>
      <c r="Z26" s="182" t="str">
        <f t="shared" si="0"/>
        <v>Добавить вид теплоносителя (параметры теплоносителя)</v>
      </c>
      <c r="AA26" s="182"/>
      <c r="AB26" s="182"/>
      <c r="AC26" s="182"/>
    </row>
    <row r="27" spans="1:29" ht="15" customHeight="1">
      <c r="A27" s="699"/>
      <c r="B27" s="699"/>
      <c r="C27" s="699"/>
      <c r="D27" s="699"/>
      <c r="E27" s="699"/>
      <c r="F27" s="284"/>
      <c r="G27" s="284"/>
      <c r="H27" s="173"/>
      <c r="I27" s="699"/>
      <c r="J27" s="284"/>
      <c r="K27" s="511"/>
      <c r="L27" s="416"/>
      <c r="M27" s="424" t="s">
        <v>10</v>
      </c>
      <c r="N27" s="141"/>
      <c r="O27" s="141"/>
      <c r="P27" s="141"/>
      <c r="Q27" s="141"/>
      <c r="R27" s="141"/>
      <c r="S27" s="141"/>
      <c r="T27" s="141"/>
      <c r="U27" s="429"/>
      <c r="V27" s="141"/>
      <c r="W27" s="468"/>
      <c r="Y27" s="182"/>
      <c r="Z27" s="182" t="str">
        <f t="shared" si="0"/>
        <v>Добавить группу потребителей</v>
      </c>
      <c r="AA27" s="182"/>
      <c r="AB27" s="182"/>
      <c r="AC27" s="182"/>
    </row>
    <row r="28" spans="1:29" ht="15" customHeight="1">
      <c r="A28" s="699"/>
      <c r="B28" s="699"/>
      <c r="C28" s="699"/>
      <c r="D28" s="699"/>
      <c r="E28" s="510"/>
      <c r="F28" s="284"/>
      <c r="G28" s="284"/>
      <c r="H28" s="284"/>
      <c r="I28" s="506"/>
      <c r="J28" s="73"/>
      <c r="K28" s="509"/>
      <c r="L28" s="416"/>
      <c r="M28" s="421" t="s">
        <v>11</v>
      </c>
      <c r="N28" s="141"/>
      <c r="O28" s="141"/>
      <c r="P28" s="141"/>
      <c r="Q28" s="141"/>
      <c r="R28" s="141"/>
      <c r="S28" s="141"/>
      <c r="T28" s="141"/>
      <c r="U28" s="429"/>
      <c r="V28" s="141"/>
      <c r="W28" s="468"/>
      <c r="Y28" s="182"/>
      <c r="Z28" s="182" t="str">
        <f t="shared" si="0"/>
        <v>Добавить схему подключения</v>
      </c>
      <c r="AA28" s="182"/>
      <c r="AB28" s="182"/>
      <c r="AC28" s="182"/>
    </row>
    <row r="29" spans="1:29" ht="15" customHeight="1">
      <c r="A29" s="699"/>
      <c r="B29" s="699"/>
      <c r="C29" s="699"/>
      <c r="D29" s="510"/>
      <c r="E29" s="510"/>
      <c r="F29" s="284"/>
      <c r="G29" s="284"/>
      <c r="H29" s="284"/>
      <c r="I29" s="506"/>
      <c r="J29" s="73"/>
      <c r="K29" s="509"/>
      <c r="L29" s="416"/>
      <c r="M29" s="130" t="s">
        <v>16</v>
      </c>
      <c r="N29" s="141"/>
      <c r="O29" s="141"/>
      <c r="P29" s="141"/>
      <c r="Q29" s="141"/>
      <c r="R29" s="141"/>
      <c r="S29" s="141"/>
      <c r="T29" s="141"/>
      <c r="U29" s="429"/>
      <c r="V29" s="141"/>
      <c r="W29" s="468"/>
      <c r="Y29" s="182"/>
      <c r="Z29" s="182" t="str">
        <f t="shared" si="0"/>
        <v>Добавить источник тепловой энергии</v>
      </c>
      <c r="AA29" s="182"/>
      <c r="AB29" s="182"/>
      <c r="AC29" s="182"/>
    </row>
    <row r="30" spans="1:29" ht="15" customHeight="1">
      <c r="A30" s="699"/>
      <c r="B30" s="699"/>
      <c r="C30" s="510"/>
      <c r="D30" s="510"/>
      <c r="E30" s="510"/>
      <c r="F30" s="510"/>
      <c r="G30" s="515"/>
      <c r="H30" s="506"/>
      <c r="I30" s="513"/>
      <c r="J30" s="73"/>
      <c r="K30" s="514"/>
      <c r="L30" s="416"/>
      <c r="M30" s="129" t="s">
        <v>17</v>
      </c>
      <c r="N30" s="141"/>
      <c r="O30" s="141"/>
      <c r="P30" s="141"/>
      <c r="Q30" s="141"/>
      <c r="R30" s="141"/>
      <c r="S30" s="141"/>
      <c r="T30" s="141"/>
      <c r="U30" s="429"/>
      <c r="V30" s="141"/>
      <c r="W30" s="468"/>
      <c r="Y30" s="182"/>
      <c r="Z30" s="182" t="str">
        <f t="shared" si="0"/>
        <v>Добавить наименование системы теплоснабжения</v>
      </c>
      <c r="AA30" s="182"/>
      <c r="AB30" s="182"/>
      <c r="AC30" s="182"/>
    </row>
    <row r="31" spans="1:29" ht="15" customHeight="1">
      <c r="A31" s="699"/>
      <c r="B31" s="510"/>
      <c r="C31" s="510"/>
      <c r="D31" s="510"/>
      <c r="E31" s="510"/>
      <c r="F31" s="510"/>
      <c r="G31" s="515"/>
      <c r="H31" s="506"/>
      <c r="I31" s="506"/>
      <c r="J31" s="73"/>
      <c r="K31" s="509"/>
      <c r="L31" s="416"/>
      <c r="M31" s="135" t="s">
        <v>18</v>
      </c>
      <c r="N31" s="141"/>
      <c r="O31" s="141"/>
      <c r="P31" s="141"/>
      <c r="Q31" s="141"/>
      <c r="R31" s="141"/>
      <c r="S31" s="141"/>
      <c r="T31" s="141"/>
      <c r="U31" s="429"/>
      <c r="V31" s="141"/>
      <c r="W31" s="468"/>
      <c r="Y31" s="182"/>
      <c r="Z31" s="182" t="str">
        <f t="shared" si="0"/>
        <v>Добавить территорию действия тарифа</v>
      </c>
      <c r="AA31" s="182"/>
      <c r="AB31" s="182"/>
      <c r="AC31" s="182"/>
    </row>
    <row r="32" spans="1:29" customFormat="1" ht="15" customHeight="1">
      <c r="L32" s="391"/>
      <c r="M32" s="144" t="s">
        <v>308</v>
      </c>
      <c r="N32" s="141"/>
      <c r="O32" s="141"/>
      <c r="P32" s="141"/>
      <c r="Q32" s="141"/>
      <c r="R32" s="141"/>
      <c r="S32" s="141"/>
      <c r="T32" s="141"/>
      <c r="U32" s="429"/>
      <c r="V32" s="141"/>
      <c r="W32" s="468"/>
      <c r="X32" s="175"/>
      <c r="Y32" s="175"/>
      <c r="Z32" s="175"/>
      <c r="AA32" s="175"/>
      <c r="AB32" s="175"/>
      <c r="AC32" s="175"/>
    </row>
    <row r="33" spans="1:29" ht="11.25">
      <c r="A33" s="31"/>
      <c r="B33" s="31"/>
      <c r="C33" s="31"/>
      <c r="D33" s="31"/>
      <c r="E33" s="31"/>
      <c r="F33" s="31"/>
      <c r="G33" s="31"/>
      <c r="H33" s="31"/>
      <c r="I33" s="31"/>
      <c r="J33" s="31"/>
      <c r="K33" s="31"/>
      <c r="X33" s="31"/>
      <c r="Y33" s="31"/>
      <c r="Z33" s="31"/>
      <c r="AA33" s="31"/>
      <c r="AB33" s="31"/>
      <c r="AC33" s="31"/>
    </row>
    <row r="34" spans="1:29" ht="90" customHeight="1">
      <c r="L34" s="1">
        <v>1</v>
      </c>
      <c r="M34" s="663" t="s">
        <v>722</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48</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t="str">
        <f>IF('Перечень тарифов'!R21="","наименование отсутствует","" &amp; 'Перечень тарифов'!R21 &amp; "")</f>
        <v>наименование отсутствует</v>
      </c>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t="str">
        <f>IF(Территории!H13="","","" &amp; Территории!H13 &amp; "")</f>
        <v>Кстовский муниципальный округ</v>
      </c>
      <c r="I12" s="169" t="s">
        <v>479</v>
      </c>
      <c r="J12" s="272"/>
      <c r="K12" s="183"/>
      <c r="L12" s="183"/>
      <c r="M12" s="183"/>
      <c r="N12" s="183"/>
      <c r="O12" s="183"/>
      <c r="P12" s="183"/>
      <c r="Q12" s="183"/>
      <c r="R12" s="183"/>
      <c r="S12" s="183"/>
      <c r="T12" s="183"/>
    </row>
    <row r="13" spans="1:20" s="138" customFormat="1" ht="56.25">
      <c r="A13" s="667"/>
      <c r="B13" s="667"/>
      <c r="C13" s="667"/>
      <c r="D13" s="277">
        <v>1</v>
      </c>
      <c r="F13" s="165" t="str">
        <f>"4."&amp;mergeValue(A13) &amp;"."&amp;mergeValue(B13)&amp;"."&amp;mergeValue(C13)&amp;"."&amp;mergeValue(D13)</f>
        <v>4.1.1.1.1</v>
      </c>
      <c r="G13" s="340" t="s">
        <v>477</v>
      </c>
      <c r="H13" s="259" t="str">
        <f>IF(Территории!R14="","","" &amp; Территории!R14 &amp; "")</f>
        <v>Кстовский муниципальный округ (22537000)</v>
      </c>
      <c r="I13" s="550" t="s">
        <v>569</v>
      </c>
      <c r="J13" s="272"/>
      <c r="K13" s="183"/>
      <c r="L13" s="183"/>
      <c r="M13" s="183"/>
      <c r="N13" s="183"/>
      <c r="O13" s="183"/>
      <c r="P13" s="183"/>
      <c r="Q13" s="183"/>
      <c r="R13" s="183"/>
      <c r="S13" s="183"/>
      <c r="T13" s="183"/>
    </row>
    <row r="14" spans="1:20" s="138" customFormat="1" ht="3" customHeight="1">
      <c r="A14" s="183"/>
      <c r="B14" s="183"/>
      <c r="C14" s="183"/>
      <c r="D14" s="183"/>
      <c r="F14" s="279"/>
      <c r="G14" s="280"/>
      <c r="H14" s="281"/>
      <c r="I14" s="282"/>
      <c r="J14" s="183"/>
      <c r="K14" s="183"/>
      <c r="L14" s="183"/>
      <c r="M14" s="183"/>
      <c r="N14" s="183"/>
      <c r="O14" s="183"/>
      <c r="P14" s="183"/>
      <c r="Q14" s="183"/>
      <c r="R14" s="183"/>
      <c r="S14" s="183"/>
      <c r="T14" s="183"/>
    </row>
    <row r="15" spans="1:20" s="138" customFormat="1" ht="15" customHeight="1">
      <c r="A15" s="183"/>
      <c r="B15" s="183"/>
      <c r="C15" s="183"/>
      <c r="D15" s="183"/>
      <c r="F15" s="267"/>
      <c r="G15" s="663" t="s">
        <v>571</v>
      </c>
      <c r="H15" s="663"/>
      <c r="I15" s="194"/>
      <c r="J15" s="183"/>
      <c r="K15" s="183"/>
      <c r="L15" s="183"/>
      <c r="M15" s="183"/>
      <c r="N15" s="183"/>
      <c r="O15" s="183"/>
      <c r="P15" s="183"/>
      <c r="Q15" s="183"/>
      <c r="R15" s="183"/>
      <c r="S15" s="183"/>
      <c r="T15" s="183"/>
    </row>
  </sheetData>
  <sheetProtection algorithmName="SHA-512" hashValue="mQJrblb6gjR2QcpnrPr4URimWfUuBtVjccgtvZMfPgDzYZlAnj6gJHxhD+txMZPFJVzxan9SIOMP6VaWzBOVog==" saltValue="vAwfZsKQ3dzDEqJOBynu4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BS30"/>
  <sheetViews>
    <sheetView showGridLines="0" topLeftCell="M18" zoomScaleNormal="100" workbookViewId="0">
      <selection activeCell="AX26" sqref="AX26"/>
    </sheetView>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customWidth="1"/>
    <col min="16" max="17" width="23.7109375" style="31" hidden="1" customWidth="1"/>
    <col min="18" max="18" width="11.7109375" style="31" customWidth="1"/>
    <col min="19" max="19" width="3.7109375" style="31" customWidth="1"/>
    <col min="20" max="20" width="11.7109375" style="31" customWidth="1"/>
    <col min="21" max="21" width="8.5703125" style="31" customWidth="1"/>
    <col min="22" max="22" width="29.7109375" style="31" customWidth="1"/>
    <col min="23" max="24" width="23.7109375" style="31" hidden="1" customWidth="1"/>
    <col min="25" max="25" width="11.7109375" style="31" customWidth="1"/>
    <col min="26" max="26" width="3.7109375" style="31" customWidth="1"/>
    <col min="27" max="27" width="11.7109375" style="31" customWidth="1"/>
    <col min="28" max="28" width="8.5703125" style="31" customWidth="1"/>
    <col min="29" max="29" width="29.7109375" style="31" customWidth="1"/>
    <col min="30" max="31" width="23.7109375" style="31" hidden="1" customWidth="1"/>
    <col min="32" max="32" width="11.7109375" style="31" customWidth="1"/>
    <col min="33" max="33" width="3.7109375" style="31" customWidth="1"/>
    <col min="34" max="34" width="11.7109375" style="31" customWidth="1"/>
    <col min="35" max="35" width="8.5703125" style="31" customWidth="1"/>
    <col min="36" max="36" width="29.7109375" style="31" customWidth="1"/>
    <col min="37" max="38" width="23.7109375" style="31" hidden="1" customWidth="1"/>
    <col min="39" max="39" width="11.7109375" style="31" customWidth="1"/>
    <col min="40" max="40" width="3.7109375" style="31" customWidth="1"/>
    <col min="41" max="41" width="11.7109375" style="31" customWidth="1"/>
    <col min="42" max="42" width="8.5703125" style="31" customWidth="1"/>
    <col min="43" max="43" width="29.7109375" style="31" customWidth="1"/>
    <col min="44" max="45" width="23.7109375" style="31" hidden="1" customWidth="1"/>
    <col min="46" max="46" width="11.7109375" style="31" customWidth="1"/>
    <col min="47" max="47" width="3.7109375" style="31" customWidth="1"/>
    <col min="48" max="48" width="11.7109375" style="31" customWidth="1"/>
    <col min="49" max="49" width="8.5703125" style="31" customWidth="1"/>
    <col min="50" max="50" width="29.7109375" style="31" customWidth="1"/>
    <col min="51" max="52" width="23.7109375" style="31" hidden="1" customWidth="1"/>
    <col min="53" max="53" width="11.7109375" style="31" customWidth="1"/>
    <col min="54" max="54" width="3.7109375" style="31" customWidth="1"/>
    <col min="55" max="55" width="11.7109375" style="31" customWidth="1"/>
    <col min="56" max="56" width="8.5703125" style="31" hidden="1" customWidth="1"/>
    <col min="57" max="57" width="4.7109375" style="31" customWidth="1"/>
    <col min="58" max="58" width="115.7109375" style="31" customWidth="1"/>
    <col min="59" max="60" width="10.5703125" style="173"/>
    <col min="61" max="61" width="11.140625" style="173" customWidth="1"/>
    <col min="62" max="69" width="10.5703125" style="173"/>
    <col min="70" max="291" width="10.5703125" style="31"/>
    <col min="292" max="299" width="0" style="31" hidden="1" customWidth="1"/>
    <col min="300" max="300" width="3.7109375" style="31" customWidth="1"/>
    <col min="301" max="301" width="3.85546875" style="31" customWidth="1"/>
    <col min="302" max="302" width="3.7109375" style="31" customWidth="1"/>
    <col min="303" max="303" width="12.7109375" style="31" customWidth="1"/>
    <col min="304" max="304" width="52.7109375" style="31" customWidth="1"/>
    <col min="305" max="308" width="0" style="31" hidden="1" customWidth="1"/>
    <col min="309" max="309" width="12.28515625" style="31" customWidth="1"/>
    <col min="310" max="310" width="6.42578125" style="31" customWidth="1"/>
    <col min="311" max="311" width="12.28515625" style="31" customWidth="1"/>
    <col min="312" max="312" width="0" style="31" hidden="1" customWidth="1"/>
    <col min="313" max="313" width="3.7109375" style="31" customWidth="1"/>
    <col min="314" max="314" width="11.140625" style="31" bestFit="1" customWidth="1"/>
    <col min="315" max="316" width="10.5703125" style="31"/>
    <col min="317" max="317" width="11.140625" style="31" customWidth="1"/>
    <col min="318" max="547" width="10.5703125" style="31"/>
    <col min="548" max="555" width="0" style="31" hidden="1" customWidth="1"/>
    <col min="556" max="556" width="3.7109375" style="31" customWidth="1"/>
    <col min="557" max="557" width="3.85546875" style="31" customWidth="1"/>
    <col min="558" max="558" width="3.7109375" style="31" customWidth="1"/>
    <col min="559" max="559" width="12.7109375" style="31" customWidth="1"/>
    <col min="560" max="560" width="52.7109375" style="31" customWidth="1"/>
    <col min="561" max="564" width="0" style="31" hidden="1" customWidth="1"/>
    <col min="565" max="565" width="12.28515625" style="31" customWidth="1"/>
    <col min="566" max="566" width="6.42578125" style="31" customWidth="1"/>
    <col min="567" max="567" width="12.28515625" style="31" customWidth="1"/>
    <col min="568" max="568" width="0" style="31" hidden="1" customWidth="1"/>
    <col min="569" max="569" width="3.7109375" style="31" customWidth="1"/>
    <col min="570" max="570" width="11.140625" style="31" bestFit="1" customWidth="1"/>
    <col min="571" max="572" width="10.5703125" style="31"/>
    <col min="573" max="573" width="11.140625" style="31" customWidth="1"/>
    <col min="574" max="803" width="10.5703125" style="31"/>
    <col min="804" max="811" width="0" style="31" hidden="1" customWidth="1"/>
    <col min="812" max="812" width="3.7109375" style="31" customWidth="1"/>
    <col min="813" max="813" width="3.85546875" style="31" customWidth="1"/>
    <col min="814" max="814" width="3.7109375" style="31" customWidth="1"/>
    <col min="815" max="815" width="12.7109375" style="31" customWidth="1"/>
    <col min="816" max="816" width="52.7109375" style="31" customWidth="1"/>
    <col min="817" max="820" width="0" style="31" hidden="1" customWidth="1"/>
    <col min="821" max="821" width="12.28515625" style="31" customWidth="1"/>
    <col min="822" max="822" width="6.42578125" style="31" customWidth="1"/>
    <col min="823" max="823" width="12.28515625" style="31" customWidth="1"/>
    <col min="824" max="824" width="0" style="31" hidden="1" customWidth="1"/>
    <col min="825" max="825" width="3.7109375" style="31" customWidth="1"/>
    <col min="826" max="826" width="11.140625" style="31" bestFit="1" customWidth="1"/>
    <col min="827" max="828" width="10.5703125" style="31"/>
    <col min="829" max="829" width="11.140625" style="31" customWidth="1"/>
    <col min="830" max="1059" width="10.5703125" style="31"/>
    <col min="1060" max="1067" width="0" style="31" hidden="1" customWidth="1"/>
    <col min="1068" max="1068" width="3.7109375" style="31" customWidth="1"/>
    <col min="1069" max="1069" width="3.85546875" style="31" customWidth="1"/>
    <col min="1070" max="1070" width="3.7109375" style="31" customWidth="1"/>
    <col min="1071" max="1071" width="12.7109375" style="31" customWidth="1"/>
    <col min="1072" max="1072" width="52.7109375" style="31" customWidth="1"/>
    <col min="1073" max="1076" width="0" style="31" hidden="1" customWidth="1"/>
    <col min="1077" max="1077" width="12.28515625" style="31" customWidth="1"/>
    <col min="1078" max="1078" width="6.42578125" style="31" customWidth="1"/>
    <col min="1079" max="1079" width="12.28515625" style="31" customWidth="1"/>
    <col min="1080" max="1080" width="0" style="31" hidden="1" customWidth="1"/>
    <col min="1081" max="1081" width="3.7109375" style="31" customWidth="1"/>
    <col min="1082" max="1082" width="11.140625" style="31" bestFit="1" customWidth="1"/>
    <col min="1083" max="1084" width="10.5703125" style="31"/>
    <col min="1085" max="1085" width="11.140625" style="31" customWidth="1"/>
    <col min="1086" max="1315" width="10.5703125" style="31"/>
    <col min="1316" max="1323" width="0" style="31" hidden="1" customWidth="1"/>
    <col min="1324" max="1324" width="3.7109375" style="31" customWidth="1"/>
    <col min="1325" max="1325" width="3.85546875" style="31" customWidth="1"/>
    <col min="1326" max="1326" width="3.7109375" style="31" customWidth="1"/>
    <col min="1327" max="1327" width="12.7109375" style="31" customWidth="1"/>
    <col min="1328" max="1328" width="52.7109375" style="31" customWidth="1"/>
    <col min="1329" max="1332" width="0" style="31" hidden="1" customWidth="1"/>
    <col min="1333" max="1333" width="12.28515625" style="31" customWidth="1"/>
    <col min="1334" max="1334" width="6.42578125" style="31" customWidth="1"/>
    <col min="1335" max="1335" width="12.28515625" style="31" customWidth="1"/>
    <col min="1336" max="1336" width="0" style="31" hidden="1" customWidth="1"/>
    <col min="1337" max="1337" width="3.7109375" style="31" customWidth="1"/>
    <col min="1338" max="1338" width="11.140625" style="31" bestFit="1" customWidth="1"/>
    <col min="1339" max="1340" width="10.5703125" style="31"/>
    <col min="1341" max="1341" width="11.140625" style="31" customWidth="1"/>
    <col min="1342" max="1571" width="10.5703125" style="31"/>
    <col min="1572" max="1579" width="0" style="31" hidden="1" customWidth="1"/>
    <col min="1580" max="1580" width="3.7109375" style="31" customWidth="1"/>
    <col min="1581" max="1581" width="3.85546875" style="31" customWidth="1"/>
    <col min="1582" max="1582" width="3.7109375" style="31" customWidth="1"/>
    <col min="1583" max="1583" width="12.7109375" style="31" customWidth="1"/>
    <col min="1584" max="1584" width="52.7109375" style="31" customWidth="1"/>
    <col min="1585" max="1588" width="0" style="31" hidden="1" customWidth="1"/>
    <col min="1589" max="1589" width="12.28515625" style="31" customWidth="1"/>
    <col min="1590" max="1590" width="6.42578125" style="31" customWidth="1"/>
    <col min="1591" max="1591" width="12.28515625" style="31" customWidth="1"/>
    <col min="1592" max="1592" width="0" style="31" hidden="1" customWidth="1"/>
    <col min="1593" max="1593" width="3.7109375" style="31" customWidth="1"/>
    <col min="1594" max="1594" width="11.140625" style="31" bestFit="1" customWidth="1"/>
    <col min="1595" max="1596" width="10.5703125" style="31"/>
    <col min="1597" max="1597" width="11.140625" style="31" customWidth="1"/>
    <col min="1598" max="1827" width="10.5703125" style="31"/>
    <col min="1828" max="1835" width="0" style="31" hidden="1" customWidth="1"/>
    <col min="1836" max="1836" width="3.7109375" style="31" customWidth="1"/>
    <col min="1837" max="1837" width="3.85546875" style="31" customWidth="1"/>
    <col min="1838" max="1838" width="3.7109375" style="31" customWidth="1"/>
    <col min="1839" max="1839" width="12.7109375" style="31" customWidth="1"/>
    <col min="1840" max="1840" width="52.7109375" style="31" customWidth="1"/>
    <col min="1841" max="1844" width="0" style="31" hidden="1" customWidth="1"/>
    <col min="1845" max="1845" width="12.28515625" style="31" customWidth="1"/>
    <col min="1846" max="1846" width="6.42578125" style="31" customWidth="1"/>
    <col min="1847" max="1847" width="12.28515625" style="31" customWidth="1"/>
    <col min="1848" max="1848" width="0" style="31" hidden="1" customWidth="1"/>
    <col min="1849" max="1849" width="3.7109375" style="31" customWidth="1"/>
    <col min="1850" max="1850" width="11.140625" style="31" bestFit="1" customWidth="1"/>
    <col min="1851" max="1852" width="10.5703125" style="31"/>
    <col min="1853" max="1853" width="11.140625" style="31" customWidth="1"/>
    <col min="1854" max="2083" width="10.5703125" style="31"/>
    <col min="2084" max="2091" width="0" style="31" hidden="1" customWidth="1"/>
    <col min="2092" max="2092" width="3.7109375" style="31" customWidth="1"/>
    <col min="2093" max="2093" width="3.85546875" style="31" customWidth="1"/>
    <col min="2094" max="2094" width="3.7109375" style="31" customWidth="1"/>
    <col min="2095" max="2095" width="12.7109375" style="31" customWidth="1"/>
    <col min="2096" max="2096" width="52.7109375" style="31" customWidth="1"/>
    <col min="2097" max="2100" width="0" style="31" hidden="1" customWidth="1"/>
    <col min="2101" max="2101" width="12.28515625" style="31" customWidth="1"/>
    <col min="2102" max="2102" width="6.42578125" style="31" customWidth="1"/>
    <col min="2103" max="2103" width="12.28515625" style="31" customWidth="1"/>
    <col min="2104" max="2104" width="0" style="31" hidden="1" customWidth="1"/>
    <col min="2105" max="2105" width="3.7109375" style="31" customWidth="1"/>
    <col min="2106" max="2106" width="11.140625" style="31" bestFit="1" customWidth="1"/>
    <col min="2107" max="2108" width="10.5703125" style="31"/>
    <col min="2109" max="2109" width="11.140625" style="31" customWidth="1"/>
    <col min="2110" max="2339" width="10.5703125" style="31"/>
    <col min="2340" max="2347" width="0" style="31" hidden="1" customWidth="1"/>
    <col min="2348" max="2348" width="3.7109375" style="31" customWidth="1"/>
    <col min="2349" max="2349" width="3.85546875" style="31" customWidth="1"/>
    <col min="2350" max="2350" width="3.7109375" style="31" customWidth="1"/>
    <col min="2351" max="2351" width="12.7109375" style="31" customWidth="1"/>
    <col min="2352" max="2352" width="52.7109375" style="31" customWidth="1"/>
    <col min="2353" max="2356" width="0" style="31" hidden="1" customWidth="1"/>
    <col min="2357" max="2357" width="12.28515625" style="31" customWidth="1"/>
    <col min="2358" max="2358" width="6.42578125" style="31" customWidth="1"/>
    <col min="2359" max="2359" width="12.28515625" style="31" customWidth="1"/>
    <col min="2360" max="2360" width="0" style="31" hidden="1" customWidth="1"/>
    <col min="2361" max="2361" width="3.7109375" style="31" customWidth="1"/>
    <col min="2362" max="2362" width="11.140625" style="31" bestFit="1" customWidth="1"/>
    <col min="2363" max="2364" width="10.5703125" style="31"/>
    <col min="2365" max="2365" width="11.140625" style="31" customWidth="1"/>
    <col min="2366" max="2595" width="10.5703125" style="31"/>
    <col min="2596" max="2603" width="0" style="31" hidden="1" customWidth="1"/>
    <col min="2604" max="2604" width="3.7109375" style="31" customWidth="1"/>
    <col min="2605" max="2605" width="3.85546875" style="31" customWidth="1"/>
    <col min="2606" max="2606" width="3.7109375" style="31" customWidth="1"/>
    <col min="2607" max="2607" width="12.7109375" style="31" customWidth="1"/>
    <col min="2608" max="2608" width="52.7109375" style="31" customWidth="1"/>
    <col min="2609" max="2612" width="0" style="31" hidden="1" customWidth="1"/>
    <col min="2613" max="2613" width="12.28515625" style="31" customWidth="1"/>
    <col min="2614" max="2614" width="6.42578125" style="31" customWidth="1"/>
    <col min="2615" max="2615" width="12.28515625" style="31" customWidth="1"/>
    <col min="2616" max="2616" width="0" style="31" hidden="1" customWidth="1"/>
    <col min="2617" max="2617" width="3.7109375" style="31" customWidth="1"/>
    <col min="2618" max="2618" width="11.140625" style="31" bestFit="1" customWidth="1"/>
    <col min="2619" max="2620" width="10.5703125" style="31"/>
    <col min="2621" max="2621" width="11.140625" style="31" customWidth="1"/>
    <col min="2622" max="2851" width="10.5703125" style="31"/>
    <col min="2852" max="2859" width="0" style="31" hidden="1" customWidth="1"/>
    <col min="2860" max="2860" width="3.7109375" style="31" customWidth="1"/>
    <col min="2861" max="2861" width="3.85546875" style="31" customWidth="1"/>
    <col min="2862" max="2862" width="3.7109375" style="31" customWidth="1"/>
    <col min="2863" max="2863" width="12.7109375" style="31" customWidth="1"/>
    <col min="2864" max="2864" width="52.7109375" style="31" customWidth="1"/>
    <col min="2865" max="2868" width="0" style="31" hidden="1" customWidth="1"/>
    <col min="2869" max="2869" width="12.28515625" style="31" customWidth="1"/>
    <col min="2870" max="2870" width="6.42578125" style="31" customWidth="1"/>
    <col min="2871" max="2871" width="12.28515625" style="31" customWidth="1"/>
    <col min="2872" max="2872" width="0" style="31" hidden="1" customWidth="1"/>
    <col min="2873" max="2873" width="3.7109375" style="31" customWidth="1"/>
    <col min="2874" max="2874" width="11.140625" style="31" bestFit="1" customWidth="1"/>
    <col min="2875" max="2876" width="10.5703125" style="31"/>
    <col min="2877" max="2877" width="11.140625" style="31" customWidth="1"/>
    <col min="2878" max="3107" width="10.5703125" style="31"/>
    <col min="3108" max="3115" width="0" style="31" hidden="1" customWidth="1"/>
    <col min="3116" max="3116" width="3.7109375" style="31" customWidth="1"/>
    <col min="3117" max="3117" width="3.85546875" style="31" customWidth="1"/>
    <col min="3118" max="3118" width="3.7109375" style="31" customWidth="1"/>
    <col min="3119" max="3119" width="12.7109375" style="31" customWidth="1"/>
    <col min="3120" max="3120" width="52.7109375" style="31" customWidth="1"/>
    <col min="3121" max="3124" width="0" style="31" hidden="1" customWidth="1"/>
    <col min="3125" max="3125" width="12.28515625" style="31" customWidth="1"/>
    <col min="3126" max="3126" width="6.42578125" style="31" customWidth="1"/>
    <col min="3127" max="3127" width="12.28515625" style="31" customWidth="1"/>
    <col min="3128" max="3128" width="0" style="31" hidden="1" customWidth="1"/>
    <col min="3129" max="3129" width="3.7109375" style="31" customWidth="1"/>
    <col min="3130" max="3130" width="11.140625" style="31" bestFit="1" customWidth="1"/>
    <col min="3131" max="3132" width="10.5703125" style="31"/>
    <col min="3133" max="3133" width="11.140625" style="31" customWidth="1"/>
    <col min="3134" max="3363" width="10.5703125" style="31"/>
    <col min="3364" max="3371" width="0" style="31" hidden="1" customWidth="1"/>
    <col min="3372" max="3372" width="3.7109375" style="31" customWidth="1"/>
    <col min="3373" max="3373" width="3.85546875" style="31" customWidth="1"/>
    <col min="3374" max="3374" width="3.7109375" style="31" customWidth="1"/>
    <col min="3375" max="3375" width="12.7109375" style="31" customWidth="1"/>
    <col min="3376" max="3376" width="52.7109375" style="31" customWidth="1"/>
    <col min="3377" max="3380" width="0" style="31" hidden="1" customWidth="1"/>
    <col min="3381" max="3381" width="12.28515625" style="31" customWidth="1"/>
    <col min="3382" max="3382" width="6.42578125" style="31" customWidth="1"/>
    <col min="3383" max="3383" width="12.28515625" style="31" customWidth="1"/>
    <col min="3384" max="3384" width="0" style="31" hidden="1" customWidth="1"/>
    <col min="3385" max="3385" width="3.7109375" style="31" customWidth="1"/>
    <col min="3386" max="3386" width="11.140625" style="31" bestFit="1" customWidth="1"/>
    <col min="3387" max="3388" width="10.5703125" style="31"/>
    <col min="3389" max="3389" width="11.140625" style="31" customWidth="1"/>
    <col min="3390" max="3619" width="10.5703125" style="31"/>
    <col min="3620" max="3627" width="0" style="31" hidden="1" customWidth="1"/>
    <col min="3628" max="3628" width="3.7109375" style="31" customWidth="1"/>
    <col min="3629" max="3629" width="3.85546875" style="31" customWidth="1"/>
    <col min="3630" max="3630" width="3.7109375" style="31" customWidth="1"/>
    <col min="3631" max="3631" width="12.7109375" style="31" customWidth="1"/>
    <col min="3632" max="3632" width="52.7109375" style="31" customWidth="1"/>
    <col min="3633" max="3636" width="0" style="31" hidden="1" customWidth="1"/>
    <col min="3637" max="3637" width="12.28515625" style="31" customWidth="1"/>
    <col min="3638" max="3638" width="6.42578125" style="31" customWidth="1"/>
    <col min="3639" max="3639" width="12.28515625" style="31" customWidth="1"/>
    <col min="3640" max="3640" width="0" style="31" hidden="1" customWidth="1"/>
    <col min="3641" max="3641" width="3.7109375" style="31" customWidth="1"/>
    <col min="3642" max="3642" width="11.140625" style="31" bestFit="1" customWidth="1"/>
    <col min="3643" max="3644" width="10.5703125" style="31"/>
    <col min="3645" max="3645" width="11.140625" style="31" customWidth="1"/>
    <col min="3646" max="3875" width="10.5703125" style="31"/>
    <col min="3876" max="3883" width="0" style="31" hidden="1" customWidth="1"/>
    <col min="3884" max="3884" width="3.7109375" style="31" customWidth="1"/>
    <col min="3885" max="3885" width="3.85546875" style="31" customWidth="1"/>
    <col min="3886" max="3886" width="3.7109375" style="31" customWidth="1"/>
    <col min="3887" max="3887" width="12.7109375" style="31" customWidth="1"/>
    <col min="3888" max="3888" width="52.7109375" style="31" customWidth="1"/>
    <col min="3889" max="3892" width="0" style="31" hidden="1" customWidth="1"/>
    <col min="3893" max="3893" width="12.28515625" style="31" customWidth="1"/>
    <col min="3894" max="3894" width="6.42578125" style="31" customWidth="1"/>
    <col min="3895" max="3895" width="12.28515625" style="31" customWidth="1"/>
    <col min="3896" max="3896" width="0" style="31" hidden="1" customWidth="1"/>
    <col min="3897" max="3897" width="3.7109375" style="31" customWidth="1"/>
    <col min="3898" max="3898" width="11.140625" style="31" bestFit="1" customWidth="1"/>
    <col min="3899" max="3900" width="10.5703125" style="31"/>
    <col min="3901" max="3901" width="11.140625" style="31" customWidth="1"/>
    <col min="3902" max="4131" width="10.5703125" style="31"/>
    <col min="4132" max="4139" width="0" style="31" hidden="1" customWidth="1"/>
    <col min="4140" max="4140" width="3.7109375" style="31" customWidth="1"/>
    <col min="4141" max="4141" width="3.85546875" style="31" customWidth="1"/>
    <col min="4142" max="4142" width="3.7109375" style="31" customWidth="1"/>
    <col min="4143" max="4143" width="12.7109375" style="31" customWidth="1"/>
    <col min="4144" max="4144" width="52.7109375" style="31" customWidth="1"/>
    <col min="4145" max="4148" width="0" style="31" hidden="1" customWidth="1"/>
    <col min="4149" max="4149" width="12.28515625" style="31" customWidth="1"/>
    <col min="4150" max="4150" width="6.42578125" style="31" customWidth="1"/>
    <col min="4151" max="4151" width="12.28515625" style="31" customWidth="1"/>
    <col min="4152" max="4152" width="0" style="31" hidden="1" customWidth="1"/>
    <col min="4153" max="4153" width="3.7109375" style="31" customWidth="1"/>
    <col min="4154" max="4154" width="11.140625" style="31" bestFit="1" customWidth="1"/>
    <col min="4155" max="4156" width="10.5703125" style="31"/>
    <col min="4157" max="4157" width="11.140625" style="31" customWidth="1"/>
    <col min="4158" max="4387" width="10.5703125" style="31"/>
    <col min="4388" max="4395" width="0" style="31" hidden="1" customWidth="1"/>
    <col min="4396" max="4396" width="3.7109375" style="31" customWidth="1"/>
    <col min="4397" max="4397" width="3.85546875" style="31" customWidth="1"/>
    <col min="4398" max="4398" width="3.7109375" style="31" customWidth="1"/>
    <col min="4399" max="4399" width="12.7109375" style="31" customWidth="1"/>
    <col min="4400" max="4400" width="52.7109375" style="31" customWidth="1"/>
    <col min="4401" max="4404" width="0" style="31" hidden="1" customWidth="1"/>
    <col min="4405" max="4405" width="12.28515625" style="31" customWidth="1"/>
    <col min="4406" max="4406" width="6.42578125" style="31" customWidth="1"/>
    <col min="4407" max="4407" width="12.28515625" style="31" customWidth="1"/>
    <col min="4408" max="4408" width="0" style="31" hidden="1" customWidth="1"/>
    <col min="4409" max="4409" width="3.7109375" style="31" customWidth="1"/>
    <col min="4410" max="4410" width="11.140625" style="31" bestFit="1" customWidth="1"/>
    <col min="4411" max="4412" width="10.5703125" style="31"/>
    <col min="4413" max="4413" width="11.140625" style="31" customWidth="1"/>
    <col min="4414" max="4643" width="10.5703125" style="31"/>
    <col min="4644" max="4651" width="0" style="31" hidden="1" customWidth="1"/>
    <col min="4652" max="4652" width="3.7109375" style="31" customWidth="1"/>
    <col min="4653" max="4653" width="3.85546875" style="31" customWidth="1"/>
    <col min="4654" max="4654" width="3.7109375" style="31" customWidth="1"/>
    <col min="4655" max="4655" width="12.7109375" style="31" customWidth="1"/>
    <col min="4656" max="4656" width="52.7109375" style="31" customWidth="1"/>
    <col min="4657" max="4660" width="0" style="31" hidden="1" customWidth="1"/>
    <col min="4661" max="4661" width="12.28515625" style="31" customWidth="1"/>
    <col min="4662" max="4662" width="6.42578125" style="31" customWidth="1"/>
    <col min="4663" max="4663" width="12.28515625" style="31" customWidth="1"/>
    <col min="4664" max="4664" width="0" style="31" hidden="1" customWidth="1"/>
    <col min="4665" max="4665" width="3.7109375" style="31" customWidth="1"/>
    <col min="4666" max="4666" width="11.140625" style="31" bestFit="1" customWidth="1"/>
    <col min="4667" max="4668" width="10.5703125" style="31"/>
    <col min="4669" max="4669" width="11.140625" style="31" customWidth="1"/>
    <col min="4670" max="4899" width="10.5703125" style="31"/>
    <col min="4900" max="4907" width="0" style="31" hidden="1" customWidth="1"/>
    <col min="4908" max="4908" width="3.7109375" style="31" customWidth="1"/>
    <col min="4909" max="4909" width="3.85546875" style="31" customWidth="1"/>
    <col min="4910" max="4910" width="3.7109375" style="31" customWidth="1"/>
    <col min="4911" max="4911" width="12.7109375" style="31" customWidth="1"/>
    <col min="4912" max="4912" width="52.7109375" style="31" customWidth="1"/>
    <col min="4913" max="4916" width="0" style="31" hidden="1" customWidth="1"/>
    <col min="4917" max="4917" width="12.28515625" style="31" customWidth="1"/>
    <col min="4918" max="4918" width="6.42578125" style="31" customWidth="1"/>
    <col min="4919" max="4919" width="12.28515625" style="31" customWidth="1"/>
    <col min="4920" max="4920" width="0" style="31" hidden="1" customWidth="1"/>
    <col min="4921" max="4921" width="3.7109375" style="31" customWidth="1"/>
    <col min="4922" max="4922" width="11.140625" style="31" bestFit="1" customWidth="1"/>
    <col min="4923" max="4924" width="10.5703125" style="31"/>
    <col min="4925" max="4925" width="11.140625" style="31" customWidth="1"/>
    <col min="4926" max="5155" width="10.5703125" style="31"/>
    <col min="5156" max="5163" width="0" style="31" hidden="1" customWidth="1"/>
    <col min="5164" max="5164" width="3.7109375" style="31" customWidth="1"/>
    <col min="5165" max="5165" width="3.85546875" style="31" customWidth="1"/>
    <col min="5166" max="5166" width="3.7109375" style="31" customWidth="1"/>
    <col min="5167" max="5167" width="12.7109375" style="31" customWidth="1"/>
    <col min="5168" max="5168" width="52.7109375" style="31" customWidth="1"/>
    <col min="5169" max="5172" width="0" style="31" hidden="1" customWidth="1"/>
    <col min="5173" max="5173" width="12.28515625" style="31" customWidth="1"/>
    <col min="5174" max="5174" width="6.42578125" style="31" customWidth="1"/>
    <col min="5175" max="5175" width="12.28515625" style="31" customWidth="1"/>
    <col min="5176" max="5176" width="0" style="31" hidden="1" customWidth="1"/>
    <col min="5177" max="5177" width="3.7109375" style="31" customWidth="1"/>
    <col min="5178" max="5178" width="11.140625" style="31" bestFit="1" customWidth="1"/>
    <col min="5179" max="5180" width="10.5703125" style="31"/>
    <col min="5181" max="5181" width="11.140625" style="31" customWidth="1"/>
    <col min="5182" max="5411" width="10.5703125" style="31"/>
    <col min="5412" max="5419" width="0" style="31" hidden="1" customWidth="1"/>
    <col min="5420" max="5420" width="3.7109375" style="31" customWidth="1"/>
    <col min="5421" max="5421" width="3.85546875" style="31" customWidth="1"/>
    <col min="5422" max="5422" width="3.7109375" style="31" customWidth="1"/>
    <col min="5423" max="5423" width="12.7109375" style="31" customWidth="1"/>
    <col min="5424" max="5424" width="52.7109375" style="31" customWidth="1"/>
    <col min="5425" max="5428" width="0" style="31" hidden="1" customWidth="1"/>
    <col min="5429" max="5429" width="12.28515625" style="31" customWidth="1"/>
    <col min="5430" max="5430" width="6.42578125" style="31" customWidth="1"/>
    <col min="5431" max="5431" width="12.28515625" style="31" customWidth="1"/>
    <col min="5432" max="5432" width="0" style="31" hidden="1" customWidth="1"/>
    <col min="5433" max="5433" width="3.7109375" style="31" customWidth="1"/>
    <col min="5434" max="5434" width="11.140625" style="31" bestFit="1" customWidth="1"/>
    <col min="5435" max="5436" width="10.5703125" style="31"/>
    <col min="5437" max="5437" width="11.140625" style="31" customWidth="1"/>
    <col min="5438" max="5667" width="10.5703125" style="31"/>
    <col min="5668" max="5675" width="0" style="31" hidden="1" customWidth="1"/>
    <col min="5676" max="5676" width="3.7109375" style="31" customWidth="1"/>
    <col min="5677" max="5677" width="3.85546875" style="31" customWidth="1"/>
    <col min="5678" max="5678" width="3.7109375" style="31" customWidth="1"/>
    <col min="5679" max="5679" width="12.7109375" style="31" customWidth="1"/>
    <col min="5680" max="5680" width="52.7109375" style="31" customWidth="1"/>
    <col min="5681" max="5684" width="0" style="31" hidden="1" customWidth="1"/>
    <col min="5685" max="5685" width="12.28515625" style="31" customWidth="1"/>
    <col min="5686" max="5686" width="6.42578125" style="31" customWidth="1"/>
    <col min="5687" max="5687" width="12.28515625" style="31" customWidth="1"/>
    <col min="5688" max="5688" width="0" style="31" hidden="1" customWidth="1"/>
    <col min="5689" max="5689" width="3.7109375" style="31" customWidth="1"/>
    <col min="5690" max="5690" width="11.140625" style="31" bestFit="1" customWidth="1"/>
    <col min="5691" max="5692" width="10.5703125" style="31"/>
    <col min="5693" max="5693" width="11.140625" style="31" customWidth="1"/>
    <col min="5694" max="5923" width="10.5703125" style="31"/>
    <col min="5924" max="5931" width="0" style="31" hidden="1" customWidth="1"/>
    <col min="5932" max="5932" width="3.7109375" style="31" customWidth="1"/>
    <col min="5933" max="5933" width="3.85546875" style="31" customWidth="1"/>
    <col min="5934" max="5934" width="3.7109375" style="31" customWidth="1"/>
    <col min="5935" max="5935" width="12.7109375" style="31" customWidth="1"/>
    <col min="5936" max="5936" width="52.7109375" style="31" customWidth="1"/>
    <col min="5937" max="5940" width="0" style="31" hidden="1" customWidth="1"/>
    <col min="5941" max="5941" width="12.28515625" style="31" customWidth="1"/>
    <col min="5942" max="5942" width="6.42578125" style="31" customWidth="1"/>
    <col min="5943" max="5943" width="12.28515625" style="31" customWidth="1"/>
    <col min="5944" max="5944" width="0" style="31" hidden="1" customWidth="1"/>
    <col min="5945" max="5945" width="3.7109375" style="31" customWidth="1"/>
    <col min="5946" max="5946" width="11.140625" style="31" bestFit="1" customWidth="1"/>
    <col min="5947" max="5948" width="10.5703125" style="31"/>
    <col min="5949" max="5949" width="11.140625" style="31" customWidth="1"/>
    <col min="5950" max="6179" width="10.5703125" style="31"/>
    <col min="6180" max="6187" width="0" style="31" hidden="1" customWidth="1"/>
    <col min="6188" max="6188" width="3.7109375" style="31" customWidth="1"/>
    <col min="6189" max="6189" width="3.85546875" style="31" customWidth="1"/>
    <col min="6190" max="6190" width="3.7109375" style="31" customWidth="1"/>
    <col min="6191" max="6191" width="12.7109375" style="31" customWidth="1"/>
    <col min="6192" max="6192" width="52.7109375" style="31" customWidth="1"/>
    <col min="6193" max="6196" width="0" style="31" hidden="1" customWidth="1"/>
    <col min="6197" max="6197" width="12.28515625" style="31" customWidth="1"/>
    <col min="6198" max="6198" width="6.42578125" style="31" customWidth="1"/>
    <col min="6199" max="6199" width="12.28515625" style="31" customWidth="1"/>
    <col min="6200" max="6200" width="0" style="31" hidden="1" customWidth="1"/>
    <col min="6201" max="6201" width="3.7109375" style="31" customWidth="1"/>
    <col min="6202" max="6202" width="11.140625" style="31" bestFit="1" customWidth="1"/>
    <col min="6203" max="6204" width="10.5703125" style="31"/>
    <col min="6205" max="6205" width="11.140625" style="31" customWidth="1"/>
    <col min="6206" max="6435" width="10.5703125" style="31"/>
    <col min="6436" max="6443" width="0" style="31" hidden="1" customWidth="1"/>
    <col min="6444" max="6444" width="3.7109375" style="31" customWidth="1"/>
    <col min="6445" max="6445" width="3.85546875" style="31" customWidth="1"/>
    <col min="6446" max="6446" width="3.7109375" style="31" customWidth="1"/>
    <col min="6447" max="6447" width="12.7109375" style="31" customWidth="1"/>
    <col min="6448" max="6448" width="52.7109375" style="31" customWidth="1"/>
    <col min="6449" max="6452" width="0" style="31" hidden="1" customWidth="1"/>
    <col min="6453" max="6453" width="12.28515625" style="31" customWidth="1"/>
    <col min="6454" max="6454" width="6.42578125" style="31" customWidth="1"/>
    <col min="6455" max="6455" width="12.28515625" style="31" customWidth="1"/>
    <col min="6456" max="6456" width="0" style="31" hidden="1" customWidth="1"/>
    <col min="6457" max="6457" width="3.7109375" style="31" customWidth="1"/>
    <col min="6458" max="6458" width="11.140625" style="31" bestFit="1" customWidth="1"/>
    <col min="6459" max="6460" width="10.5703125" style="31"/>
    <col min="6461" max="6461" width="11.140625" style="31" customWidth="1"/>
    <col min="6462" max="6691" width="10.5703125" style="31"/>
    <col min="6692" max="6699" width="0" style="31" hidden="1" customWidth="1"/>
    <col min="6700" max="6700" width="3.7109375" style="31" customWidth="1"/>
    <col min="6701" max="6701" width="3.85546875" style="31" customWidth="1"/>
    <col min="6702" max="6702" width="3.7109375" style="31" customWidth="1"/>
    <col min="6703" max="6703" width="12.7109375" style="31" customWidth="1"/>
    <col min="6704" max="6704" width="52.7109375" style="31" customWidth="1"/>
    <col min="6705" max="6708" width="0" style="31" hidden="1" customWidth="1"/>
    <col min="6709" max="6709" width="12.28515625" style="31" customWidth="1"/>
    <col min="6710" max="6710" width="6.42578125" style="31" customWidth="1"/>
    <col min="6711" max="6711" width="12.28515625" style="31" customWidth="1"/>
    <col min="6712" max="6712" width="0" style="31" hidden="1" customWidth="1"/>
    <col min="6713" max="6713" width="3.7109375" style="31" customWidth="1"/>
    <col min="6714" max="6714" width="11.140625" style="31" bestFit="1" customWidth="1"/>
    <col min="6715" max="6716" width="10.5703125" style="31"/>
    <col min="6717" max="6717" width="11.140625" style="31" customWidth="1"/>
    <col min="6718" max="6947" width="10.5703125" style="31"/>
    <col min="6948" max="6955" width="0" style="31" hidden="1" customWidth="1"/>
    <col min="6956" max="6956" width="3.7109375" style="31" customWidth="1"/>
    <col min="6957" max="6957" width="3.85546875" style="31" customWidth="1"/>
    <col min="6958" max="6958" width="3.7109375" style="31" customWidth="1"/>
    <col min="6959" max="6959" width="12.7109375" style="31" customWidth="1"/>
    <col min="6960" max="6960" width="52.7109375" style="31" customWidth="1"/>
    <col min="6961" max="6964" width="0" style="31" hidden="1" customWidth="1"/>
    <col min="6965" max="6965" width="12.28515625" style="31" customWidth="1"/>
    <col min="6966" max="6966" width="6.42578125" style="31" customWidth="1"/>
    <col min="6967" max="6967" width="12.28515625" style="31" customWidth="1"/>
    <col min="6968" max="6968" width="0" style="31" hidden="1" customWidth="1"/>
    <col min="6969" max="6969" width="3.7109375" style="31" customWidth="1"/>
    <col min="6970" max="6970" width="11.140625" style="31" bestFit="1" customWidth="1"/>
    <col min="6971" max="6972" width="10.5703125" style="31"/>
    <col min="6973" max="6973" width="11.140625" style="31" customWidth="1"/>
    <col min="6974" max="7203" width="10.5703125" style="31"/>
    <col min="7204" max="7211" width="0" style="31" hidden="1" customWidth="1"/>
    <col min="7212" max="7212" width="3.7109375" style="31" customWidth="1"/>
    <col min="7213" max="7213" width="3.85546875" style="31" customWidth="1"/>
    <col min="7214" max="7214" width="3.7109375" style="31" customWidth="1"/>
    <col min="7215" max="7215" width="12.7109375" style="31" customWidth="1"/>
    <col min="7216" max="7216" width="52.7109375" style="31" customWidth="1"/>
    <col min="7217" max="7220" width="0" style="31" hidden="1" customWidth="1"/>
    <col min="7221" max="7221" width="12.28515625" style="31" customWidth="1"/>
    <col min="7222" max="7222" width="6.42578125" style="31" customWidth="1"/>
    <col min="7223" max="7223" width="12.28515625" style="31" customWidth="1"/>
    <col min="7224" max="7224" width="0" style="31" hidden="1" customWidth="1"/>
    <col min="7225" max="7225" width="3.7109375" style="31" customWidth="1"/>
    <col min="7226" max="7226" width="11.140625" style="31" bestFit="1" customWidth="1"/>
    <col min="7227" max="7228" width="10.5703125" style="31"/>
    <col min="7229" max="7229" width="11.140625" style="31" customWidth="1"/>
    <col min="7230" max="7459" width="10.5703125" style="31"/>
    <col min="7460" max="7467" width="0" style="31" hidden="1" customWidth="1"/>
    <col min="7468" max="7468" width="3.7109375" style="31" customWidth="1"/>
    <col min="7469" max="7469" width="3.85546875" style="31" customWidth="1"/>
    <col min="7470" max="7470" width="3.7109375" style="31" customWidth="1"/>
    <col min="7471" max="7471" width="12.7109375" style="31" customWidth="1"/>
    <col min="7472" max="7472" width="52.7109375" style="31" customWidth="1"/>
    <col min="7473" max="7476" width="0" style="31" hidden="1" customWidth="1"/>
    <col min="7477" max="7477" width="12.28515625" style="31" customWidth="1"/>
    <col min="7478" max="7478" width="6.42578125" style="31" customWidth="1"/>
    <col min="7479" max="7479" width="12.28515625" style="31" customWidth="1"/>
    <col min="7480" max="7480" width="0" style="31" hidden="1" customWidth="1"/>
    <col min="7481" max="7481" width="3.7109375" style="31" customWidth="1"/>
    <col min="7482" max="7482" width="11.140625" style="31" bestFit="1" customWidth="1"/>
    <col min="7483" max="7484" width="10.5703125" style="31"/>
    <col min="7485" max="7485" width="11.140625" style="31" customWidth="1"/>
    <col min="7486" max="7715" width="10.5703125" style="31"/>
    <col min="7716" max="7723" width="0" style="31" hidden="1" customWidth="1"/>
    <col min="7724" max="7724" width="3.7109375" style="31" customWidth="1"/>
    <col min="7725" max="7725" width="3.85546875" style="31" customWidth="1"/>
    <col min="7726" max="7726" width="3.7109375" style="31" customWidth="1"/>
    <col min="7727" max="7727" width="12.7109375" style="31" customWidth="1"/>
    <col min="7728" max="7728" width="52.7109375" style="31" customWidth="1"/>
    <col min="7729" max="7732" width="0" style="31" hidden="1" customWidth="1"/>
    <col min="7733" max="7733" width="12.28515625" style="31" customWidth="1"/>
    <col min="7734" max="7734" width="6.42578125" style="31" customWidth="1"/>
    <col min="7735" max="7735" width="12.28515625" style="31" customWidth="1"/>
    <col min="7736" max="7736" width="0" style="31" hidden="1" customWidth="1"/>
    <col min="7737" max="7737" width="3.7109375" style="31" customWidth="1"/>
    <col min="7738" max="7738" width="11.140625" style="31" bestFit="1" customWidth="1"/>
    <col min="7739" max="7740" width="10.5703125" style="31"/>
    <col min="7741" max="7741" width="11.140625" style="31" customWidth="1"/>
    <col min="7742" max="7971" width="10.5703125" style="31"/>
    <col min="7972" max="7979" width="0" style="31" hidden="1" customWidth="1"/>
    <col min="7980" max="7980" width="3.7109375" style="31" customWidth="1"/>
    <col min="7981" max="7981" width="3.85546875" style="31" customWidth="1"/>
    <col min="7982" max="7982" width="3.7109375" style="31" customWidth="1"/>
    <col min="7983" max="7983" width="12.7109375" style="31" customWidth="1"/>
    <col min="7984" max="7984" width="52.7109375" style="31" customWidth="1"/>
    <col min="7985" max="7988" width="0" style="31" hidden="1" customWidth="1"/>
    <col min="7989" max="7989" width="12.28515625" style="31" customWidth="1"/>
    <col min="7990" max="7990" width="6.42578125" style="31" customWidth="1"/>
    <col min="7991" max="7991" width="12.28515625" style="31" customWidth="1"/>
    <col min="7992" max="7992" width="0" style="31" hidden="1" customWidth="1"/>
    <col min="7993" max="7993" width="3.7109375" style="31" customWidth="1"/>
    <col min="7994" max="7994" width="11.140625" style="31" bestFit="1" customWidth="1"/>
    <col min="7995" max="7996" width="10.5703125" style="31"/>
    <col min="7997" max="7997" width="11.140625" style="31" customWidth="1"/>
    <col min="7998" max="8227" width="10.5703125" style="31"/>
    <col min="8228" max="8235" width="0" style="31" hidden="1" customWidth="1"/>
    <col min="8236" max="8236" width="3.7109375" style="31" customWidth="1"/>
    <col min="8237" max="8237" width="3.85546875" style="31" customWidth="1"/>
    <col min="8238" max="8238" width="3.7109375" style="31" customWidth="1"/>
    <col min="8239" max="8239" width="12.7109375" style="31" customWidth="1"/>
    <col min="8240" max="8240" width="52.7109375" style="31" customWidth="1"/>
    <col min="8241" max="8244" width="0" style="31" hidden="1" customWidth="1"/>
    <col min="8245" max="8245" width="12.28515625" style="31" customWidth="1"/>
    <col min="8246" max="8246" width="6.42578125" style="31" customWidth="1"/>
    <col min="8247" max="8247" width="12.28515625" style="31" customWidth="1"/>
    <col min="8248" max="8248" width="0" style="31" hidden="1" customWidth="1"/>
    <col min="8249" max="8249" width="3.7109375" style="31" customWidth="1"/>
    <col min="8250" max="8250" width="11.140625" style="31" bestFit="1" customWidth="1"/>
    <col min="8251" max="8252" width="10.5703125" style="31"/>
    <col min="8253" max="8253" width="11.140625" style="31" customWidth="1"/>
    <col min="8254" max="8483" width="10.5703125" style="31"/>
    <col min="8484" max="8491" width="0" style="31" hidden="1" customWidth="1"/>
    <col min="8492" max="8492" width="3.7109375" style="31" customWidth="1"/>
    <col min="8493" max="8493" width="3.85546875" style="31" customWidth="1"/>
    <col min="8494" max="8494" width="3.7109375" style="31" customWidth="1"/>
    <col min="8495" max="8495" width="12.7109375" style="31" customWidth="1"/>
    <col min="8496" max="8496" width="52.7109375" style="31" customWidth="1"/>
    <col min="8497" max="8500" width="0" style="31" hidden="1" customWidth="1"/>
    <col min="8501" max="8501" width="12.28515625" style="31" customWidth="1"/>
    <col min="8502" max="8502" width="6.42578125" style="31" customWidth="1"/>
    <col min="8503" max="8503" width="12.28515625" style="31" customWidth="1"/>
    <col min="8504" max="8504" width="0" style="31" hidden="1" customWidth="1"/>
    <col min="8505" max="8505" width="3.7109375" style="31" customWidth="1"/>
    <col min="8506" max="8506" width="11.140625" style="31" bestFit="1" customWidth="1"/>
    <col min="8507" max="8508" width="10.5703125" style="31"/>
    <col min="8509" max="8509" width="11.140625" style="31" customWidth="1"/>
    <col min="8510" max="8739" width="10.5703125" style="31"/>
    <col min="8740" max="8747" width="0" style="31" hidden="1" customWidth="1"/>
    <col min="8748" max="8748" width="3.7109375" style="31" customWidth="1"/>
    <col min="8749" max="8749" width="3.85546875" style="31" customWidth="1"/>
    <col min="8750" max="8750" width="3.7109375" style="31" customWidth="1"/>
    <col min="8751" max="8751" width="12.7109375" style="31" customWidth="1"/>
    <col min="8752" max="8752" width="52.7109375" style="31" customWidth="1"/>
    <col min="8753" max="8756" width="0" style="31" hidden="1" customWidth="1"/>
    <col min="8757" max="8757" width="12.28515625" style="31" customWidth="1"/>
    <col min="8758" max="8758" width="6.42578125" style="31" customWidth="1"/>
    <col min="8759" max="8759" width="12.28515625" style="31" customWidth="1"/>
    <col min="8760" max="8760" width="0" style="31" hidden="1" customWidth="1"/>
    <col min="8761" max="8761" width="3.7109375" style="31" customWidth="1"/>
    <col min="8762" max="8762" width="11.140625" style="31" bestFit="1" customWidth="1"/>
    <col min="8763" max="8764" width="10.5703125" style="31"/>
    <col min="8765" max="8765" width="11.140625" style="31" customWidth="1"/>
    <col min="8766" max="8995" width="10.5703125" style="31"/>
    <col min="8996" max="9003" width="0" style="31" hidden="1" customWidth="1"/>
    <col min="9004" max="9004" width="3.7109375" style="31" customWidth="1"/>
    <col min="9005" max="9005" width="3.85546875" style="31" customWidth="1"/>
    <col min="9006" max="9006" width="3.7109375" style="31" customWidth="1"/>
    <col min="9007" max="9007" width="12.7109375" style="31" customWidth="1"/>
    <col min="9008" max="9008" width="52.7109375" style="31" customWidth="1"/>
    <col min="9009" max="9012" width="0" style="31" hidden="1" customWidth="1"/>
    <col min="9013" max="9013" width="12.28515625" style="31" customWidth="1"/>
    <col min="9014" max="9014" width="6.42578125" style="31" customWidth="1"/>
    <col min="9015" max="9015" width="12.28515625" style="31" customWidth="1"/>
    <col min="9016" max="9016" width="0" style="31" hidden="1" customWidth="1"/>
    <col min="9017" max="9017" width="3.7109375" style="31" customWidth="1"/>
    <col min="9018" max="9018" width="11.140625" style="31" bestFit="1" customWidth="1"/>
    <col min="9019" max="9020" width="10.5703125" style="31"/>
    <col min="9021" max="9021" width="11.140625" style="31" customWidth="1"/>
    <col min="9022" max="9251" width="10.5703125" style="31"/>
    <col min="9252" max="9259" width="0" style="31" hidden="1" customWidth="1"/>
    <col min="9260" max="9260" width="3.7109375" style="31" customWidth="1"/>
    <col min="9261" max="9261" width="3.85546875" style="31" customWidth="1"/>
    <col min="9262" max="9262" width="3.7109375" style="31" customWidth="1"/>
    <col min="9263" max="9263" width="12.7109375" style="31" customWidth="1"/>
    <col min="9264" max="9264" width="52.7109375" style="31" customWidth="1"/>
    <col min="9265" max="9268" width="0" style="31" hidden="1" customWidth="1"/>
    <col min="9269" max="9269" width="12.28515625" style="31" customWidth="1"/>
    <col min="9270" max="9270" width="6.42578125" style="31" customWidth="1"/>
    <col min="9271" max="9271" width="12.28515625" style="31" customWidth="1"/>
    <col min="9272" max="9272" width="0" style="31" hidden="1" customWidth="1"/>
    <col min="9273" max="9273" width="3.7109375" style="31" customWidth="1"/>
    <col min="9274" max="9274" width="11.140625" style="31" bestFit="1" customWidth="1"/>
    <col min="9275" max="9276" width="10.5703125" style="31"/>
    <col min="9277" max="9277" width="11.140625" style="31" customWidth="1"/>
    <col min="9278" max="9507" width="10.5703125" style="31"/>
    <col min="9508" max="9515" width="0" style="31" hidden="1" customWidth="1"/>
    <col min="9516" max="9516" width="3.7109375" style="31" customWidth="1"/>
    <col min="9517" max="9517" width="3.85546875" style="31" customWidth="1"/>
    <col min="9518" max="9518" width="3.7109375" style="31" customWidth="1"/>
    <col min="9519" max="9519" width="12.7109375" style="31" customWidth="1"/>
    <col min="9520" max="9520" width="52.7109375" style="31" customWidth="1"/>
    <col min="9521" max="9524" width="0" style="31" hidden="1" customWidth="1"/>
    <col min="9525" max="9525" width="12.28515625" style="31" customWidth="1"/>
    <col min="9526" max="9526" width="6.42578125" style="31" customWidth="1"/>
    <col min="9527" max="9527" width="12.28515625" style="31" customWidth="1"/>
    <col min="9528" max="9528" width="0" style="31" hidden="1" customWidth="1"/>
    <col min="9529" max="9529" width="3.7109375" style="31" customWidth="1"/>
    <col min="9530" max="9530" width="11.140625" style="31" bestFit="1" customWidth="1"/>
    <col min="9531" max="9532" width="10.5703125" style="31"/>
    <col min="9533" max="9533" width="11.140625" style="31" customWidth="1"/>
    <col min="9534" max="9763" width="10.5703125" style="31"/>
    <col min="9764" max="9771" width="0" style="31" hidden="1" customWidth="1"/>
    <col min="9772" max="9772" width="3.7109375" style="31" customWidth="1"/>
    <col min="9773" max="9773" width="3.85546875" style="31" customWidth="1"/>
    <col min="9774" max="9774" width="3.7109375" style="31" customWidth="1"/>
    <col min="9775" max="9775" width="12.7109375" style="31" customWidth="1"/>
    <col min="9776" max="9776" width="52.7109375" style="31" customWidth="1"/>
    <col min="9777" max="9780" width="0" style="31" hidden="1" customWidth="1"/>
    <col min="9781" max="9781" width="12.28515625" style="31" customWidth="1"/>
    <col min="9782" max="9782" width="6.42578125" style="31" customWidth="1"/>
    <col min="9783" max="9783" width="12.28515625" style="31" customWidth="1"/>
    <col min="9784" max="9784" width="0" style="31" hidden="1" customWidth="1"/>
    <col min="9785" max="9785" width="3.7109375" style="31" customWidth="1"/>
    <col min="9786" max="9786" width="11.140625" style="31" bestFit="1" customWidth="1"/>
    <col min="9787" max="9788" width="10.5703125" style="31"/>
    <col min="9789" max="9789" width="11.140625" style="31" customWidth="1"/>
    <col min="9790" max="10019" width="10.5703125" style="31"/>
    <col min="10020" max="10027" width="0" style="31" hidden="1" customWidth="1"/>
    <col min="10028" max="10028" width="3.7109375" style="31" customWidth="1"/>
    <col min="10029" max="10029" width="3.85546875" style="31" customWidth="1"/>
    <col min="10030" max="10030" width="3.7109375" style="31" customWidth="1"/>
    <col min="10031" max="10031" width="12.7109375" style="31" customWidth="1"/>
    <col min="10032" max="10032" width="52.7109375" style="31" customWidth="1"/>
    <col min="10033" max="10036" width="0" style="31" hidden="1" customWidth="1"/>
    <col min="10037" max="10037" width="12.28515625" style="31" customWidth="1"/>
    <col min="10038" max="10038" width="6.42578125" style="31" customWidth="1"/>
    <col min="10039" max="10039" width="12.28515625" style="31" customWidth="1"/>
    <col min="10040" max="10040" width="0" style="31" hidden="1" customWidth="1"/>
    <col min="10041" max="10041" width="3.7109375" style="31" customWidth="1"/>
    <col min="10042" max="10042" width="11.140625" style="31" bestFit="1" customWidth="1"/>
    <col min="10043" max="10044" width="10.5703125" style="31"/>
    <col min="10045" max="10045" width="11.140625" style="31" customWidth="1"/>
    <col min="10046" max="10275" width="10.5703125" style="31"/>
    <col min="10276" max="10283" width="0" style="31" hidden="1" customWidth="1"/>
    <col min="10284" max="10284" width="3.7109375" style="31" customWidth="1"/>
    <col min="10285" max="10285" width="3.85546875" style="31" customWidth="1"/>
    <col min="10286" max="10286" width="3.7109375" style="31" customWidth="1"/>
    <col min="10287" max="10287" width="12.7109375" style="31" customWidth="1"/>
    <col min="10288" max="10288" width="52.7109375" style="31" customWidth="1"/>
    <col min="10289" max="10292" width="0" style="31" hidden="1" customWidth="1"/>
    <col min="10293" max="10293" width="12.28515625" style="31" customWidth="1"/>
    <col min="10294" max="10294" width="6.42578125" style="31" customWidth="1"/>
    <col min="10295" max="10295" width="12.28515625" style="31" customWidth="1"/>
    <col min="10296" max="10296" width="0" style="31" hidden="1" customWidth="1"/>
    <col min="10297" max="10297" width="3.7109375" style="31" customWidth="1"/>
    <col min="10298" max="10298" width="11.140625" style="31" bestFit="1" customWidth="1"/>
    <col min="10299" max="10300" width="10.5703125" style="31"/>
    <col min="10301" max="10301" width="11.140625" style="31" customWidth="1"/>
    <col min="10302" max="10531" width="10.5703125" style="31"/>
    <col min="10532" max="10539" width="0" style="31" hidden="1" customWidth="1"/>
    <col min="10540" max="10540" width="3.7109375" style="31" customWidth="1"/>
    <col min="10541" max="10541" width="3.85546875" style="31" customWidth="1"/>
    <col min="10542" max="10542" width="3.7109375" style="31" customWidth="1"/>
    <col min="10543" max="10543" width="12.7109375" style="31" customWidth="1"/>
    <col min="10544" max="10544" width="52.7109375" style="31" customWidth="1"/>
    <col min="10545" max="10548" width="0" style="31" hidden="1" customWidth="1"/>
    <col min="10549" max="10549" width="12.28515625" style="31" customWidth="1"/>
    <col min="10550" max="10550" width="6.42578125" style="31" customWidth="1"/>
    <col min="10551" max="10551" width="12.28515625" style="31" customWidth="1"/>
    <col min="10552" max="10552" width="0" style="31" hidden="1" customWidth="1"/>
    <col min="10553" max="10553" width="3.7109375" style="31" customWidth="1"/>
    <col min="10554" max="10554" width="11.140625" style="31" bestFit="1" customWidth="1"/>
    <col min="10555" max="10556" width="10.5703125" style="31"/>
    <col min="10557" max="10557" width="11.140625" style="31" customWidth="1"/>
    <col min="10558" max="10787" width="10.5703125" style="31"/>
    <col min="10788" max="10795" width="0" style="31" hidden="1" customWidth="1"/>
    <col min="10796" max="10796" width="3.7109375" style="31" customWidth="1"/>
    <col min="10797" max="10797" width="3.85546875" style="31" customWidth="1"/>
    <col min="10798" max="10798" width="3.7109375" style="31" customWidth="1"/>
    <col min="10799" max="10799" width="12.7109375" style="31" customWidth="1"/>
    <col min="10800" max="10800" width="52.7109375" style="31" customWidth="1"/>
    <col min="10801" max="10804" width="0" style="31" hidden="1" customWidth="1"/>
    <col min="10805" max="10805" width="12.28515625" style="31" customWidth="1"/>
    <col min="10806" max="10806" width="6.42578125" style="31" customWidth="1"/>
    <col min="10807" max="10807" width="12.28515625" style="31" customWidth="1"/>
    <col min="10808" max="10808" width="0" style="31" hidden="1" customWidth="1"/>
    <col min="10809" max="10809" width="3.7109375" style="31" customWidth="1"/>
    <col min="10810" max="10810" width="11.140625" style="31" bestFit="1" customWidth="1"/>
    <col min="10811" max="10812" width="10.5703125" style="31"/>
    <col min="10813" max="10813" width="11.140625" style="31" customWidth="1"/>
    <col min="10814" max="11043" width="10.5703125" style="31"/>
    <col min="11044" max="11051" width="0" style="31" hidden="1" customWidth="1"/>
    <col min="11052" max="11052" width="3.7109375" style="31" customWidth="1"/>
    <col min="11053" max="11053" width="3.85546875" style="31" customWidth="1"/>
    <col min="11054" max="11054" width="3.7109375" style="31" customWidth="1"/>
    <col min="11055" max="11055" width="12.7109375" style="31" customWidth="1"/>
    <col min="11056" max="11056" width="52.7109375" style="31" customWidth="1"/>
    <col min="11057" max="11060" width="0" style="31" hidden="1" customWidth="1"/>
    <col min="11061" max="11061" width="12.28515625" style="31" customWidth="1"/>
    <col min="11062" max="11062" width="6.42578125" style="31" customWidth="1"/>
    <col min="11063" max="11063" width="12.28515625" style="31" customWidth="1"/>
    <col min="11064" max="11064" width="0" style="31" hidden="1" customWidth="1"/>
    <col min="11065" max="11065" width="3.7109375" style="31" customWidth="1"/>
    <col min="11066" max="11066" width="11.140625" style="31" bestFit="1" customWidth="1"/>
    <col min="11067" max="11068" width="10.5703125" style="31"/>
    <col min="11069" max="11069" width="11.140625" style="31" customWidth="1"/>
    <col min="11070" max="11299" width="10.5703125" style="31"/>
    <col min="11300" max="11307" width="0" style="31" hidden="1" customWidth="1"/>
    <col min="11308" max="11308" width="3.7109375" style="31" customWidth="1"/>
    <col min="11309" max="11309" width="3.85546875" style="31" customWidth="1"/>
    <col min="11310" max="11310" width="3.7109375" style="31" customWidth="1"/>
    <col min="11311" max="11311" width="12.7109375" style="31" customWidth="1"/>
    <col min="11312" max="11312" width="52.7109375" style="31" customWidth="1"/>
    <col min="11313" max="11316" width="0" style="31" hidden="1" customWidth="1"/>
    <col min="11317" max="11317" width="12.28515625" style="31" customWidth="1"/>
    <col min="11318" max="11318" width="6.42578125" style="31" customWidth="1"/>
    <col min="11319" max="11319" width="12.28515625" style="31" customWidth="1"/>
    <col min="11320" max="11320" width="0" style="31" hidden="1" customWidth="1"/>
    <col min="11321" max="11321" width="3.7109375" style="31" customWidth="1"/>
    <col min="11322" max="11322" width="11.140625" style="31" bestFit="1" customWidth="1"/>
    <col min="11323" max="11324" width="10.5703125" style="31"/>
    <col min="11325" max="11325" width="11.140625" style="31" customWidth="1"/>
    <col min="11326" max="11555" width="10.5703125" style="31"/>
    <col min="11556" max="11563" width="0" style="31" hidden="1" customWidth="1"/>
    <col min="11564" max="11564" width="3.7109375" style="31" customWidth="1"/>
    <col min="11565" max="11565" width="3.85546875" style="31" customWidth="1"/>
    <col min="11566" max="11566" width="3.7109375" style="31" customWidth="1"/>
    <col min="11567" max="11567" width="12.7109375" style="31" customWidth="1"/>
    <col min="11568" max="11568" width="52.7109375" style="31" customWidth="1"/>
    <col min="11569" max="11572" width="0" style="31" hidden="1" customWidth="1"/>
    <col min="11573" max="11573" width="12.28515625" style="31" customWidth="1"/>
    <col min="11574" max="11574" width="6.42578125" style="31" customWidth="1"/>
    <col min="11575" max="11575" width="12.28515625" style="31" customWidth="1"/>
    <col min="11576" max="11576" width="0" style="31" hidden="1" customWidth="1"/>
    <col min="11577" max="11577" width="3.7109375" style="31" customWidth="1"/>
    <col min="11578" max="11578" width="11.140625" style="31" bestFit="1" customWidth="1"/>
    <col min="11579" max="11580" width="10.5703125" style="31"/>
    <col min="11581" max="11581" width="11.140625" style="31" customWidth="1"/>
    <col min="11582" max="11811" width="10.5703125" style="31"/>
    <col min="11812" max="11819" width="0" style="31" hidden="1" customWidth="1"/>
    <col min="11820" max="11820" width="3.7109375" style="31" customWidth="1"/>
    <col min="11821" max="11821" width="3.85546875" style="31" customWidth="1"/>
    <col min="11822" max="11822" width="3.7109375" style="31" customWidth="1"/>
    <col min="11823" max="11823" width="12.7109375" style="31" customWidth="1"/>
    <col min="11824" max="11824" width="52.7109375" style="31" customWidth="1"/>
    <col min="11825" max="11828" width="0" style="31" hidden="1" customWidth="1"/>
    <col min="11829" max="11829" width="12.28515625" style="31" customWidth="1"/>
    <col min="11830" max="11830" width="6.42578125" style="31" customWidth="1"/>
    <col min="11831" max="11831" width="12.28515625" style="31" customWidth="1"/>
    <col min="11832" max="11832" width="0" style="31" hidden="1" customWidth="1"/>
    <col min="11833" max="11833" width="3.7109375" style="31" customWidth="1"/>
    <col min="11834" max="11834" width="11.140625" style="31" bestFit="1" customWidth="1"/>
    <col min="11835" max="11836" width="10.5703125" style="31"/>
    <col min="11837" max="11837" width="11.140625" style="31" customWidth="1"/>
    <col min="11838" max="12067" width="10.5703125" style="31"/>
    <col min="12068" max="12075" width="0" style="31" hidden="1" customWidth="1"/>
    <col min="12076" max="12076" width="3.7109375" style="31" customWidth="1"/>
    <col min="12077" max="12077" width="3.85546875" style="31" customWidth="1"/>
    <col min="12078" max="12078" width="3.7109375" style="31" customWidth="1"/>
    <col min="12079" max="12079" width="12.7109375" style="31" customWidth="1"/>
    <col min="12080" max="12080" width="52.7109375" style="31" customWidth="1"/>
    <col min="12081" max="12084" width="0" style="31" hidden="1" customWidth="1"/>
    <col min="12085" max="12085" width="12.28515625" style="31" customWidth="1"/>
    <col min="12086" max="12086" width="6.42578125" style="31" customWidth="1"/>
    <col min="12087" max="12087" width="12.28515625" style="31" customWidth="1"/>
    <col min="12088" max="12088" width="0" style="31" hidden="1" customWidth="1"/>
    <col min="12089" max="12089" width="3.7109375" style="31" customWidth="1"/>
    <col min="12090" max="12090" width="11.140625" style="31" bestFit="1" customWidth="1"/>
    <col min="12091" max="12092" width="10.5703125" style="31"/>
    <col min="12093" max="12093" width="11.140625" style="31" customWidth="1"/>
    <col min="12094" max="12323" width="10.5703125" style="31"/>
    <col min="12324" max="12331" width="0" style="31" hidden="1" customWidth="1"/>
    <col min="12332" max="12332" width="3.7109375" style="31" customWidth="1"/>
    <col min="12333" max="12333" width="3.85546875" style="31" customWidth="1"/>
    <col min="12334" max="12334" width="3.7109375" style="31" customWidth="1"/>
    <col min="12335" max="12335" width="12.7109375" style="31" customWidth="1"/>
    <col min="12336" max="12336" width="52.7109375" style="31" customWidth="1"/>
    <col min="12337" max="12340" width="0" style="31" hidden="1" customWidth="1"/>
    <col min="12341" max="12341" width="12.28515625" style="31" customWidth="1"/>
    <col min="12342" max="12342" width="6.42578125" style="31" customWidth="1"/>
    <col min="12343" max="12343" width="12.28515625" style="31" customWidth="1"/>
    <col min="12344" max="12344" width="0" style="31" hidden="1" customWidth="1"/>
    <col min="12345" max="12345" width="3.7109375" style="31" customWidth="1"/>
    <col min="12346" max="12346" width="11.140625" style="31" bestFit="1" customWidth="1"/>
    <col min="12347" max="12348" width="10.5703125" style="31"/>
    <col min="12349" max="12349" width="11.140625" style="31" customWidth="1"/>
    <col min="12350" max="12579" width="10.5703125" style="31"/>
    <col min="12580" max="12587" width="0" style="31" hidden="1" customWidth="1"/>
    <col min="12588" max="12588" width="3.7109375" style="31" customWidth="1"/>
    <col min="12589" max="12589" width="3.85546875" style="31" customWidth="1"/>
    <col min="12590" max="12590" width="3.7109375" style="31" customWidth="1"/>
    <col min="12591" max="12591" width="12.7109375" style="31" customWidth="1"/>
    <col min="12592" max="12592" width="52.7109375" style="31" customWidth="1"/>
    <col min="12593" max="12596" width="0" style="31" hidden="1" customWidth="1"/>
    <col min="12597" max="12597" width="12.28515625" style="31" customWidth="1"/>
    <col min="12598" max="12598" width="6.42578125" style="31" customWidth="1"/>
    <col min="12599" max="12599" width="12.28515625" style="31" customWidth="1"/>
    <col min="12600" max="12600" width="0" style="31" hidden="1" customWidth="1"/>
    <col min="12601" max="12601" width="3.7109375" style="31" customWidth="1"/>
    <col min="12602" max="12602" width="11.140625" style="31" bestFit="1" customWidth="1"/>
    <col min="12603" max="12604" width="10.5703125" style="31"/>
    <col min="12605" max="12605" width="11.140625" style="31" customWidth="1"/>
    <col min="12606" max="12835" width="10.5703125" style="31"/>
    <col min="12836" max="12843" width="0" style="31" hidden="1" customWidth="1"/>
    <col min="12844" max="12844" width="3.7109375" style="31" customWidth="1"/>
    <col min="12845" max="12845" width="3.85546875" style="31" customWidth="1"/>
    <col min="12846" max="12846" width="3.7109375" style="31" customWidth="1"/>
    <col min="12847" max="12847" width="12.7109375" style="31" customWidth="1"/>
    <col min="12848" max="12848" width="52.7109375" style="31" customWidth="1"/>
    <col min="12849" max="12852" width="0" style="31" hidden="1" customWidth="1"/>
    <col min="12853" max="12853" width="12.28515625" style="31" customWidth="1"/>
    <col min="12854" max="12854" width="6.42578125" style="31" customWidth="1"/>
    <col min="12855" max="12855" width="12.28515625" style="31" customWidth="1"/>
    <col min="12856" max="12856" width="0" style="31" hidden="1" customWidth="1"/>
    <col min="12857" max="12857" width="3.7109375" style="31" customWidth="1"/>
    <col min="12858" max="12858" width="11.140625" style="31" bestFit="1" customWidth="1"/>
    <col min="12859" max="12860" width="10.5703125" style="31"/>
    <col min="12861" max="12861" width="11.140625" style="31" customWidth="1"/>
    <col min="12862" max="13091" width="10.5703125" style="31"/>
    <col min="13092" max="13099" width="0" style="31" hidden="1" customWidth="1"/>
    <col min="13100" max="13100" width="3.7109375" style="31" customWidth="1"/>
    <col min="13101" max="13101" width="3.85546875" style="31" customWidth="1"/>
    <col min="13102" max="13102" width="3.7109375" style="31" customWidth="1"/>
    <col min="13103" max="13103" width="12.7109375" style="31" customWidth="1"/>
    <col min="13104" max="13104" width="52.7109375" style="31" customWidth="1"/>
    <col min="13105" max="13108" width="0" style="31" hidden="1" customWidth="1"/>
    <col min="13109" max="13109" width="12.28515625" style="31" customWidth="1"/>
    <col min="13110" max="13110" width="6.42578125" style="31" customWidth="1"/>
    <col min="13111" max="13111" width="12.28515625" style="31" customWidth="1"/>
    <col min="13112" max="13112" width="0" style="31" hidden="1" customWidth="1"/>
    <col min="13113" max="13113" width="3.7109375" style="31" customWidth="1"/>
    <col min="13114" max="13114" width="11.140625" style="31" bestFit="1" customWidth="1"/>
    <col min="13115" max="13116" width="10.5703125" style="31"/>
    <col min="13117" max="13117" width="11.140625" style="31" customWidth="1"/>
    <col min="13118" max="13347" width="10.5703125" style="31"/>
    <col min="13348" max="13355" width="0" style="31" hidden="1" customWidth="1"/>
    <col min="13356" max="13356" width="3.7109375" style="31" customWidth="1"/>
    <col min="13357" max="13357" width="3.85546875" style="31" customWidth="1"/>
    <col min="13358" max="13358" width="3.7109375" style="31" customWidth="1"/>
    <col min="13359" max="13359" width="12.7109375" style="31" customWidth="1"/>
    <col min="13360" max="13360" width="52.7109375" style="31" customWidth="1"/>
    <col min="13361" max="13364" width="0" style="31" hidden="1" customWidth="1"/>
    <col min="13365" max="13365" width="12.28515625" style="31" customWidth="1"/>
    <col min="13366" max="13366" width="6.42578125" style="31" customWidth="1"/>
    <col min="13367" max="13367" width="12.28515625" style="31" customWidth="1"/>
    <col min="13368" max="13368" width="0" style="31" hidden="1" customWidth="1"/>
    <col min="13369" max="13369" width="3.7109375" style="31" customWidth="1"/>
    <col min="13370" max="13370" width="11.140625" style="31" bestFit="1" customWidth="1"/>
    <col min="13371" max="13372" width="10.5703125" style="31"/>
    <col min="13373" max="13373" width="11.140625" style="31" customWidth="1"/>
    <col min="13374" max="13603" width="10.5703125" style="31"/>
    <col min="13604" max="13611" width="0" style="31" hidden="1" customWidth="1"/>
    <col min="13612" max="13612" width="3.7109375" style="31" customWidth="1"/>
    <col min="13613" max="13613" width="3.85546875" style="31" customWidth="1"/>
    <col min="13614" max="13614" width="3.7109375" style="31" customWidth="1"/>
    <col min="13615" max="13615" width="12.7109375" style="31" customWidth="1"/>
    <col min="13616" max="13616" width="52.7109375" style="31" customWidth="1"/>
    <col min="13617" max="13620" width="0" style="31" hidden="1" customWidth="1"/>
    <col min="13621" max="13621" width="12.28515625" style="31" customWidth="1"/>
    <col min="13622" max="13622" width="6.42578125" style="31" customWidth="1"/>
    <col min="13623" max="13623" width="12.28515625" style="31" customWidth="1"/>
    <col min="13624" max="13624" width="0" style="31" hidden="1" customWidth="1"/>
    <col min="13625" max="13625" width="3.7109375" style="31" customWidth="1"/>
    <col min="13626" max="13626" width="11.140625" style="31" bestFit="1" customWidth="1"/>
    <col min="13627" max="13628" width="10.5703125" style="31"/>
    <col min="13629" max="13629" width="11.140625" style="31" customWidth="1"/>
    <col min="13630" max="13859" width="10.5703125" style="31"/>
    <col min="13860" max="13867" width="0" style="31" hidden="1" customWidth="1"/>
    <col min="13868" max="13868" width="3.7109375" style="31" customWidth="1"/>
    <col min="13869" max="13869" width="3.85546875" style="31" customWidth="1"/>
    <col min="13870" max="13870" width="3.7109375" style="31" customWidth="1"/>
    <col min="13871" max="13871" width="12.7109375" style="31" customWidth="1"/>
    <col min="13872" max="13872" width="52.7109375" style="31" customWidth="1"/>
    <col min="13873" max="13876" width="0" style="31" hidden="1" customWidth="1"/>
    <col min="13877" max="13877" width="12.28515625" style="31" customWidth="1"/>
    <col min="13878" max="13878" width="6.42578125" style="31" customWidth="1"/>
    <col min="13879" max="13879" width="12.28515625" style="31" customWidth="1"/>
    <col min="13880" max="13880" width="0" style="31" hidden="1" customWidth="1"/>
    <col min="13881" max="13881" width="3.7109375" style="31" customWidth="1"/>
    <col min="13882" max="13882" width="11.140625" style="31" bestFit="1" customWidth="1"/>
    <col min="13883" max="13884" width="10.5703125" style="31"/>
    <col min="13885" max="13885" width="11.140625" style="31" customWidth="1"/>
    <col min="13886" max="14115" width="10.5703125" style="31"/>
    <col min="14116" max="14123" width="0" style="31" hidden="1" customWidth="1"/>
    <col min="14124" max="14124" width="3.7109375" style="31" customWidth="1"/>
    <col min="14125" max="14125" width="3.85546875" style="31" customWidth="1"/>
    <col min="14126" max="14126" width="3.7109375" style="31" customWidth="1"/>
    <col min="14127" max="14127" width="12.7109375" style="31" customWidth="1"/>
    <col min="14128" max="14128" width="52.7109375" style="31" customWidth="1"/>
    <col min="14129" max="14132" width="0" style="31" hidden="1" customWidth="1"/>
    <col min="14133" max="14133" width="12.28515625" style="31" customWidth="1"/>
    <col min="14134" max="14134" width="6.42578125" style="31" customWidth="1"/>
    <col min="14135" max="14135" width="12.28515625" style="31" customWidth="1"/>
    <col min="14136" max="14136" width="0" style="31" hidden="1" customWidth="1"/>
    <col min="14137" max="14137" width="3.7109375" style="31" customWidth="1"/>
    <col min="14138" max="14138" width="11.140625" style="31" bestFit="1" customWidth="1"/>
    <col min="14139" max="14140" width="10.5703125" style="31"/>
    <col min="14141" max="14141" width="11.140625" style="31" customWidth="1"/>
    <col min="14142" max="14371" width="10.5703125" style="31"/>
    <col min="14372" max="14379" width="0" style="31" hidden="1" customWidth="1"/>
    <col min="14380" max="14380" width="3.7109375" style="31" customWidth="1"/>
    <col min="14381" max="14381" width="3.85546875" style="31" customWidth="1"/>
    <col min="14382" max="14382" width="3.7109375" style="31" customWidth="1"/>
    <col min="14383" max="14383" width="12.7109375" style="31" customWidth="1"/>
    <col min="14384" max="14384" width="52.7109375" style="31" customWidth="1"/>
    <col min="14385" max="14388" width="0" style="31" hidden="1" customWidth="1"/>
    <col min="14389" max="14389" width="12.28515625" style="31" customWidth="1"/>
    <col min="14390" max="14390" width="6.42578125" style="31" customWidth="1"/>
    <col min="14391" max="14391" width="12.28515625" style="31" customWidth="1"/>
    <col min="14392" max="14392" width="0" style="31" hidden="1" customWidth="1"/>
    <col min="14393" max="14393" width="3.7109375" style="31" customWidth="1"/>
    <col min="14394" max="14394" width="11.140625" style="31" bestFit="1" customWidth="1"/>
    <col min="14395" max="14396" width="10.5703125" style="31"/>
    <col min="14397" max="14397" width="11.140625" style="31" customWidth="1"/>
    <col min="14398" max="14627" width="10.5703125" style="31"/>
    <col min="14628" max="14635" width="0" style="31" hidden="1" customWidth="1"/>
    <col min="14636" max="14636" width="3.7109375" style="31" customWidth="1"/>
    <col min="14637" max="14637" width="3.85546875" style="31" customWidth="1"/>
    <col min="14638" max="14638" width="3.7109375" style="31" customWidth="1"/>
    <col min="14639" max="14639" width="12.7109375" style="31" customWidth="1"/>
    <col min="14640" max="14640" width="52.7109375" style="31" customWidth="1"/>
    <col min="14641" max="14644" width="0" style="31" hidden="1" customWidth="1"/>
    <col min="14645" max="14645" width="12.28515625" style="31" customWidth="1"/>
    <col min="14646" max="14646" width="6.42578125" style="31" customWidth="1"/>
    <col min="14647" max="14647" width="12.28515625" style="31" customWidth="1"/>
    <col min="14648" max="14648" width="0" style="31" hidden="1" customWidth="1"/>
    <col min="14649" max="14649" width="3.7109375" style="31" customWidth="1"/>
    <col min="14650" max="14650" width="11.140625" style="31" bestFit="1" customWidth="1"/>
    <col min="14651" max="14652" width="10.5703125" style="31"/>
    <col min="14653" max="14653" width="11.140625" style="31" customWidth="1"/>
    <col min="14654" max="14883" width="10.5703125" style="31"/>
    <col min="14884" max="14891" width="0" style="31" hidden="1" customWidth="1"/>
    <col min="14892" max="14892" width="3.7109375" style="31" customWidth="1"/>
    <col min="14893" max="14893" width="3.85546875" style="31" customWidth="1"/>
    <col min="14894" max="14894" width="3.7109375" style="31" customWidth="1"/>
    <col min="14895" max="14895" width="12.7109375" style="31" customWidth="1"/>
    <col min="14896" max="14896" width="52.7109375" style="31" customWidth="1"/>
    <col min="14897" max="14900" width="0" style="31" hidden="1" customWidth="1"/>
    <col min="14901" max="14901" width="12.28515625" style="31" customWidth="1"/>
    <col min="14902" max="14902" width="6.42578125" style="31" customWidth="1"/>
    <col min="14903" max="14903" width="12.28515625" style="31" customWidth="1"/>
    <col min="14904" max="14904" width="0" style="31" hidden="1" customWidth="1"/>
    <col min="14905" max="14905" width="3.7109375" style="31" customWidth="1"/>
    <col min="14906" max="14906" width="11.140625" style="31" bestFit="1" customWidth="1"/>
    <col min="14907" max="14908" width="10.5703125" style="31"/>
    <col min="14909" max="14909" width="11.140625" style="31" customWidth="1"/>
    <col min="14910" max="15139" width="10.5703125" style="31"/>
    <col min="15140" max="15147" width="0" style="31" hidden="1" customWidth="1"/>
    <col min="15148" max="15148" width="3.7109375" style="31" customWidth="1"/>
    <col min="15149" max="15149" width="3.85546875" style="31" customWidth="1"/>
    <col min="15150" max="15150" width="3.7109375" style="31" customWidth="1"/>
    <col min="15151" max="15151" width="12.7109375" style="31" customWidth="1"/>
    <col min="15152" max="15152" width="52.7109375" style="31" customWidth="1"/>
    <col min="15153" max="15156" width="0" style="31" hidden="1" customWidth="1"/>
    <col min="15157" max="15157" width="12.28515625" style="31" customWidth="1"/>
    <col min="15158" max="15158" width="6.42578125" style="31" customWidth="1"/>
    <col min="15159" max="15159" width="12.28515625" style="31" customWidth="1"/>
    <col min="15160" max="15160" width="0" style="31" hidden="1" customWidth="1"/>
    <col min="15161" max="15161" width="3.7109375" style="31" customWidth="1"/>
    <col min="15162" max="15162" width="11.140625" style="31" bestFit="1" customWidth="1"/>
    <col min="15163" max="15164" width="10.5703125" style="31"/>
    <col min="15165" max="15165" width="11.140625" style="31" customWidth="1"/>
    <col min="15166" max="15395" width="10.5703125" style="31"/>
    <col min="15396" max="15403" width="0" style="31" hidden="1" customWidth="1"/>
    <col min="15404" max="15404" width="3.7109375" style="31" customWidth="1"/>
    <col min="15405" max="15405" width="3.85546875" style="31" customWidth="1"/>
    <col min="15406" max="15406" width="3.7109375" style="31" customWidth="1"/>
    <col min="15407" max="15407" width="12.7109375" style="31" customWidth="1"/>
    <col min="15408" max="15408" width="52.7109375" style="31" customWidth="1"/>
    <col min="15409" max="15412" width="0" style="31" hidden="1" customWidth="1"/>
    <col min="15413" max="15413" width="12.28515625" style="31" customWidth="1"/>
    <col min="15414" max="15414" width="6.42578125" style="31" customWidth="1"/>
    <col min="15415" max="15415" width="12.28515625" style="31" customWidth="1"/>
    <col min="15416" max="15416" width="0" style="31" hidden="1" customWidth="1"/>
    <col min="15417" max="15417" width="3.7109375" style="31" customWidth="1"/>
    <col min="15418" max="15418" width="11.140625" style="31" bestFit="1" customWidth="1"/>
    <col min="15419" max="15420" width="10.5703125" style="31"/>
    <col min="15421" max="15421" width="11.140625" style="31" customWidth="1"/>
    <col min="15422" max="15651" width="10.5703125" style="31"/>
    <col min="15652" max="15659" width="0" style="31" hidden="1" customWidth="1"/>
    <col min="15660" max="15660" width="3.7109375" style="31" customWidth="1"/>
    <col min="15661" max="15661" width="3.85546875" style="31" customWidth="1"/>
    <col min="15662" max="15662" width="3.7109375" style="31" customWidth="1"/>
    <col min="15663" max="15663" width="12.7109375" style="31" customWidth="1"/>
    <col min="15664" max="15664" width="52.7109375" style="31" customWidth="1"/>
    <col min="15665" max="15668" width="0" style="31" hidden="1" customWidth="1"/>
    <col min="15669" max="15669" width="12.28515625" style="31" customWidth="1"/>
    <col min="15670" max="15670" width="6.42578125" style="31" customWidth="1"/>
    <col min="15671" max="15671" width="12.28515625" style="31" customWidth="1"/>
    <col min="15672" max="15672" width="0" style="31" hidden="1" customWidth="1"/>
    <col min="15673" max="15673" width="3.7109375" style="31" customWidth="1"/>
    <col min="15674" max="15674" width="11.140625" style="31" bestFit="1" customWidth="1"/>
    <col min="15675" max="15676" width="10.5703125" style="31"/>
    <col min="15677" max="15677" width="11.140625" style="31" customWidth="1"/>
    <col min="15678" max="15907" width="10.5703125" style="31"/>
    <col min="15908" max="15915" width="0" style="31" hidden="1" customWidth="1"/>
    <col min="15916" max="15916" width="3.7109375" style="31" customWidth="1"/>
    <col min="15917" max="15917" width="3.85546875" style="31" customWidth="1"/>
    <col min="15918" max="15918" width="3.7109375" style="31" customWidth="1"/>
    <col min="15919" max="15919" width="12.7109375" style="31" customWidth="1"/>
    <col min="15920" max="15920" width="52.7109375" style="31" customWidth="1"/>
    <col min="15921" max="15924" width="0" style="31" hidden="1" customWidth="1"/>
    <col min="15925" max="15925" width="12.28515625" style="31" customWidth="1"/>
    <col min="15926" max="15926" width="6.42578125" style="31" customWidth="1"/>
    <col min="15927" max="15927" width="12.28515625" style="31" customWidth="1"/>
    <col min="15928" max="15928" width="0" style="31" hidden="1" customWidth="1"/>
    <col min="15929" max="15929" width="3.7109375" style="31" customWidth="1"/>
    <col min="15930" max="15930" width="11.140625" style="31" bestFit="1" customWidth="1"/>
    <col min="15931" max="15932" width="10.5703125" style="31"/>
    <col min="15933" max="15933" width="11.140625" style="31" customWidth="1"/>
    <col min="15934" max="16163" width="10.5703125" style="31"/>
    <col min="16164" max="16171" width="0" style="31" hidden="1" customWidth="1"/>
    <col min="16172" max="16172" width="3.7109375" style="31" customWidth="1"/>
    <col min="16173" max="16173" width="3.85546875" style="31" customWidth="1"/>
    <col min="16174" max="16174" width="3.7109375" style="31" customWidth="1"/>
    <col min="16175" max="16175" width="12.7109375" style="31" customWidth="1"/>
    <col min="16176" max="16176" width="52.7109375" style="31" customWidth="1"/>
    <col min="16177" max="16180" width="0" style="31" hidden="1" customWidth="1"/>
    <col min="16181" max="16181" width="12.28515625" style="31" customWidth="1"/>
    <col min="16182" max="16182" width="6.42578125" style="31" customWidth="1"/>
    <col min="16183" max="16183" width="12.28515625" style="31" customWidth="1"/>
    <col min="16184" max="16184" width="0" style="31" hidden="1" customWidth="1"/>
    <col min="16185" max="16185" width="3.7109375" style="31" customWidth="1"/>
    <col min="16186" max="16186" width="11.140625" style="31" bestFit="1" customWidth="1"/>
    <col min="16187" max="16188" width="10.5703125" style="31"/>
    <col min="16189" max="16189" width="11.140625" style="31" customWidth="1"/>
    <col min="16190" max="16384" width="10.5703125" style="31"/>
  </cols>
  <sheetData>
    <row r="1" spans="1:69" hidden="1"/>
    <row r="2" spans="1:69" hidden="1"/>
    <row r="3" spans="1:69" hidden="1"/>
    <row r="4" spans="1:69" ht="3" customHeight="1">
      <c r="J4" s="74"/>
      <c r="K4" s="74"/>
      <c r="L4" s="383"/>
      <c r="M4" s="383"/>
      <c r="N4" s="383"/>
    </row>
    <row r="5" spans="1:69" ht="26.1" customHeight="1">
      <c r="J5" s="74"/>
      <c r="K5" s="74"/>
      <c r="L5" s="696" t="s">
        <v>717</v>
      </c>
      <c r="M5" s="696"/>
      <c r="N5" s="696"/>
      <c r="O5" s="696"/>
      <c r="P5" s="696"/>
      <c r="Q5" s="696"/>
      <c r="R5" s="696"/>
      <c r="S5" s="696"/>
      <c r="T5" s="696"/>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row>
    <row r="6" spans="1:69" ht="3" customHeight="1">
      <c r="J6" s="74"/>
      <c r="K6" s="74"/>
      <c r="L6" s="383"/>
      <c r="M6" s="383"/>
      <c r="N6" s="383"/>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row>
    <row r="7" spans="1:69" s="378" customFormat="1" ht="11.25" hidden="1">
      <c r="A7" s="183"/>
      <c r="B7" s="183"/>
      <c r="C7" s="183"/>
      <c r="D7" s="183"/>
      <c r="E7" s="183"/>
      <c r="F7" s="183"/>
      <c r="G7" s="183"/>
      <c r="H7" s="183"/>
      <c r="L7" s="583"/>
      <c r="M7" s="545"/>
      <c r="O7" s="672"/>
      <c r="P7" s="672"/>
      <c r="Q7" s="672"/>
      <c r="R7" s="672"/>
      <c r="S7" s="672"/>
      <c r="T7" s="672"/>
      <c r="U7" s="497"/>
      <c r="V7"/>
      <c r="W7"/>
      <c r="X7"/>
      <c r="Y7"/>
      <c r="Z7"/>
      <c r="AA7"/>
      <c r="AB7"/>
      <c r="AC7"/>
      <c r="AD7"/>
      <c r="AE7"/>
      <c r="AF7"/>
      <c r="AG7"/>
      <c r="AH7"/>
      <c r="AI7"/>
      <c r="AJ7"/>
      <c r="AK7"/>
      <c r="AL7"/>
      <c r="AM7"/>
      <c r="AN7"/>
      <c r="AO7"/>
      <c r="AP7"/>
      <c r="AQ7"/>
      <c r="AR7"/>
      <c r="AS7"/>
      <c r="AT7"/>
      <c r="AU7"/>
      <c r="AV7"/>
      <c r="AW7"/>
      <c r="AX7"/>
      <c r="AY7"/>
      <c r="AZ7"/>
      <c r="BA7"/>
      <c r="BB7"/>
      <c r="BC7"/>
      <c r="BD7"/>
      <c r="BE7" s="497"/>
      <c r="BG7" s="183"/>
      <c r="BH7" s="183"/>
      <c r="BI7" s="183"/>
      <c r="BJ7" s="183"/>
      <c r="BK7" s="183"/>
    </row>
    <row r="8" spans="1:69" s="138" customFormat="1" ht="18.75">
      <c r="A8" s="183"/>
      <c r="B8" s="183"/>
      <c r="C8" s="183"/>
      <c r="D8" s="183"/>
      <c r="E8" s="183"/>
      <c r="F8" s="183"/>
      <c r="G8" s="183"/>
      <c r="H8" s="183"/>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397"/>
      <c r="V8"/>
      <c r="W8"/>
      <c r="X8"/>
      <c r="Y8"/>
      <c r="Z8"/>
      <c r="AA8"/>
      <c r="AB8"/>
      <c r="AC8"/>
      <c r="AD8"/>
      <c r="AE8"/>
      <c r="AF8"/>
      <c r="AG8"/>
      <c r="AH8"/>
      <c r="AI8"/>
      <c r="AJ8"/>
      <c r="AK8"/>
      <c r="AL8"/>
      <c r="AM8"/>
      <c r="AN8"/>
      <c r="AO8"/>
      <c r="AP8"/>
      <c r="AQ8"/>
      <c r="AR8"/>
      <c r="AS8"/>
      <c r="AT8"/>
      <c r="AU8"/>
      <c r="AV8"/>
      <c r="AW8"/>
      <c r="AX8"/>
      <c r="AY8"/>
      <c r="AZ8"/>
      <c r="BA8"/>
      <c r="BB8"/>
      <c r="BC8"/>
      <c r="BD8"/>
      <c r="BE8" s="397"/>
      <c r="BF8" s="413"/>
      <c r="BG8" s="183"/>
      <c r="BH8" s="183"/>
      <c r="BI8" s="183"/>
      <c r="BJ8" s="183"/>
      <c r="BK8" s="183"/>
      <c r="BL8" s="183"/>
      <c r="BM8" s="183"/>
      <c r="BN8" s="183"/>
      <c r="BO8" s="183"/>
      <c r="BP8" s="183"/>
      <c r="BQ8" s="183"/>
    </row>
    <row r="9" spans="1:69" s="138" customFormat="1" ht="22.5">
      <c r="A9" s="183"/>
      <c r="B9" s="183"/>
      <c r="C9" s="183"/>
      <c r="D9" s="183"/>
      <c r="E9" s="183"/>
      <c r="F9" s="183"/>
      <c r="G9" s="183"/>
      <c r="H9" s="183"/>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397"/>
      <c r="V9"/>
      <c r="W9"/>
      <c r="X9"/>
      <c r="Y9"/>
      <c r="Z9"/>
      <c r="AA9"/>
      <c r="AB9"/>
      <c r="AC9"/>
      <c r="AD9"/>
      <c r="AE9"/>
      <c r="AF9"/>
      <c r="AG9"/>
      <c r="AH9"/>
      <c r="AI9"/>
      <c r="AJ9"/>
      <c r="AK9"/>
      <c r="AL9"/>
      <c r="AM9"/>
      <c r="AN9"/>
      <c r="AO9"/>
      <c r="AP9"/>
      <c r="AQ9"/>
      <c r="AR9"/>
      <c r="AS9"/>
      <c r="AT9"/>
      <c r="AU9"/>
      <c r="AV9"/>
      <c r="AW9"/>
      <c r="AX9"/>
      <c r="AY9"/>
      <c r="AZ9"/>
      <c r="BA9"/>
      <c r="BB9"/>
      <c r="BC9"/>
      <c r="BD9"/>
      <c r="BE9" s="397"/>
      <c r="BF9" s="413"/>
      <c r="BG9" s="183"/>
      <c r="BH9" s="183"/>
      <c r="BI9" s="183"/>
      <c r="BJ9" s="183"/>
      <c r="BK9" s="183"/>
      <c r="BL9" s="183"/>
      <c r="BM9" s="183"/>
      <c r="BN9" s="183"/>
      <c r="BO9" s="183"/>
      <c r="BP9" s="183"/>
      <c r="BQ9" s="183"/>
    </row>
    <row r="10" spans="1:69" s="378" customFormat="1" ht="11.25" hidden="1">
      <c r="A10" s="183"/>
      <c r="B10" s="183"/>
      <c r="C10" s="183"/>
      <c r="D10" s="183"/>
      <c r="E10" s="183"/>
      <c r="F10" s="183"/>
      <c r="G10" s="183"/>
      <c r="H10" s="183"/>
      <c r="L10" s="583"/>
      <c r="M10" s="545"/>
      <c r="O10" s="672"/>
      <c r="P10" s="672"/>
      <c r="Q10" s="672"/>
      <c r="R10" s="672"/>
      <c r="S10" s="672"/>
      <c r="T10" s="672"/>
      <c r="U10" s="497"/>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s="497"/>
      <c r="BG10" s="183"/>
      <c r="BH10" s="183"/>
      <c r="BI10" s="183"/>
      <c r="BJ10" s="183"/>
      <c r="BK10" s="183"/>
    </row>
    <row r="11" spans="1:69" s="138" customFormat="1" ht="11.25" hidden="1">
      <c r="A11" s="183"/>
      <c r="B11" s="183"/>
      <c r="C11" s="183"/>
      <c r="D11" s="183"/>
      <c r="E11" s="183"/>
      <c r="F11" s="183"/>
      <c r="G11" s="183"/>
      <c r="H11" s="183"/>
      <c r="L11" s="697"/>
      <c r="M11" s="697"/>
      <c r="N11" s="388"/>
      <c r="O11" s="397"/>
      <c r="P11" s="397"/>
      <c r="Q11" s="397"/>
      <c r="R11" s="397"/>
      <c r="S11" s="397"/>
      <c r="T11" s="397"/>
      <c r="U11" s="400" t="s">
        <v>371</v>
      </c>
      <c r="V11" s="397"/>
      <c r="W11" s="397"/>
      <c r="X11" s="397"/>
      <c r="Y11" s="397"/>
      <c r="Z11" s="397"/>
      <c r="AA11" s="397"/>
      <c r="AB11" s="400" t="s">
        <v>371</v>
      </c>
      <c r="AC11" s="397"/>
      <c r="AD11" s="397"/>
      <c r="AE11" s="397"/>
      <c r="AF11" s="397"/>
      <c r="AG11" s="397"/>
      <c r="AH11" s="397"/>
      <c r="AI11" s="400" t="s">
        <v>371</v>
      </c>
      <c r="AJ11" s="397"/>
      <c r="AK11" s="397"/>
      <c r="AL11" s="397"/>
      <c r="AM11" s="397"/>
      <c r="AN11" s="397"/>
      <c r="AO11" s="397"/>
      <c r="AP11" s="400" t="s">
        <v>371</v>
      </c>
      <c r="AQ11" s="397"/>
      <c r="AR11" s="397"/>
      <c r="AS11" s="397"/>
      <c r="AT11" s="397"/>
      <c r="AU11" s="397"/>
      <c r="AV11" s="397"/>
      <c r="AW11" s="400" t="s">
        <v>371</v>
      </c>
      <c r="AX11" s="397"/>
      <c r="AY11" s="397"/>
      <c r="AZ11" s="397"/>
      <c r="BA11" s="397"/>
      <c r="BB11" s="397"/>
      <c r="BC11" s="397"/>
      <c r="BD11" s="400" t="s">
        <v>371</v>
      </c>
      <c r="BG11" s="183"/>
      <c r="BH11" s="183"/>
      <c r="BI11" s="183"/>
      <c r="BJ11" s="183"/>
      <c r="BK11" s="183"/>
      <c r="BL11" s="183"/>
      <c r="BM11" s="183"/>
      <c r="BN11" s="183"/>
      <c r="BO11" s="183"/>
      <c r="BP11" s="183"/>
      <c r="BQ11" s="183"/>
    </row>
    <row r="12" spans="1:69">
      <c r="J12" s="74"/>
      <c r="K12" s="74"/>
      <c r="L12" s="383"/>
      <c r="M12" s="383"/>
      <c r="N12" s="399"/>
      <c r="O12" s="674"/>
      <c r="P12" s="674"/>
      <c r="Q12" s="674"/>
      <c r="R12" s="674"/>
      <c r="S12" s="674"/>
      <c r="T12" s="674"/>
      <c r="U12" s="674"/>
      <c r="V12" s="674" t="s">
        <v>2887</v>
      </c>
      <c r="W12" s="674"/>
      <c r="X12" s="674"/>
      <c r="Y12" s="674"/>
      <c r="Z12" s="674"/>
      <c r="AA12" s="674"/>
      <c r="AB12" s="674"/>
      <c r="AC12" s="674" t="s">
        <v>2887</v>
      </c>
      <c r="AD12" s="674"/>
      <c r="AE12" s="674"/>
      <c r="AF12" s="674"/>
      <c r="AG12" s="674"/>
      <c r="AH12" s="674"/>
      <c r="AI12" s="674"/>
      <c r="AJ12" s="674" t="s">
        <v>2887</v>
      </c>
      <c r="AK12" s="674"/>
      <c r="AL12" s="674"/>
      <c r="AM12" s="674"/>
      <c r="AN12" s="674"/>
      <c r="AO12" s="674"/>
      <c r="AP12" s="674"/>
      <c r="AQ12" s="674" t="s">
        <v>2887</v>
      </c>
      <c r="AR12" s="674"/>
      <c r="AS12" s="674"/>
      <c r="AT12" s="674"/>
      <c r="AU12" s="674"/>
      <c r="AV12" s="674"/>
      <c r="AW12" s="674"/>
      <c r="AX12" s="674" t="s">
        <v>2887</v>
      </c>
      <c r="AY12" s="674"/>
      <c r="AZ12" s="674"/>
      <c r="BA12" s="674"/>
      <c r="BB12" s="674"/>
      <c r="BC12" s="674"/>
      <c r="BD12" s="674"/>
    </row>
    <row r="13" spans="1:69">
      <c r="J13" s="74"/>
      <c r="K13" s="74"/>
      <c r="L13" s="618" t="s">
        <v>445</v>
      </c>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c r="AJ13" s="618"/>
      <c r="AK13" s="618"/>
      <c r="AL13" s="618"/>
      <c r="AM13" s="618"/>
      <c r="AN13" s="618"/>
      <c r="AO13" s="618"/>
      <c r="AP13" s="618"/>
      <c r="AQ13" s="618"/>
      <c r="AR13" s="618"/>
      <c r="AS13" s="618"/>
      <c r="AT13" s="618"/>
      <c r="AU13" s="618"/>
      <c r="AV13" s="618"/>
      <c r="AW13" s="618"/>
      <c r="AX13" s="618"/>
      <c r="AY13" s="618"/>
      <c r="AZ13" s="618"/>
      <c r="BA13" s="618"/>
      <c r="BB13" s="618"/>
      <c r="BC13" s="618"/>
      <c r="BD13" s="618"/>
      <c r="BE13" s="618"/>
      <c r="BF13" s="618" t="s">
        <v>446</v>
      </c>
    </row>
    <row r="14" spans="1:69" ht="14.25" customHeight="1">
      <c r="J14" s="74"/>
      <c r="K14" s="74"/>
      <c r="L14" s="680" t="s">
        <v>91</v>
      </c>
      <c r="M14" s="680" t="s">
        <v>602</v>
      </c>
      <c r="N14" s="464"/>
      <c r="O14" s="681" t="s">
        <v>604</v>
      </c>
      <c r="P14" s="682"/>
      <c r="Q14" s="682"/>
      <c r="R14" s="682"/>
      <c r="S14" s="682"/>
      <c r="T14" s="683"/>
      <c r="U14" s="691" t="s">
        <v>339</v>
      </c>
      <c r="V14" s="681" t="s">
        <v>604</v>
      </c>
      <c r="W14" s="682"/>
      <c r="X14" s="682"/>
      <c r="Y14" s="682"/>
      <c r="Z14" s="682"/>
      <c r="AA14" s="683"/>
      <c r="AB14" s="691" t="s">
        <v>339</v>
      </c>
      <c r="AC14" s="681" t="s">
        <v>604</v>
      </c>
      <c r="AD14" s="682"/>
      <c r="AE14" s="682"/>
      <c r="AF14" s="682"/>
      <c r="AG14" s="682"/>
      <c r="AH14" s="683"/>
      <c r="AI14" s="691" t="s">
        <v>339</v>
      </c>
      <c r="AJ14" s="681" t="s">
        <v>604</v>
      </c>
      <c r="AK14" s="682"/>
      <c r="AL14" s="682"/>
      <c r="AM14" s="682"/>
      <c r="AN14" s="682"/>
      <c r="AO14" s="683"/>
      <c r="AP14" s="691" t="s">
        <v>339</v>
      </c>
      <c r="AQ14" s="681" t="s">
        <v>604</v>
      </c>
      <c r="AR14" s="682"/>
      <c r="AS14" s="682"/>
      <c r="AT14" s="682"/>
      <c r="AU14" s="682"/>
      <c r="AV14" s="683"/>
      <c r="AW14" s="691" t="s">
        <v>339</v>
      </c>
      <c r="AX14" s="681" t="s">
        <v>604</v>
      </c>
      <c r="AY14" s="682"/>
      <c r="AZ14" s="682"/>
      <c r="BA14" s="682"/>
      <c r="BB14" s="682"/>
      <c r="BC14" s="683"/>
      <c r="BD14" s="691" t="s">
        <v>339</v>
      </c>
      <c r="BE14" s="677" t="s">
        <v>274</v>
      </c>
      <c r="BF14" s="618"/>
    </row>
    <row r="15" spans="1:69" ht="14.25" customHeight="1">
      <c r="J15" s="74"/>
      <c r="K15" s="74"/>
      <c r="L15" s="680"/>
      <c r="M15" s="680"/>
      <c r="N15" s="465"/>
      <c r="O15" s="686" t="s">
        <v>578</v>
      </c>
      <c r="P15" s="684" t="s">
        <v>270</v>
      </c>
      <c r="Q15" s="685"/>
      <c r="R15" s="688" t="s">
        <v>615</v>
      </c>
      <c r="S15" s="689"/>
      <c r="T15" s="690"/>
      <c r="U15" s="692"/>
      <c r="V15" s="686" t="s">
        <v>578</v>
      </c>
      <c r="W15" s="684" t="s">
        <v>270</v>
      </c>
      <c r="X15" s="685"/>
      <c r="Y15" s="688" t="s">
        <v>615</v>
      </c>
      <c r="Z15" s="689"/>
      <c r="AA15" s="690"/>
      <c r="AB15" s="692"/>
      <c r="AC15" s="686" t="s">
        <v>578</v>
      </c>
      <c r="AD15" s="684" t="s">
        <v>270</v>
      </c>
      <c r="AE15" s="685"/>
      <c r="AF15" s="688" t="s">
        <v>615</v>
      </c>
      <c r="AG15" s="689"/>
      <c r="AH15" s="690"/>
      <c r="AI15" s="692"/>
      <c r="AJ15" s="686" t="s">
        <v>578</v>
      </c>
      <c r="AK15" s="684" t="s">
        <v>270</v>
      </c>
      <c r="AL15" s="685"/>
      <c r="AM15" s="688" t="s">
        <v>615</v>
      </c>
      <c r="AN15" s="689"/>
      <c r="AO15" s="690"/>
      <c r="AP15" s="692"/>
      <c r="AQ15" s="686" t="s">
        <v>578</v>
      </c>
      <c r="AR15" s="684" t="s">
        <v>270</v>
      </c>
      <c r="AS15" s="685"/>
      <c r="AT15" s="688" t="s">
        <v>615</v>
      </c>
      <c r="AU15" s="689"/>
      <c r="AV15" s="690"/>
      <c r="AW15" s="692"/>
      <c r="AX15" s="686" t="s">
        <v>578</v>
      </c>
      <c r="AY15" s="684" t="s">
        <v>270</v>
      </c>
      <c r="AZ15" s="685"/>
      <c r="BA15" s="688" t="s">
        <v>615</v>
      </c>
      <c r="BB15" s="689"/>
      <c r="BC15" s="690"/>
      <c r="BD15" s="692"/>
      <c r="BE15" s="678"/>
      <c r="BF15" s="618"/>
    </row>
    <row r="16" spans="1:69" ht="33.75" customHeight="1">
      <c r="J16" s="74"/>
      <c r="K16" s="74"/>
      <c r="L16" s="680"/>
      <c r="M16" s="680"/>
      <c r="N16" s="466"/>
      <c r="O16" s="687"/>
      <c r="P16" s="88" t="s">
        <v>579</v>
      </c>
      <c r="Q16" s="88" t="s">
        <v>6</v>
      </c>
      <c r="R16" s="89" t="s">
        <v>273</v>
      </c>
      <c r="S16" s="675" t="s">
        <v>272</v>
      </c>
      <c r="T16" s="676"/>
      <c r="U16" s="693"/>
      <c r="V16" s="687"/>
      <c r="W16" s="88" t="s">
        <v>579</v>
      </c>
      <c r="X16" s="88" t="s">
        <v>6</v>
      </c>
      <c r="Y16" s="89" t="s">
        <v>273</v>
      </c>
      <c r="Z16" s="675" t="s">
        <v>272</v>
      </c>
      <c r="AA16" s="676"/>
      <c r="AB16" s="693"/>
      <c r="AC16" s="687"/>
      <c r="AD16" s="88" t="s">
        <v>579</v>
      </c>
      <c r="AE16" s="88" t="s">
        <v>6</v>
      </c>
      <c r="AF16" s="89" t="s">
        <v>273</v>
      </c>
      <c r="AG16" s="675" t="s">
        <v>272</v>
      </c>
      <c r="AH16" s="676"/>
      <c r="AI16" s="693"/>
      <c r="AJ16" s="687"/>
      <c r="AK16" s="88" t="s">
        <v>579</v>
      </c>
      <c r="AL16" s="88" t="s">
        <v>6</v>
      </c>
      <c r="AM16" s="89" t="s">
        <v>273</v>
      </c>
      <c r="AN16" s="675" t="s">
        <v>272</v>
      </c>
      <c r="AO16" s="676"/>
      <c r="AP16" s="693"/>
      <c r="AQ16" s="687"/>
      <c r="AR16" s="88" t="s">
        <v>579</v>
      </c>
      <c r="AS16" s="88" t="s">
        <v>6</v>
      </c>
      <c r="AT16" s="89" t="s">
        <v>273</v>
      </c>
      <c r="AU16" s="675" t="s">
        <v>272</v>
      </c>
      <c r="AV16" s="676"/>
      <c r="AW16" s="693"/>
      <c r="AX16" s="687"/>
      <c r="AY16" s="88" t="s">
        <v>579</v>
      </c>
      <c r="AZ16" s="88" t="s">
        <v>6</v>
      </c>
      <c r="BA16" s="89" t="s">
        <v>273</v>
      </c>
      <c r="BB16" s="675" t="s">
        <v>272</v>
      </c>
      <c r="BC16" s="676"/>
      <c r="BD16" s="693"/>
      <c r="BE16" s="679"/>
      <c r="BF16" s="618"/>
    </row>
    <row r="17" spans="1:71">
      <c r="J17" s="74"/>
      <c r="K17" s="389">
        <v>1</v>
      </c>
      <c r="L17" s="452" t="s">
        <v>92</v>
      </c>
      <c r="M17" s="452" t="s">
        <v>48</v>
      </c>
      <c r="N17" s="454" t="str">
        <f ca="1">OFFSET(N17,0,-1)</f>
        <v>2</v>
      </c>
      <c r="O17" s="453">
        <f ca="1">OFFSET(O17,0,-1)+1</f>
        <v>3</v>
      </c>
      <c r="P17" s="453">
        <f ca="1">OFFSET(P17,0,-1)+1</f>
        <v>4</v>
      </c>
      <c r="Q17" s="453">
        <f ca="1">OFFSET(Q17,0,-1)+1</f>
        <v>5</v>
      </c>
      <c r="R17" s="453">
        <f ca="1">OFFSET(R17,0,-1)+1</f>
        <v>6</v>
      </c>
      <c r="S17" s="698">
        <f ca="1">OFFSET(S17,0,-1)+1</f>
        <v>7</v>
      </c>
      <c r="T17" s="698"/>
      <c r="U17" s="453">
        <f ca="1">OFFSET(U17,0,-2)+1</f>
        <v>8</v>
      </c>
      <c r="V17" s="453">
        <f ca="1">OFFSET(V17,0,-1)+1</f>
        <v>9</v>
      </c>
      <c r="W17" s="453">
        <f ca="1">OFFSET(W17,0,-1)+1</f>
        <v>10</v>
      </c>
      <c r="X17" s="453">
        <f ca="1">OFFSET(X17,0,-1)+1</f>
        <v>11</v>
      </c>
      <c r="Y17" s="453">
        <f ca="1">OFFSET(Y17,0,-1)+1</f>
        <v>12</v>
      </c>
      <c r="Z17" s="698">
        <f ca="1">OFFSET(Z17,0,-1)+1</f>
        <v>13</v>
      </c>
      <c r="AA17" s="698"/>
      <c r="AB17" s="453">
        <f ca="1">OFFSET(AB17,0,-2)+1</f>
        <v>14</v>
      </c>
      <c r="AC17" s="453">
        <f ca="1">OFFSET(AC17,0,-1)+1</f>
        <v>15</v>
      </c>
      <c r="AD17" s="453">
        <f ca="1">OFFSET(AD17,0,-1)+1</f>
        <v>16</v>
      </c>
      <c r="AE17" s="453">
        <f ca="1">OFFSET(AE17,0,-1)+1</f>
        <v>17</v>
      </c>
      <c r="AF17" s="453">
        <f ca="1">OFFSET(AF17,0,-1)+1</f>
        <v>18</v>
      </c>
      <c r="AG17" s="698">
        <f ca="1">OFFSET(AG17,0,-1)+1</f>
        <v>19</v>
      </c>
      <c r="AH17" s="698"/>
      <c r="AI17" s="453">
        <f ca="1">OFFSET(AI17,0,-2)+1</f>
        <v>20</v>
      </c>
      <c r="AJ17" s="453">
        <f ca="1">OFFSET(AJ17,0,-1)+1</f>
        <v>21</v>
      </c>
      <c r="AK17" s="453">
        <f ca="1">OFFSET(AK17,0,-1)+1</f>
        <v>22</v>
      </c>
      <c r="AL17" s="453">
        <f ca="1">OFFSET(AL17,0,-1)+1</f>
        <v>23</v>
      </c>
      <c r="AM17" s="453">
        <f ca="1">OFFSET(AM17,0,-1)+1</f>
        <v>24</v>
      </c>
      <c r="AN17" s="698">
        <f ca="1">OFFSET(AN17,0,-1)+1</f>
        <v>25</v>
      </c>
      <c r="AO17" s="698"/>
      <c r="AP17" s="453">
        <f ca="1">OFFSET(AP17,0,-2)+1</f>
        <v>26</v>
      </c>
      <c r="AQ17" s="453">
        <f ca="1">OFFSET(AQ17,0,-1)+1</f>
        <v>27</v>
      </c>
      <c r="AR17" s="453">
        <f ca="1">OFFSET(AR17,0,-1)+1</f>
        <v>28</v>
      </c>
      <c r="AS17" s="453">
        <f ca="1">OFFSET(AS17,0,-1)+1</f>
        <v>29</v>
      </c>
      <c r="AT17" s="453">
        <f ca="1">OFFSET(AT17,0,-1)+1</f>
        <v>30</v>
      </c>
      <c r="AU17" s="698">
        <f ca="1">OFFSET(AU17,0,-1)+1</f>
        <v>31</v>
      </c>
      <c r="AV17" s="698"/>
      <c r="AW17" s="453">
        <f ca="1">OFFSET(AW17,0,-2)+1</f>
        <v>32</v>
      </c>
      <c r="AX17" s="453">
        <f ca="1">OFFSET(AX17,0,-1)+1</f>
        <v>33</v>
      </c>
      <c r="AY17" s="453">
        <f ca="1">OFFSET(AY17,0,-1)+1</f>
        <v>34</v>
      </c>
      <c r="AZ17" s="453">
        <f ca="1">OFFSET(AZ17,0,-1)+1</f>
        <v>35</v>
      </c>
      <c r="BA17" s="453">
        <f ca="1">OFFSET(BA17,0,-1)+1</f>
        <v>36</v>
      </c>
      <c r="BB17" s="698">
        <f ca="1">OFFSET(BB17,0,-1)+1</f>
        <v>37</v>
      </c>
      <c r="BC17" s="698"/>
      <c r="BD17" s="453">
        <f ca="1">OFFSET(BD17,0,-2)+1</f>
        <v>38</v>
      </c>
      <c r="BE17" s="454">
        <f ca="1">OFFSET(BE17,0,-1)</f>
        <v>38</v>
      </c>
      <c r="BF17" s="453">
        <f ca="1">OFFSET(BF17,0,-1)+1</f>
        <v>39</v>
      </c>
    </row>
    <row r="18" spans="1:71" ht="22.5">
      <c r="A18" s="699">
        <v>1</v>
      </c>
      <c r="E18" s="184"/>
      <c r="F18" s="284"/>
      <c r="G18" s="284"/>
      <c r="H18" s="284"/>
      <c r="J18" s="506"/>
      <c r="K18" s="509"/>
      <c r="L18" s="402">
        <f>mergeValue(A18)</f>
        <v>1</v>
      </c>
      <c r="M18" s="450" t="s">
        <v>19</v>
      </c>
      <c r="N18" s="451"/>
      <c r="O18" s="700" t="str">
        <f>IF('Перечень тарифов'!J21="","","" &amp; 'Перечень тарифов'!J21 &amp; "")</f>
        <v>Тариф на тепловую энергию (мощность)</v>
      </c>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0"/>
      <c r="AM18" s="700"/>
      <c r="AN18" s="700"/>
      <c r="AO18" s="700"/>
      <c r="AP18" s="700"/>
      <c r="AQ18" s="700"/>
      <c r="AR18" s="700"/>
      <c r="AS18" s="700"/>
      <c r="AT18" s="700"/>
      <c r="AU18" s="700"/>
      <c r="AV18" s="700"/>
      <c r="AW18" s="700"/>
      <c r="AX18" s="700"/>
      <c r="AY18" s="700"/>
      <c r="AZ18" s="700"/>
      <c r="BA18" s="700"/>
      <c r="BB18" s="700"/>
      <c r="BC18" s="700"/>
      <c r="BD18" s="700"/>
      <c r="BE18" s="700"/>
      <c r="BF18" s="446" t="s">
        <v>718</v>
      </c>
      <c r="BH18" s="182"/>
      <c r="BI18" s="182" t="str">
        <f t="shared" ref="BI18:BI28" si="0">IF(M18="","",M18 )</f>
        <v>Наименование тарифа</v>
      </c>
      <c r="BJ18" s="182"/>
      <c r="BK18" s="182"/>
      <c r="BL18" s="182"/>
      <c r="BR18" s="173"/>
      <c r="BS18" s="173"/>
    </row>
    <row r="19" spans="1:71" hidden="1">
      <c r="A19" s="699"/>
      <c r="B19" s="699">
        <v>1</v>
      </c>
      <c r="E19" s="284"/>
      <c r="F19" s="284"/>
      <c r="G19" s="284"/>
      <c r="H19" s="284"/>
      <c r="I19" s="151"/>
      <c r="J19" s="505"/>
      <c r="K19" s="507"/>
      <c r="L19" s="402" t="str">
        <f>mergeValue(A19) &amp;"."&amp; mergeValue(B19)</f>
        <v>1.1</v>
      </c>
      <c r="M19" s="418"/>
      <c r="N19" s="451"/>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0"/>
      <c r="AM19" s="700"/>
      <c r="AN19" s="700"/>
      <c r="AO19" s="700"/>
      <c r="AP19" s="700"/>
      <c r="AQ19" s="700"/>
      <c r="AR19" s="700"/>
      <c r="AS19" s="700"/>
      <c r="AT19" s="700"/>
      <c r="AU19" s="700"/>
      <c r="AV19" s="700"/>
      <c r="AW19" s="700"/>
      <c r="AX19" s="700"/>
      <c r="AY19" s="700"/>
      <c r="AZ19" s="700"/>
      <c r="BA19" s="700"/>
      <c r="BB19" s="700"/>
      <c r="BC19" s="700"/>
      <c r="BD19" s="700"/>
      <c r="BE19" s="700"/>
      <c r="BF19" s="446"/>
      <c r="BH19" s="182"/>
      <c r="BI19" s="182" t="str">
        <f t="shared" si="0"/>
        <v/>
      </c>
      <c r="BJ19" s="182"/>
      <c r="BK19" s="182"/>
      <c r="BL19" s="182"/>
      <c r="BR19" s="173"/>
      <c r="BS19" s="173"/>
    </row>
    <row r="20" spans="1:71" hidden="1">
      <c r="A20" s="699"/>
      <c r="B20" s="699"/>
      <c r="C20" s="699">
        <v>1</v>
      </c>
      <c r="E20" s="284"/>
      <c r="F20" s="284"/>
      <c r="G20" s="284"/>
      <c r="H20" s="284"/>
      <c r="I20" s="508"/>
      <c r="J20" s="505"/>
      <c r="K20" s="507"/>
      <c r="L20" s="402" t="str">
        <f>mergeValue(A20) &amp;"."&amp; mergeValue(B20)&amp;"."&amp; mergeValue(C20)</f>
        <v>1.1.1</v>
      </c>
      <c r="M20" s="419"/>
      <c r="N20" s="451"/>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0"/>
      <c r="AM20" s="700"/>
      <c r="AN20" s="700"/>
      <c r="AO20" s="700"/>
      <c r="AP20" s="700"/>
      <c r="AQ20" s="700"/>
      <c r="AR20" s="700"/>
      <c r="AS20" s="700"/>
      <c r="AT20" s="700"/>
      <c r="AU20" s="700"/>
      <c r="AV20" s="700"/>
      <c r="AW20" s="700"/>
      <c r="AX20" s="700"/>
      <c r="AY20" s="700"/>
      <c r="AZ20" s="700"/>
      <c r="BA20" s="700"/>
      <c r="BB20" s="700"/>
      <c r="BC20" s="700"/>
      <c r="BD20" s="700"/>
      <c r="BE20" s="700"/>
      <c r="BF20" s="446"/>
      <c r="BH20" s="182"/>
      <c r="BI20" s="182" t="str">
        <f t="shared" si="0"/>
        <v/>
      </c>
      <c r="BJ20" s="182"/>
      <c r="BK20" s="182"/>
      <c r="BL20" s="182"/>
      <c r="BR20" s="173"/>
      <c r="BS20" s="173"/>
    </row>
    <row r="21" spans="1:71" hidden="1">
      <c r="A21" s="699"/>
      <c r="B21" s="699"/>
      <c r="C21" s="699"/>
      <c r="D21" s="699">
        <v>1</v>
      </c>
      <c r="E21" s="284"/>
      <c r="F21" s="284"/>
      <c r="G21" s="284"/>
      <c r="H21" s="284"/>
      <c r="I21" s="508"/>
      <c r="J21" s="505"/>
      <c r="K21" s="507"/>
      <c r="L21" s="402" t="str">
        <f>mergeValue(A21) &amp;"."&amp; mergeValue(B21)&amp;"."&amp; mergeValue(C21)&amp;"."&amp; mergeValue(D21)</f>
        <v>1.1.1.1</v>
      </c>
      <c r="M21" s="420"/>
      <c r="N21" s="451"/>
      <c r="O21" s="700"/>
      <c r="P21" s="700"/>
      <c r="Q21" s="700"/>
      <c r="R21" s="700"/>
      <c r="S21" s="700"/>
      <c r="T21" s="700"/>
      <c r="U21" s="700"/>
      <c r="V21" s="700"/>
      <c r="W21" s="700"/>
      <c r="X21" s="700"/>
      <c r="Y21" s="700"/>
      <c r="Z21" s="700"/>
      <c r="AA21" s="700"/>
      <c r="AB21" s="700"/>
      <c r="AC21" s="700"/>
      <c r="AD21" s="700"/>
      <c r="AE21" s="700"/>
      <c r="AF21" s="700"/>
      <c r="AG21" s="700"/>
      <c r="AH21" s="700"/>
      <c r="AI21" s="700"/>
      <c r="AJ21" s="700"/>
      <c r="AK21" s="700"/>
      <c r="AL21" s="700"/>
      <c r="AM21" s="700"/>
      <c r="AN21" s="700"/>
      <c r="AO21" s="700"/>
      <c r="AP21" s="700"/>
      <c r="AQ21" s="700"/>
      <c r="AR21" s="700"/>
      <c r="AS21" s="700"/>
      <c r="AT21" s="700"/>
      <c r="AU21" s="700"/>
      <c r="AV21" s="700"/>
      <c r="AW21" s="700"/>
      <c r="AX21" s="700"/>
      <c r="AY21" s="700"/>
      <c r="AZ21" s="700"/>
      <c r="BA21" s="700"/>
      <c r="BB21" s="700"/>
      <c r="BC21" s="700"/>
      <c r="BD21" s="700"/>
      <c r="BE21" s="700"/>
      <c r="BF21" s="446"/>
      <c r="BH21" s="182"/>
      <c r="BI21" s="182" t="str">
        <f t="shared" si="0"/>
        <v/>
      </c>
      <c r="BJ21" s="182"/>
      <c r="BK21" s="182"/>
      <c r="BL21" s="182"/>
      <c r="BR21" s="173"/>
      <c r="BS21" s="173"/>
    </row>
    <row r="22" spans="1:71" ht="78.75">
      <c r="A22" s="699"/>
      <c r="B22" s="699"/>
      <c r="C22" s="699"/>
      <c r="D22" s="699"/>
      <c r="E22" s="699">
        <v>1</v>
      </c>
      <c r="F22" s="284"/>
      <c r="G22" s="284"/>
      <c r="H22" s="173">
        <v>1</v>
      </c>
      <c r="I22" s="699">
        <v>1</v>
      </c>
      <c r="J22" s="284"/>
      <c r="K22" s="511"/>
      <c r="L22" s="402" t="str">
        <f>mergeValue(A22) &amp;"."&amp; mergeValue(B22)&amp;"."&amp; mergeValue(C22)&amp;"."&amp; mergeValue(D22)&amp;"."&amp; mergeValue(E22)</f>
        <v>1.1.1.1.1</v>
      </c>
      <c r="M22" s="422" t="s">
        <v>8</v>
      </c>
      <c r="N22" s="451"/>
      <c r="O22" s="701" t="s">
        <v>3</v>
      </c>
      <c r="P22" s="701"/>
      <c r="Q22" s="701"/>
      <c r="R22" s="701"/>
      <c r="S22" s="701"/>
      <c r="T22" s="701"/>
      <c r="U22" s="701"/>
      <c r="V22" s="701"/>
      <c r="W22" s="701"/>
      <c r="X22" s="701"/>
      <c r="Y22" s="701"/>
      <c r="Z22" s="701"/>
      <c r="AA22" s="701"/>
      <c r="AB22" s="701"/>
      <c r="AC22" s="701"/>
      <c r="AD22" s="701"/>
      <c r="AE22" s="701"/>
      <c r="AF22" s="701"/>
      <c r="AG22" s="701"/>
      <c r="AH22" s="701"/>
      <c r="AI22" s="701"/>
      <c r="AJ22" s="701"/>
      <c r="AK22" s="701"/>
      <c r="AL22" s="701"/>
      <c r="AM22" s="701"/>
      <c r="AN22" s="701"/>
      <c r="AO22" s="701"/>
      <c r="AP22" s="701"/>
      <c r="AQ22" s="701"/>
      <c r="AR22" s="701"/>
      <c r="AS22" s="701"/>
      <c r="AT22" s="701"/>
      <c r="AU22" s="701"/>
      <c r="AV22" s="701"/>
      <c r="AW22" s="701"/>
      <c r="AX22" s="701"/>
      <c r="AY22" s="701"/>
      <c r="AZ22" s="701"/>
      <c r="BA22" s="701"/>
      <c r="BB22" s="701"/>
      <c r="BC22" s="701"/>
      <c r="BD22" s="701"/>
      <c r="BE22" s="701"/>
      <c r="BF22" s="446" t="s">
        <v>719</v>
      </c>
      <c r="BH22" s="182"/>
      <c r="BI22" s="182" t="str">
        <f t="shared" si="0"/>
        <v>Схема подключения теплопотребляющей установки к коллектору источника тепловой энергии</v>
      </c>
      <c r="BJ22" s="182"/>
      <c r="BK22" s="182"/>
      <c r="BL22" s="182"/>
      <c r="BR22" s="173"/>
      <c r="BS22" s="173"/>
    </row>
    <row r="23" spans="1:71" ht="33.75">
      <c r="A23" s="699"/>
      <c r="B23" s="699"/>
      <c r="C23" s="699"/>
      <c r="D23" s="699"/>
      <c r="E23" s="699"/>
      <c r="F23" s="699">
        <v>1</v>
      </c>
      <c r="G23" s="173"/>
      <c r="H23" s="173"/>
      <c r="I23" s="699"/>
      <c r="J23" s="699">
        <v>1</v>
      </c>
      <c r="K23" s="512"/>
      <c r="L23" s="402" t="str">
        <f>mergeValue(A23) &amp;"."&amp; mergeValue(B23)&amp;"."&amp; mergeValue(C23)&amp;"."&amp; mergeValue(D23)&amp;"."&amp; mergeValue(E23)&amp;"."&amp; mergeValue(F23)</f>
        <v>1.1.1.1.1.1</v>
      </c>
      <c r="M23" s="423" t="s">
        <v>9</v>
      </c>
      <c r="N23" s="451"/>
      <c r="O23" s="702" t="s">
        <v>3</v>
      </c>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3"/>
      <c r="AQ23" s="703"/>
      <c r="AR23" s="703"/>
      <c r="AS23" s="703"/>
      <c r="AT23" s="703"/>
      <c r="AU23" s="703"/>
      <c r="AV23" s="703"/>
      <c r="AW23" s="703"/>
      <c r="AX23" s="703"/>
      <c r="AY23" s="703"/>
      <c r="AZ23" s="703"/>
      <c r="BA23" s="703"/>
      <c r="BB23" s="703"/>
      <c r="BC23" s="703"/>
      <c r="BD23" s="703"/>
      <c r="BE23" s="704"/>
      <c r="BF23" s="446" t="s">
        <v>720</v>
      </c>
      <c r="BH23" s="182"/>
      <c r="BI23" s="182" t="str">
        <f t="shared" si="0"/>
        <v>Группа потребителей</v>
      </c>
      <c r="BJ23" s="182"/>
      <c r="BK23" s="182"/>
      <c r="BL23" s="182"/>
      <c r="BR23" s="173"/>
      <c r="BS23" s="173"/>
    </row>
    <row r="24" spans="1:71" ht="122.1" customHeight="1">
      <c r="A24" s="699"/>
      <c r="B24" s="699"/>
      <c r="C24" s="699"/>
      <c r="D24" s="699"/>
      <c r="E24" s="699"/>
      <c r="F24" s="699"/>
      <c r="G24" s="173">
        <v>1</v>
      </c>
      <c r="H24" s="173"/>
      <c r="I24" s="699"/>
      <c r="J24" s="699"/>
      <c r="K24" s="512">
        <v>1</v>
      </c>
      <c r="L24" s="402" t="str">
        <f>mergeValue(A24) &amp;"."&amp; mergeValue(B24)&amp;"."&amp; mergeValue(C24)&amp;"."&amp; mergeValue(D24)&amp;"."&amp; mergeValue(E24)&amp;"."&amp; mergeValue(F24)&amp;"."&amp; mergeValue(G24)</f>
        <v>1.1.1.1.1.1.1</v>
      </c>
      <c r="M24" s="528" t="s">
        <v>605</v>
      </c>
      <c r="N24" s="451"/>
      <c r="O24" s="482">
        <v>1990</v>
      </c>
      <c r="P24" s="428"/>
      <c r="Q24" s="539"/>
      <c r="R24" s="694" t="s">
        <v>2890</v>
      </c>
      <c r="S24" s="695" t="s">
        <v>83</v>
      </c>
      <c r="T24" s="694" t="s">
        <v>2891</v>
      </c>
      <c r="U24" s="695" t="s">
        <v>83</v>
      </c>
      <c r="V24" s="482">
        <v>2061.21</v>
      </c>
      <c r="W24" s="428"/>
      <c r="X24" s="539"/>
      <c r="Y24" s="694" t="s">
        <v>2892</v>
      </c>
      <c r="Z24" s="695" t="s">
        <v>83</v>
      </c>
      <c r="AA24" s="694" t="s">
        <v>2893</v>
      </c>
      <c r="AB24" s="695" t="s">
        <v>83</v>
      </c>
      <c r="AC24" s="482">
        <v>2061.21</v>
      </c>
      <c r="AD24" s="428"/>
      <c r="AE24" s="539"/>
      <c r="AF24" s="694" t="s">
        <v>2894</v>
      </c>
      <c r="AG24" s="695" t="s">
        <v>83</v>
      </c>
      <c r="AH24" s="694" t="s">
        <v>2895</v>
      </c>
      <c r="AI24" s="695" t="s">
        <v>83</v>
      </c>
      <c r="AJ24" s="482">
        <v>2137.92</v>
      </c>
      <c r="AK24" s="428"/>
      <c r="AL24" s="539"/>
      <c r="AM24" s="694" t="s">
        <v>2896</v>
      </c>
      <c r="AN24" s="695" t="s">
        <v>83</v>
      </c>
      <c r="AO24" s="694" t="s">
        <v>2897</v>
      </c>
      <c r="AP24" s="695" t="s">
        <v>83</v>
      </c>
      <c r="AQ24" s="482">
        <v>2137.92</v>
      </c>
      <c r="AR24" s="428"/>
      <c r="AS24" s="539"/>
      <c r="AT24" s="694" t="s">
        <v>2898</v>
      </c>
      <c r="AU24" s="695" t="s">
        <v>83</v>
      </c>
      <c r="AV24" s="694" t="s">
        <v>2899</v>
      </c>
      <c r="AW24" s="695" t="s">
        <v>83</v>
      </c>
      <c r="AX24" s="482">
        <v>2197.13</v>
      </c>
      <c r="AY24" s="428"/>
      <c r="AZ24" s="539"/>
      <c r="BA24" s="694" t="s">
        <v>2900</v>
      </c>
      <c r="BB24" s="695" t="s">
        <v>83</v>
      </c>
      <c r="BC24" s="694" t="s">
        <v>1380</v>
      </c>
      <c r="BD24" s="695" t="s">
        <v>84</v>
      </c>
      <c r="BE24" s="428"/>
      <c r="BF24" s="669" t="s">
        <v>721</v>
      </c>
      <c r="BG24" s="173" t="str">
        <f>strCheckDate(O25:BE25)</f>
        <v/>
      </c>
      <c r="BH24" s="182"/>
      <c r="BI24" s="182" t="str">
        <f t="shared" si="0"/>
        <v>вода</v>
      </c>
      <c r="BJ24" s="182"/>
      <c r="BK24" s="182"/>
      <c r="BL24" s="182"/>
      <c r="BR24" s="173"/>
      <c r="BS24" s="173"/>
    </row>
    <row r="25" spans="1:71" ht="11.25" hidden="1" customHeight="1">
      <c r="A25" s="699"/>
      <c r="B25" s="699"/>
      <c r="C25" s="699"/>
      <c r="D25" s="699"/>
      <c r="E25" s="699"/>
      <c r="F25" s="699"/>
      <c r="G25" s="173"/>
      <c r="H25" s="173"/>
      <c r="I25" s="699"/>
      <c r="J25" s="699"/>
      <c r="K25" s="512"/>
      <c r="L25" s="244"/>
      <c r="M25" s="451"/>
      <c r="N25" s="451"/>
      <c r="O25" s="428"/>
      <c r="P25" s="428"/>
      <c r="Q25" s="438" t="str">
        <f>R24 &amp; "-" &amp; T24</f>
        <v>01.01.2024-30.06.2024</v>
      </c>
      <c r="R25" s="694"/>
      <c r="S25" s="695"/>
      <c r="T25" s="694"/>
      <c r="U25" s="695"/>
      <c r="V25" s="428"/>
      <c r="W25" s="428"/>
      <c r="X25" s="438" t="str">
        <f>Y24 &amp; "-" &amp; AA24</f>
        <v>01.07.2024-31.12.2024</v>
      </c>
      <c r="Y25" s="694"/>
      <c r="Z25" s="695"/>
      <c r="AA25" s="694"/>
      <c r="AB25" s="695"/>
      <c r="AC25" s="428"/>
      <c r="AD25" s="428"/>
      <c r="AE25" s="438" t="str">
        <f>AF24 &amp; "-" &amp; AH24</f>
        <v>01.01.2025-30.06.2025</v>
      </c>
      <c r="AF25" s="694"/>
      <c r="AG25" s="695"/>
      <c r="AH25" s="694"/>
      <c r="AI25" s="695"/>
      <c r="AJ25" s="428"/>
      <c r="AK25" s="428"/>
      <c r="AL25" s="438" t="str">
        <f>AM24 &amp; "-" &amp; AO24</f>
        <v>01.07.2025-31.12.2025</v>
      </c>
      <c r="AM25" s="694"/>
      <c r="AN25" s="695"/>
      <c r="AO25" s="694"/>
      <c r="AP25" s="695"/>
      <c r="AQ25" s="428"/>
      <c r="AR25" s="428"/>
      <c r="AS25" s="438" t="str">
        <f>AT24 &amp; "-" &amp; AV24</f>
        <v>01.01.2026-30.06.2026</v>
      </c>
      <c r="AT25" s="694"/>
      <c r="AU25" s="695"/>
      <c r="AV25" s="694"/>
      <c r="AW25" s="695"/>
      <c r="AX25" s="428"/>
      <c r="AY25" s="428"/>
      <c r="AZ25" s="438" t="str">
        <f>BA24 &amp; "-" &amp; BC24</f>
        <v>01.07.2026-31.12.2026</v>
      </c>
      <c r="BA25" s="694"/>
      <c r="BB25" s="695"/>
      <c r="BC25" s="694"/>
      <c r="BD25" s="695"/>
      <c r="BE25" s="428"/>
      <c r="BF25" s="670"/>
      <c r="BH25" s="182"/>
      <c r="BI25" s="182" t="str">
        <f t="shared" si="0"/>
        <v/>
      </c>
      <c r="BJ25" s="182"/>
      <c r="BK25" s="182"/>
      <c r="BL25" s="182"/>
      <c r="BR25" s="173"/>
      <c r="BS25" s="173"/>
    </row>
    <row r="26" spans="1:71" ht="15" customHeight="1">
      <c r="A26" s="699"/>
      <c r="B26" s="699"/>
      <c r="C26" s="699"/>
      <c r="D26" s="699"/>
      <c r="E26" s="699"/>
      <c r="F26" s="699"/>
      <c r="G26" s="284"/>
      <c r="H26" s="173"/>
      <c r="I26" s="699"/>
      <c r="J26" s="699"/>
      <c r="K26" s="511"/>
      <c r="L26" s="416"/>
      <c r="M26" s="425" t="s">
        <v>24</v>
      </c>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426"/>
      <c r="BF26" s="671"/>
      <c r="BH26" s="182"/>
      <c r="BI26" s="182" t="str">
        <f t="shared" si="0"/>
        <v>Добавить вид теплоносителя (параметры теплоносителя)</v>
      </c>
      <c r="BJ26" s="182"/>
      <c r="BK26" s="182"/>
      <c r="BL26" s="182"/>
      <c r="BR26" s="173"/>
      <c r="BS26" s="173"/>
    </row>
    <row r="27" spans="1:71" ht="15" customHeight="1">
      <c r="A27" s="699"/>
      <c r="B27" s="699"/>
      <c r="C27" s="699"/>
      <c r="D27" s="699"/>
      <c r="E27" s="699"/>
      <c r="F27" s="284"/>
      <c r="G27" s="284"/>
      <c r="H27" s="173"/>
      <c r="I27" s="699"/>
      <c r="J27" s="284"/>
      <c r="K27" s="511"/>
      <c r="L27" s="416"/>
      <c r="M27" s="424" t="s">
        <v>10</v>
      </c>
      <c r="N27" s="141"/>
      <c r="O27" s="141"/>
      <c r="P27" s="141"/>
      <c r="Q27" s="141"/>
      <c r="R27" s="141"/>
      <c r="S27" s="141"/>
      <c r="T27" s="141"/>
      <c r="U27" s="429"/>
      <c r="V27" s="141"/>
      <c r="W27" s="141"/>
      <c r="X27" s="141"/>
      <c r="Y27" s="141"/>
      <c r="Z27" s="141"/>
      <c r="AA27" s="141"/>
      <c r="AB27" s="429"/>
      <c r="AC27" s="141"/>
      <c r="AD27" s="141"/>
      <c r="AE27" s="141"/>
      <c r="AF27" s="141"/>
      <c r="AG27" s="141"/>
      <c r="AH27" s="141"/>
      <c r="AI27" s="429"/>
      <c r="AJ27" s="141"/>
      <c r="AK27" s="141"/>
      <c r="AL27" s="141"/>
      <c r="AM27" s="141"/>
      <c r="AN27" s="141"/>
      <c r="AO27" s="141"/>
      <c r="AP27" s="429"/>
      <c r="AQ27" s="141"/>
      <c r="AR27" s="141"/>
      <c r="AS27" s="141"/>
      <c r="AT27" s="141"/>
      <c r="AU27" s="141"/>
      <c r="AV27" s="141"/>
      <c r="AW27" s="429"/>
      <c r="AX27" s="141"/>
      <c r="AY27" s="141"/>
      <c r="AZ27" s="141"/>
      <c r="BA27" s="141"/>
      <c r="BB27" s="141"/>
      <c r="BC27" s="141"/>
      <c r="BD27" s="429"/>
      <c r="BE27" s="141"/>
      <c r="BF27" s="468"/>
      <c r="BH27" s="182"/>
      <c r="BI27" s="182" t="str">
        <f t="shared" si="0"/>
        <v>Добавить группу потребителей</v>
      </c>
      <c r="BJ27" s="182"/>
      <c r="BK27" s="182"/>
      <c r="BL27" s="182"/>
      <c r="BR27" s="173"/>
      <c r="BS27" s="173"/>
    </row>
    <row r="28" spans="1:71" ht="15" customHeight="1">
      <c r="A28" s="699"/>
      <c r="B28" s="699"/>
      <c r="C28" s="699"/>
      <c r="D28" s="699"/>
      <c r="E28" s="510"/>
      <c r="F28" s="284"/>
      <c r="G28" s="284"/>
      <c r="H28" s="284"/>
      <c r="I28" s="506"/>
      <c r="J28" s="73"/>
      <c r="K28" s="509"/>
      <c r="L28" s="416"/>
      <c r="M28" s="421" t="s">
        <v>11</v>
      </c>
      <c r="N28" s="141"/>
      <c r="O28" s="141"/>
      <c r="P28" s="141"/>
      <c r="Q28" s="141"/>
      <c r="R28" s="141"/>
      <c r="S28" s="141"/>
      <c r="T28" s="141"/>
      <c r="U28" s="429"/>
      <c r="V28" s="141"/>
      <c r="W28" s="141"/>
      <c r="X28" s="141"/>
      <c r="Y28" s="141"/>
      <c r="Z28" s="141"/>
      <c r="AA28" s="141"/>
      <c r="AB28" s="429"/>
      <c r="AC28" s="141"/>
      <c r="AD28" s="141"/>
      <c r="AE28" s="141"/>
      <c r="AF28" s="141"/>
      <c r="AG28" s="141"/>
      <c r="AH28" s="141"/>
      <c r="AI28" s="429"/>
      <c r="AJ28" s="141"/>
      <c r="AK28" s="141"/>
      <c r="AL28" s="141"/>
      <c r="AM28" s="141"/>
      <c r="AN28" s="141"/>
      <c r="AO28" s="141"/>
      <c r="AP28" s="429"/>
      <c r="AQ28" s="141"/>
      <c r="AR28" s="141"/>
      <c r="AS28" s="141"/>
      <c r="AT28" s="141"/>
      <c r="AU28" s="141"/>
      <c r="AV28" s="141"/>
      <c r="AW28" s="429"/>
      <c r="AX28" s="141"/>
      <c r="AY28" s="141"/>
      <c r="AZ28" s="141"/>
      <c r="BA28" s="141"/>
      <c r="BB28" s="141"/>
      <c r="BC28" s="141"/>
      <c r="BD28" s="429"/>
      <c r="BE28" s="141"/>
      <c r="BF28" s="468"/>
      <c r="BH28" s="182"/>
      <c r="BI28" s="182" t="str">
        <f t="shared" si="0"/>
        <v>Добавить схему подключения</v>
      </c>
      <c r="BJ28" s="182"/>
      <c r="BK28" s="182"/>
      <c r="BL28" s="182"/>
      <c r="BR28" s="173"/>
      <c r="BS28" s="173"/>
    </row>
    <row r="29" spans="1:71" ht="11.25">
      <c r="A29" s="31"/>
      <c r="B29" s="31"/>
      <c r="C29" s="31"/>
      <c r="D29" s="31"/>
      <c r="E29" s="31"/>
      <c r="F29" s="31"/>
      <c r="G29" s="31"/>
      <c r="H29" s="31"/>
      <c r="I29" s="31"/>
      <c r="J29" s="31"/>
      <c r="K29" s="31"/>
      <c r="BG29" s="31"/>
      <c r="BH29" s="31"/>
      <c r="BI29" s="31"/>
      <c r="BJ29" s="31"/>
      <c r="BK29" s="31"/>
      <c r="BL29" s="31"/>
      <c r="BM29" s="31"/>
      <c r="BN29" s="31"/>
      <c r="BO29" s="31"/>
      <c r="BP29" s="31"/>
      <c r="BQ29" s="31"/>
    </row>
    <row r="30" spans="1:71" ht="90" customHeight="1">
      <c r="L30" s="1">
        <v>1</v>
      </c>
      <c r="M30" s="663" t="s">
        <v>722</v>
      </c>
      <c r="N30" s="663"/>
      <c r="O30" s="663"/>
      <c r="P30" s="663"/>
      <c r="Q30" s="663"/>
      <c r="R30" s="663"/>
      <c r="S30" s="663"/>
      <c r="T30" s="663"/>
      <c r="U30" s="663"/>
      <c r="V30" s="663"/>
      <c r="W30" s="663"/>
      <c r="X30" s="663"/>
      <c r="Y30" s="663"/>
      <c r="Z30" s="663"/>
      <c r="AA30" s="663"/>
      <c r="AB30" s="663"/>
      <c r="AC30" s="663"/>
      <c r="AD30" s="663"/>
      <c r="AE30" s="663"/>
      <c r="AF30" s="663"/>
      <c r="AG30" s="663"/>
      <c r="AH30" s="663"/>
      <c r="AI30" s="663"/>
      <c r="AJ30" s="663"/>
      <c r="AK30" s="663"/>
      <c r="AL30" s="663"/>
      <c r="AM30" s="663"/>
      <c r="AN30" s="663"/>
      <c r="AO30" s="663"/>
      <c r="AP30" s="663"/>
      <c r="AQ30" s="663"/>
      <c r="AR30" s="663"/>
      <c r="AS30" s="663"/>
      <c r="AT30" s="663"/>
      <c r="AU30" s="663"/>
      <c r="AV30" s="663"/>
      <c r="AW30" s="663"/>
      <c r="AX30" s="663"/>
      <c r="AY30" s="663"/>
      <c r="AZ30" s="663"/>
      <c r="BA30" s="663"/>
      <c r="BB30" s="663"/>
      <c r="BC30" s="663"/>
      <c r="BD30" s="663"/>
      <c r="BE30" s="663"/>
      <c r="BF30" s="663"/>
    </row>
  </sheetData>
  <sheetProtection algorithmName="SHA-512" hashValue="8LXUh9oqjhuRb3UwJvq8dHvTSFXV+P6vYLFsTYIxbNTRi6inNvt1V1aUsWuXXaQA1sm6SlP9HO/MfbAB8sa8+g==" saltValue="lk4cJvtDCl/quXpN7sRWWw==" spinCount="100000" sheet="1" objects="1" scenarios="1" formatColumns="0" formatRows="0"/>
  <dataConsolidate leftLabels="1" link="1"/>
  <mergeCells count="99">
    <mergeCell ref="W15:X15"/>
    <mergeCell ref="L11:M11"/>
    <mergeCell ref="L5:T5"/>
    <mergeCell ref="O7:T7"/>
    <mergeCell ref="O8:T8"/>
    <mergeCell ref="O9:T9"/>
    <mergeCell ref="O10:T10"/>
    <mergeCell ref="AP24:AP25"/>
    <mergeCell ref="O12:U12"/>
    <mergeCell ref="L13:BE13"/>
    <mergeCell ref="BF13:BF16"/>
    <mergeCell ref="L14:L16"/>
    <mergeCell ref="M14:M16"/>
    <mergeCell ref="O14:T14"/>
    <mergeCell ref="U14:U16"/>
    <mergeCell ref="BE14:BE16"/>
    <mergeCell ref="O15:O16"/>
    <mergeCell ref="P15:Q15"/>
    <mergeCell ref="R15:T15"/>
    <mergeCell ref="S16:T16"/>
    <mergeCell ref="V14:AA14"/>
    <mergeCell ref="AB14:AB16"/>
    <mergeCell ref="V15:V16"/>
    <mergeCell ref="AH24:AH25"/>
    <mergeCell ref="S17:T17"/>
    <mergeCell ref="A18:A28"/>
    <mergeCell ref="O18:BE18"/>
    <mergeCell ref="B19:B28"/>
    <mergeCell ref="O19:BE19"/>
    <mergeCell ref="C20:C28"/>
    <mergeCell ref="O20:BE20"/>
    <mergeCell ref="D21:D28"/>
    <mergeCell ref="U24:U25"/>
    <mergeCell ref="AG17:AH17"/>
    <mergeCell ref="AI24:AI25"/>
    <mergeCell ref="AN17:AO17"/>
    <mergeCell ref="AM24:AM25"/>
    <mergeCell ref="AN24:AN25"/>
    <mergeCell ref="AO24:AO25"/>
    <mergeCell ref="V12:AB12"/>
    <mergeCell ref="BF24:BF26"/>
    <mergeCell ref="M30:BF30"/>
    <mergeCell ref="O21:BE21"/>
    <mergeCell ref="E22:E27"/>
    <mergeCell ref="I22:I27"/>
    <mergeCell ref="O22:BE22"/>
    <mergeCell ref="F23:F26"/>
    <mergeCell ref="J23:J26"/>
    <mergeCell ref="O23:BE23"/>
    <mergeCell ref="R24:R25"/>
    <mergeCell ref="S24:S25"/>
    <mergeCell ref="T24:T25"/>
    <mergeCell ref="AB24:AB25"/>
    <mergeCell ref="AF24:AF25"/>
    <mergeCell ref="AG24:AG25"/>
    <mergeCell ref="Y15:AA15"/>
    <mergeCell ref="Z16:AA16"/>
    <mergeCell ref="Z17:AA17"/>
    <mergeCell ref="Y24:Y25"/>
    <mergeCell ref="Z24:Z25"/>
    <mergeCell ref="AA24:AA25"/>
    <mergeCell ref="AJ12:AP12"/>
    <mergeCell ref="AC14:AH14"/>
    <mergeCell ref="AI14:AI16"/>
    <mergeCell ref="AC15:AC16"/>
    <mergeCell ref="AD15:AE15"/>
    <mergeCell ref="AF15:AH15"/>
    <mergeCell ref="AG16:AH16"/>
    <mergeCell ref="AC12:AI12"/>
    <mergeCell ref="AJ14:AO14"/>
    <mergeCell ref="AP14:AP16"/>
    <mergeCell ref="AJ15:AJ16"/>
    <mergeCell ref="AK15:AL15"/>
    <mergeCell ref="AM15:AO15"/>
    <mergeCell ref="AN16:AO16"/>
    <mergeCell ref="AX12:BD12"/>
    <mergeCell ref="AU17:AV17"/>
    <mergeCell ref="AT24:AT25"/>
    <mergeCell ref="AU24:AU25"/>
    <mergeCell ref="AV24:AV25"/>
    <mergeCell ref="AW24:AW25"/>
    <mergeCell ref="AQ14:AV14"/>
    <mergeCell ref="AW14:AW16"/>
    <mergeCell ref="AQ15:AQ16"/>
    <mergeCell ref="AR15:AS15"/>
    <mergeCell ref="AT15:AV15"/>
    <mergeCell ref="AU16:AV16"/>
    <mergeCell ref="AQ12:AW12"/>
    <mergeCell ref="AX14:BC14"/>
    <mergeCell ref="BD14:BD16"/>
    <mergeCell ref="AX15:AX16"/>
    <mergeCell ref="AY15:AZ15"/>
    <mergeCell ref="BA15:BC15"/>
    <mergeCell ref="BB16:BC16"/>
    <mergeCell ref="BB17:BC17"/>
    <mergeCell ref="BA24:BA25"/>
    <mergeCell ref="BB24:BB25"/>
    <mergeCell ref="BC24:BC25"/>
    <mergeCell ref="BD24:BD25"/>
  </mergeCells>
  <dataValidations count="11">
    <dataValidation allowBlank="1" sqref="WXC983062:WXN983068 KQ65558:LB65564 UM65558:UX65564 AEI65558:AET65564 AOE65558:AOP65564 AYA65558:AYL65564 BHW65558:BIH65564 BRS65558:BSD65564 CBO65558:CBZ65564 CLK65558:CLV65564 CVG65558:CVR65564 DFC65558:DFN65564 DOY65558:DPJ65564 DYU65558:DZF65564 EIQ65558:EJB65564 ESM65558:ESX65564 FCI65558:FCT65564 FME65558:FMP65564 FWA65558:FWL65564 GFW65558:GGH65564 GPS65558:GQD65564 GZO65558:GZZ65564 HJK65558:HJV65564 HTG65558:HTR65564 IDC65558:IDN65564 IMY65558:INJ65564 IWU65558:IXF65564 JGQ65558:JHB65564 JQM65558:JQX65564 KAI65558:KAT65564 KKE65558:KKP65564 KUA65558:KUL65564 LDW65558:LEH65564 LNS65558:LOD65564 LXO65558:LXZ65564 MHK65558:MHV65564 MRG65558:MRR65564 NBC65558:NBN65564 NKY65558:NLJ65564 NUU65558:NVF65564 OEQ65558:OFB65564 OOM65558:OOX65564 OYI65558:OYT65564 PIE65558:PIP65564 PSA65558:PSL65564 QBW65558:QCH65564 QLS65558:QMD65564 QVO65558:QVZ65564 RFK65558:RFV65564 RPG65558:RPR65564 RZC65558:RZN65564 SIY65558:SJJ65564 SSU65558:STF65564 TCQ65558:TDB65564 TMM65558:TMX65564 TWI65558:TWT65564 UGE65558:UGP65564 UQA65558:UQL65564 UZW65558:VAH65564 VJS65558:VKD65564 VTO65558:VTZ65564 WDK65558:WDV65564 WNG65558:WNR65564 WXC65558:WXN65564 KQ131094:LB131100 UM131094:UX131100 AEI131094:AET131100 AOE131094:AOP131100 AYA131094:AYL131100 BHW131094:BIH131100 BRS131094:BSD131100 CBO131094:CBZ131100 CLK131094:CLV131100 CVG131094:CVR131100 DFC131094:DFN131100 DOY131094:DPJ131100 DYU131094:DZF131100 EIQ131094:EJB131100 ESM131094:ESX131100 FCI131094:FCT131100 FME131094:FMP131100 FWA131094:FWL131100 GFW131094:GGH131100 GPS131094:GQD131100 GZO131094:GZZ131100 HJK131094:HJV131100 HTG131094:HTR131100 IDC131094:IDN131100 IMY131094:INJ131100 IWU131094:IXF131100 JGQ131094:JHB131100 JQM131094:JQX131100 KAI131094:KAT131100 KKE131094:KKP131100 KUA131094:KUL131100 LDW131094:LEH131100 LNS131094:LOD131100 LXO131094:LXZ131100 MHK131094:MHV131100 MRG131094:MRR131100 NBC131094:NBN131100 NKY131094:NLJ131100 NUU131094:NVF131100 OEQ131094:OFB131100 OOM131094:OOX131100 OYI131094:OYT131100 PIE131094:PIP131100 PSA131094:PSL131100 QBW131094:QCH131100 QLS131094:QMD131100 QVO131094:QVZ131100 RFK131094:RFV131100 RPG131094:RPR131100 RZC131094:RZN131100 SIY131094:SJJ131100 SSU131094:STF131100 TCQ131094:TDB131100 TMM131094:TMX131100 TWI131094:TWT131100 UGE131094:UGP131100 UQA131094:UQL131100 UZW131094:VAH131100 VJS131094:VKD131100 VTO131094:VTZ131100 WDK131094:WDV131100 WNG131094:WNR131100 WXC131094:WXN131100 KQ196630:LB196636 UM196630:UX196636 AEI196630:AET196636 AOE196630:AOP196636 AYA196630:AYL196636 BHW196630:BIH196636 BRS196630:BSD196636 CBO196630:CBZ196636 CLK196630:CLV196636 CVG196630:CVR196636 DFC196630:DFN196636 DOY196630:DPJ196636 DYU196630:DZF196636 EIQ196630:EJB196636 ESM196630:ESX196636 FCI196630:FCT196636 FME196630:FMP196636 FWA196630:FWL196636 GFW196630:GGH196636 GPS196630:GQD196636 GZO196630:GZZ196636 HJK196630:HJV196636 HTG196630:HTR196636 IDC196630:IDN196636 IMY196630:INJ196636 IWU196630:IXF196636 JGQ196630:JHB196636 JQM196630:JQX196636 KAI196630:KAT196636 KKE196630:KKP196636 KUA196630:KUL196636 LDW196630:LEH196636 LNS196630:LOD196636 LXO196630:LXZ196636 MHK196630:MHV196636 MRG196630:MRR196636 NBC196630:NBN196636 NKY196630:NLJ196636 NUU196630:NVF196636 OEQ196630:OFB196636 OOM196630:OOX196636 OYI196630:OYT196636 PIE196630:PIP196636 PSA196630:PSL196636 QBW196630:QCH196636 QLS196630:QMD196636 QVO196630:QVZ196636 RFK196630:RFV196636 RPG196630:RPR196636 RZC196630:RZN196636 SIY196630:SJJ196636 SSU196630:STF196636 TCQ196630:TDB196636 TMM196630:TMX196636 TWI196630:TWT196636 UGE196630:UGP196636 UQA196630:UQL196636 UZW196630:VAH196636 VJS196630:VKD196636 VTO196630:VTZ196636 WDK196630:WDV196636 WNG196630:WNR196636 WXC196630:WXN196636 KQ262166:LB262172 UM262166:UX262172 AEI262166:AET262172 AOE262166:AOP262172 AYA262166:AYL262172 BHW262166:BIH262172 BRS262166:BSD262172 CBO262166:CBZ262172 CLK262166:CLV262172 CVG262166:CVR262172 DFC262166:DFN262172 DOY262166:DPJ262172 DYU262166:DZF262172 EIQ262166:EJB262172 ESM262166:ESX262172 FCI262166:FCT262172 FME262166:FMP262172 FWA262166:FWL262172 GFW262166:GGH262172 GPS262166:GQD262172 GZO262166:GZZ262172 HJK262166:HJV262172 HTG262166:HTR262172 IDC262166:IDN262172 IMY262166:INJ262172 IWU262166:IXF262172 JGQ262166:JHB262172 JQM262166:JQX262172 KAI262166:KAT262172 KKE262166:KKP262172 KUA262166:KUL262172 LDW262166:LEH262172 LNS262166:LOD262172 LXO262166:LXZ262172 MHK262166:MHV262172 MRG262166:MRR262172 NBC262166:NBN262172 NKY262166:NLJ262172 NUU262166:NVF262172 OEQ262166:OFB262172 OOM262166:OOX262172 OYI262166:OYT262172 PIE262166:PIP262172 PSA262166:PSL262172 QBW262166:QCH262172 QLS262166:QMD262172 QVO262166:QVZ262172 RFK262166:RFV262172 RPG262166:RPR262172 RZC262166:RZN262172 SIY262166:SJJ262172 SSU262166:STF262172 TCQ262166:TDB262172 TMM262166:TMX262172 TWI262166:TWT262172 UGE262166:UGP262172 UQA262166:UQL262172 UZW262166:VAH262172 VJS262166:VKD262172 VTO262166:VTZ262172 WDK262166:WDV262172 WNG262166:WNR262172 WXC262166:WXN262172 KQ327702:LB327708 UM327702:UX327708 AEI327702:AET327708 AOE327702:AOP327708 AYA327702:AYL327708 BHW327702:BIH327708 BRS327702:BSD327708 CBO327702:CBZ327708 CLK327702:CLV327708 CVG327702:CVR327708 DFC327702:DFN327708 DOY327702:DPJ327708 DYU327702:DZF327708 EIQ327702:EJB327708 ESM327702:ESX327708 FCI327702:FCT327708 FME327702:FMP327708 FWA327702:FWL327708 GFW327702:GGH327708 GPS327702:GQD327708 GZO327702:GZZ327708 HJK327702:HJV327708 HTG327702:HTR327708 IDC327702:IDN327708 IMY327702:INJ327708 IWU327702:IXF327708 JGQ327702:JHB327708 JQM327702:JQX327708 KAI327702:KAT327708 KKE327702:KKP327708 KUA327702:KUL327708 LDW327702:LEH327708 LNS327702:LOD327708 LXO327702:LXZ327708 MHK327702:MHV327708 MRG327702:MRR327708 NBC327702:NBN327708 NKY327702:NLJ327708 NUU327702:NVF327708 OEQ327702:OFB327708 OOM327702:OOX327708 OYI327702:OYT327708 PIE327702:PIP327708 PSA327702:PSL327708 QBW327702:QCH327708 QLS327702:QMD327708 QVO327702:QVZ327708 RFK327702:RFV327708 RPG327702:RPR327708 RZC327702:RZN327708 SIY327702:SJJ327708 SSU327702:STF327708 TCQ327702:TDB327708 TMM327702:TMX327708 TWI327702:TWT327708 UGE327702:UGP327708 UQA327702:UQL327708 UZW327702:VAH327708 VJS327702:VKD327708 VTO327702:VTZ327708 WDK327702:WDV327708 WNG327702:WNR327708 WXC327702:WXN327708 KQ393238:LB393244 UM393238:UX393244 AEI393238:AET393244 AOE393238:AOP393244 AYA393238:AYL393244 BHW393238:BIH393244 BRS393238:BSD393244 CBO393238:CBZ393244 CLK393238:CLV393244 CVG393238:CVR393244 DFC393238:DFN393244 DOY393238:DPJ393244 DYU393238:DZF393244 EIQ393238:EJB393244 ESM393238:ESX393244 FCI393238:FCT393244 FME393238:FMP393244 FWA393238:FWL393244 GFW393238:GGH393244 GPS393238:GQD393244 GZO393238:GZZ393244 HJK393238:HJV393244 HTG393238:HTR393244 IDC393238:IDN393244 IMY393238:INJ393244 IWU393238:IXF393244 JGQ393238:JHB393244 JQM393238:JQX393244 KAI393238:KAT393244 KKE393238:KKP393244 KUA393238:KUL393244 LDW393238:LEH393244 LNS393238:LOD393244 LXO393238:LXZ393244 MHK393238:MHV393244 MRG393238:MRR393244 NBC393238:NBN393244 NKY393238:NLJ393244 NUU393238:NVF393244 OEQ393238:OFB393244 OOM393238:OOX393244 OYI393238:OYT393244 PIE393238:PIP393244 PSA393238:PSL393244 QBW393238:QCH393244 QLS393238:QMD393244 QVO393238:QVZ393244 RFK393238:RFV393244 RPG393238:RPR393244 RZC393238:RZN393244 SIY393238:SJJ393244 SSU393238:STF393244 TCQ393238:TDB393244 TMM393238:TMX393244 TWI393238:TWT393244 UGE393238:UGP393244 UQA393238:UQL393244 UZW393238:VAH393244 VJS393238:VKD393244 VTO393238:VTZ393244 WDK393238:WDV393244 WNG393238:WNR393244 WXC393238:WXN393244 KQ458774:LB458780 UM458774:UX458780 AEI458774:AET458780 AOE458774:AOP458780 AYA458774:AYL458780 BHW458774:BIH458780 BRS458774:BSD458780 CBO458774:CBZ458780 CLK458774:CLV458780 CVG458774:CVR458780 DFC458774:DFN458780 DOY458774:DPJ458780 DYU458774:DZF458780 EIQ458774:EJB458780 ESM458774:ESX458780 FCI458774:FCT458780 FME458774:FMP458780 FWA458774:FWL458780 GFW458774:GGH458780 GPS458774:GQD458780 GZO458774:GZZ458780 HJK458774:HJV458780 HTG458774:HTR458780 IDC458774:IDN458780 IMY458774:INJ458780 IWU458774:IXF458780 JGQ458774:JHB458780 JQM458774:JQX458780 KAI458774:KAT458780 KKE458774:KKP458780 KUA458774:KUL458780 LDW458774:LEH458780 LNS458774:LOD458780 LXO458774:LXZ458780 MHK458774:MHV458780 MRG458774:MRR458780 NBC458774:NBN458780 NKY458774:NLJ458780 NUU458774:NVF458780 OEQ458774:OFB458780 OOM458774:OOX458780 OYI458774:OYT458780 PIE458774:PIP458780 PSA458774:PSL458780 QBW458774:QCH458780 QLS458774:QMD458780 QVO458774:QVZ458780 RFK458774:RFV458780 RPG458774:RPR458780 RZC458774:RZN458780 SIY458774:SJJ458780 SSU458774:STF458780 TCQ458774:TDB458780 TMM458774:TMX458780 TWI458774:TWT458780 UGE458774:UGP458780 UQA458774:UQL458780 UZW458774:VAH458780 VJS458774:VKD458780 VTO458774:VTZ458780 WDK458774:WDV458780 WNG458774:WNR458780 WXC458774:WXN458780 KQ524310:LB524316 UM524310:UX524316 AEI524310:AET524316 AOE524310:AOP524316 AYA524310:AYL524316 BHW524310:BIH524316 BRS524310:BSD524316 CBO524310:CBZ524316 CLK524310:CLV524316 CVG524310:CVR524316 DFC524310:DFN524316 DOY524310:DPJ524316 DYU524310:DZF524316 EIQ524310:EJB524316 ESM524310:ESX524316 FCI524310:FCT524316 FME524310:FMP524316 FWA524310:FWL524316 GFW524310:GGH524316 GPS524310:GQD524316 GZO524310:GZZ524316 HJK524310:HJV524316 HTG524310:HTR524316 IDC524310:IDN524316 IMY524310:INJ524316 IWU524310:IXF524316 JGQ524310:JHB524316 JQM524310:JQX524316 KAI524310:KAT524316 KKE524310:KKP524316 KUA524310:KUL524316 LDW524310:LEH524316 LNS524310:LOD524316 LXO524310:LXZ524316 MHK524310:MHV524316 MRG524310:MRR524316 NBC524310:NBN524316 NKY524310:NLJ524316 NUU524310:NVF524316 OEQ524310:OFB524316 OOM524310:OOX524316 OYI524310:OYT524316 PIE524310:PIP524316 PSA524310:PSL524316 QBW524310:QCH524316 QLS524310:QMD524316 QVO524310:QVZ524316 RFK524310:RFV524316 RPG524310:RPR524316 RZC524310:RZN524316 SIY524310:SJJ524316 SSU524310:STF524316 TCQ524310:TDB524316 TMM524310:TMX524316 TWI524310:TWT524316 UGE524310:UGP524316 UQA524310:UQL524316 UZW524310:VAH524316 VJS524310:VKD524316 VTO524310:VTZ524316 WDK524310:WDV524316 WNG524310:WNR524316 WXC524310:WXN524316 KQ589846:LB589852 UM589846:UX589852 AEI589846:AET589852 AOE589846:AOP589852 AYA589846:AYL589852 BHW589846:BIH589852 BRS589846:BSD589852 CBO589846:CBZ589852 CLK589846:CLV589852 CVG589846:CVR589852 DFC589846:DFN589852 DOY589846:DPJ589852 DYU589846:DZF589852 EIQ589846:EJB589852 ESM589846:ESX589852 FCI589846:FCT589852 FME589846:FMP589852 FWA589846:FWL589852 GFW589846:GGH589852 GPS589846:GQD589852 GZO589846:GZZ589852 HJK589846:HJV589852 HTG589846:HTR589852 IDC589846:IDN589852 IMY589846:INJ589852 IWU589846:IXF589852 JGQ589846:JHB589852 JQM589846:JQX589852 KAI589846:KAT589852 KKE589846:KKP589852 KUA589846:KUL589852 LDW589846:LEH589852 LNS589846:LOD589852 LXO589846:LXZ589852 MHK589846:MHV589852 MRG589846:MRR589852 NBC589846:NBN589852 NKY589846:NLJ589852 NUU589846:NVF589852 OEQ589846:OFB589852 OOM589846:OOX589852 OYI589846:OYT589852 PIE589846:PIP589852 PSA589846:PSL589852 QBW589846:QCH589852 QLS589846:QMD589852 QVO589846:QVZ589852 RFK589846:RFV589852 RPG589846:RPR589852 RZC589846:RZN589852 SIY589846:SJJ589852 SSU589846:STF589852 TCQ589846:TDB589852 TMM589846:TMX589852 TWI589846:TWT589852 UGE589846:UGP589852 UQA589846:UQL589852 UZW589846:VAH589852 VJS589846:VKD589852 VTO589846:VTZ589852 WDK589846:WDV589852 WNG589846:WNR589852 WXC589846:WXN589852 KQ655382:LB655388 UM655382:UX655388 AEI655382:AET655388 AOE655382:AOP655388 AYA655382:AYL655388 BHW655382:BIH655388 BRS655382:BSD655388 CBO655382:CBZ655388 CLK655382:CLV655388 CVG655382:CVR655388 DFC655382:DFN655388 DOY655382:DPJ655388 DYU655382:DZF655388 EIQ655382:EJB655388 ESM655382:ESX655388 FCI655382:FCT655388 FME655382:FMP655388 FWA655382:FWL655388 GFW655382:GGH655388 GPS655382:GQD655388 GZO655382:GZZ655388 HJK655382:HJV655388 HTG655382:HTR655388 IDC655382:IDN655388 IMY655382:INJ655388 IWU655382:IXF655388 JGQ655382:JHB655388 JQM655382:JQX655388 KAI655382:KAT655388 KKE655382:KKP655388 KUA655382:KUL655388 LDW655382:LEH655388 LNS655382:LOD655388 LXO655382:LXZ655388 MHK655382:MHV655388 MRG655382:MRR655388 NBC655382:NBN655388 NKY655382:NLJ655388 NUU655382:NVF655388 OEQ655382:OFB655388 OOM655382:OOX655388 OYI655382:OYT655388 PIE655382:PIP655388 PSA655382:PSL655388 QBW655382:QCH655388 QLS655382:QMD655388 QVO655382:QVZ655388 RFK655382:RFV655388 RPG655382:RPR655388 RZC655382:RZN655388 SIY655382:SJJ655388 SSU655382:STF655388 TCQ655382:TDB655388 TMM655382:TMX655388 TWI655382:TWT655388 UGE655382:UGP655388 UQA655382:UQL655388 UZW655382:VAH655388 VJS655382:VKD655388 VTO655382:VTZ655388 WDK655382:WDV655388 WNG655382:WNR655388 WXC655382:WXN655388 KQ720918:LB720924 UM720918:UX720924 AEI720918:AET720924 AOE720918:AOP720924 AYA720918:AYL720924 BHW720918:BIH720924 BRS720918:BSD720924 CBO720918:CBZ720924 CLK720918:CLV720924 CVG720918:CVR720924 DFC720918:DFN720924 DOY720918:DPJ720924 DYU720918:DZF720924 EIQ720918:EJB720924 ESM720918:ESX720924 FCI720918:FCT720924 FME720918:FMP720924 FWA720918:FWL720924 GFW720918:GGH720924 GPS720918:GQD720924 GZO720918:GZZ720924 HJK720918:HJV720924 HTG720918:HTR720924 IDC720918:IDN720924 IMY720918:INJ720924 IWU720918:IXF720924 JGQ720918:JHB720924 JQM720918:JQX720924 KAI720918:KAT720924 KKE720918:KKP720924 KUA720918:KUL720924 LDW720918:LEH720924 LNS720918:LOD720924 LXO720918:LXZ720924 MHK720918:MHV720924 MRG720918:MRR720924 NBC720918:NBN720924 NKY720918:NLJ720924 NUU720918:NVF720924 OEQ720918:OFB720924 OOM720918:OOX720924 OYI720918:OYT720924 PIE720918:PIP720924 PSA720918:PSL720924 QBW720918:QCH720924 QLS720918:QMD720924 QVO720918:QVZ720924 RFK720918:RFV720924 RPG720918:RPR720924 RZC720918:RZN720924 SIY720918:SJJ720924 SSU720918:STF720924 TCQ720918:TDB720924 TMM720918:TMX720924 TWI720918:TWT720924 UGE720918:UGP720924 UQA720918:UQL720924 UZW720918:VAH720924 VJS720918:VKD720924 VTO720918:VTZ720924 WDK720918:WDV720924 WNG720918:WNR720924 WXC720918:WXN720924 KQ786454:LB786460 UM786454:UX786460 AEI786454:AET786460 AOE786454:AOP786460 AYA786454:AYL786460 BHW786454:BIH786460 BRS786454:BSD786460 CBO786454:CBZ786460 CLK786454:CLV786460 CVG786454:CVR786460 DFC786454:DFN786460 DOY786454:DPJ786460 DYU786454:DZF786460 EIQ786454:EJB786460 ESM786454:ESX786460 FCI786454:FCT786460 FME786454:FMP786460 FWA786454:FWL786460 GFW786454:GGH786460 GPS786454:GQD786460 GZO786454:GZZ786460 HJK786454:HJV786460 HTG786454:HTR786460 IDC786454:IDN786460 IMY786454:INJ786460 IWU786454:IXF786460 JGQ786454:JHB786460 JQM786454:JQX786460 KAI786454:KAT786460 KKE786454:KKP786460 KUA786454:KUL786460 LDW786454:LEH786460 LNS786454:LOD786460 LXO786454:LXZ786460 MHK786454:MHV786460 MRG786454:MRR786460 NBC786454:NBN786460 NKY786454:NLJ786460 NUU786454:NVF786460 OEQ786454:OFB786460 OOM786454:OOX786460 OYI786454:OYT786460 PIE786454:PIP786460 PSA786454:PSL786460 QBW786454:QCH786460 QLS786454:QMD786460 QVO786454:QVZ786460 RFK786454:RFV786460 RPG786454:RPR786460 RZC786454:RZN786460 SIY786454:SJJ786460 SSU786454:STF786460 TCQ786454:TDB786460 TMM786454:TMX786460 TWI786454:TWT786460 UGE786454:UGP786460 UQA786454:UQL786460 UZW786454:VAH786460 VJS786454:VKD786460 VTO786454:VTZ786460 WDK786454:WDV786460 WNG786454:WNR786460 WXC786454:WXN786460 KQ851990:LB851996 UM851990:UX851996 AEI851990:AET851996 AOE851990:AOP851996 AYA851990:AYL851996 BHW851990:BIH851996 BRS851990:BSD851996 CBO851990:CBZ851996 CLK851990:CLV851996 CVG851990:CVR851996 DFC851990:DFN851996 DOY851990:DPJ851996 DYU851990:DZF851996 EIQ851990:EJB851996 ESM851990:ESX851996 FCI851990:FCT851996 FME851990:FMP851996 FWA851990:FWL851996 GFW851990:GGH851996 GPS851990:GQD851996 GZO851990:GZZ851996 HJK851990:HJV851996 HTG851990:HTR851996 IDC851990:IDN851996 IMY851990:INJ851996 IWU851990:IXF851996 JGQ851990:JHB851996 JQM851990:JQX851996 KAI851990:KAT851996 KKE851990:KKP851996 KUA851990:KUL851996 LDW851990:LEH851996 LNS851990:LOD851996 LXO851990:LXZ851996 MHK851990:MHV851996 MRG851990:MRR851996 NBC851990:NBN851996 NKY851990:NLJ851996 NUU851990:NVF851996 OEQ851990:OFB851996 OOM851990:OOX851996 OYI851990:OYT851996 PIE851990:PIP851996 PSA851990:PSL851996 QBW851990:QCH851996 QLS851990:QMD851996 QVO851990:QVZ851996 RFK851990:RFV851996 RPG851990:RPR851996 RZC851990:RZN851996 SIY851990:SJJ851996 SSU851990:STF851996 TCQ851990:TDB851996 TMM851990:TMX851996 TWI851990:TWT851996 UGE851990:UGP851996 UQA851990:UQL851996 UZW851990:VAH851996 VJS851990:VKD851996 VTO851990:VTZ851996 WDK851990:WDV851996 WNG851990:WNR851996 WXC851990:WXN851996 KQ917526:LB917532 UM917526:UX917532 AEI917526:AET917532 AOE917526:AOP917532 AYA917526:AYL917532 BHW917526:BIH917532 BRS917526:BSD917532 CBO917526:CBZ917532 CLK917526:CLV917532 CVG917526:CVR917532 DFC917526:DFN917532 DOY917526:DPJ917532 DYU917526:DZF917532 EIQ917526:EJB917532 ESM917526:ESX917532 FCI917526:FCT917532 FME917526:FMP917532 FWA917526:FWL917532 GFW917526:GGH917532 GPS917526:GQD917532 GZO917526:GZZ917532 HJK917526:HJV917532 HTG917526:HTR917532 IDC917526:IDN917532 IMY917526:INJ917532 IWU917526:IXF917532 JGQ917526:JHB917532 JQM917526:JQX917532 KAI917526:KAT917532 KKE917526:KKP917532 KUA917526:KUL917532 LDW917526:LEH917532 LNS917526:LOD917532 LXO917526:LXZ917532 MHK917526:MHV917532 MRG917526:MRR917532 NBC917526:NBN917532 NKY917526:NLJ917532 NUU917526:NVF917532 OEQ917526:OFB917532 OOM917526:OOX917532 OYI917526:OYT917532 PIE917526:PIP917532 PSA917526:PSL917532 QBW917526:QCH917532 QLS917526:QMD917532 QVO917526:QVZ917532 RFK917526:RFV917532 RPG917526:RPR917532 RZC917526:RZN917532 SIY917526:SJJ917532 SSU917526:STF917532 TCQ917526:TDB917532 TMM917526:TMX917532 TWI917526:TWT917532 UGE917526:UGP917532 UQA917526:UQL917532 UZW917526:VAH917532 VJS917526:VKD917532 VTO917526:VTZ917532 WDK917526:WDV917532 WNG917526:WNR917532 WXC917526:WXN917532 KQ983062:LB983068 UM983062:UX983068 AEI983062:AET983068 AOE983062:AOP983068 AYA983062:AYL983068 BHW983062:BIH983068 BRS983062:BSD983068 CBO983062:CBZ983068 CLK983062:CLV983068 CVG983062:CVR983068 DFC983062:DFN983068 DOY983062:DPJ983068 DYU983062:DZF983068 EIQ983062:EJB983068 ESM983062:ESX983068 FCI983062:FCT983068 FME983062:FMP983068 FWA983062:FWL983068 GFW983062:GGH983068 GPS983062:GQD983068 GZO983062:GZZ983068 HJK983062:HJV983068 HTG983062:HTR983068 IDC983062:IDN983068 IMY983062:INJ983068 IWU983062:IXF983068 JGQ983062:JHB983068 JQM983062:JQX983068 KAI983062:KAT983068 KKE983062:KKP983068 KUA983062:KUL983068 LDW983062:LEH983068 LNS983062:LOD983068 LXO983062:LXZ983068 MHK983062:MHV983068 MRG983062:MRR983068 NBC983062:NBN983068 NKY983062:NLJ983068 NUU983062:NVF983068 OEQ983062:OFB983068 OOM983062:OOX983068 OYI983062:OYT983068 PIE983062:PIP983068 PSA983062:PSL983068 QBW983062:QCH983068 QLS983062:QMD983068 QVO983062:QVZ983068 RFK983062:RFV983068 RPG983062:RPR983068 RZC983062:RZN983068 SIY983062:SJJ983068 SSU983062:STF983068 TCQ983062:TDB983068 TMM983062:TMX983068 TWI983062:TWT983068 UGE983062:UGP983068 UQA983062:UQL983068 UZW983062:VAH983068 VJS983062:VKD983068 VTO983062:VTZ983068 WDK983062:WDV983068 WNG983062:WNR983068 AOE26:AOP28 AEI26:AET28 UM26:UX28 KQ26:LB28 WXC26:WXN28 WNG26:WNR28 WDK26:WDV28 VTO26:VTZ28 VJS26:VKD28 UZW26:VAH28 UQA26:UQL28 UGE26:UGP28 TWI26:TWT28 TMM26:TMX28 TCQ26:TDB28 SSU26:STF28 SIY26:SJJ28 RZC26:RZN28 RPG26:RPR28 RFK26:RFV28 QVO26:QVZ28 QLS26:QMD28 QBW26:QCH28 PSA26:PSL28 PIE26:PIP28 OYI26:OYT28 OOM26:OOX28 OEQ26:OFB28 NUU26:NVF28 NKY26:NLJ28 NBC26:NBN28 MRG26:MRR28 MHK26:MHV28 LXO26:LXZ28 LNS26:LOD28 LDW26:LEH28 KUA26:KUL28 KKE26:KKP28 KAI26:KAT28 JQM26:JQX28 JGQ26:JHB28 IWU26:IXF28 IMY26:INJ28 IDC26:IDN28 HTG26:HTR28 HJK26:HJV28 GZO26:GZZ28 GPS26:GQD28 GFW26:GGH28 FWA26:FWL28 FME26:FMP28 FCI26:FCT28 ESM26:ESX28 EIQ26:EJB28 DYU26:DZF28 DOY26:DPJ28 DFC26:DFN28 CVG26:CVR28 CLK26:CLV28 CBO26:CBZ28 BRS26:BSD28 BHW26:BIH28 AYA26:AYL28 L26:BE26 L65558:BF65564 L983062:BF983068 L917526:BF917532 L851990:BF851996 L786454:BF786460 L720918:BF720924 L655382:BF655388 L589846:BF589852 L524310:BF524316 L458774:BF458780 L393238:BF393244 L327702:BF327708 L262166:BF262172 L196630:BF196636 L131094:BF131100 L27:BF28" xr:uid="{00000000-0002-0000-0B00-000000000000}"/>
    <dataValidation allowBlank="1" promptTitle="checkPeriodRange" sqref="Q25 KV25 UR25 AEN25 AOJ25 AYF25 BIB25 BRX25 CBT25 CLP25 CVL25 DFH25 DPD25 DYZ25 EIV25 ESR25 FCN25 FMJ25 FWF25 GGB25 GPX25 GZT25 HJP25 HTL25 IDH25 IND25 IWZ25 JGV25 JQR25 KAN25 KKJ25 KUF25 LEB25 LNX25 LXT25 MHP25 MRL25 NBH25 NLD25 NUZ25 OEV25 OOR25 OYN25 PIJ25 PSF25 QCB25 QLX25 QVT25 RFP25 RPL25 RZH25 SJD25 SSZ25 TCV25 TMR25 TWN25 UGJ25 UQF25 VAB25 VJX25 VTT25 WDP25 WNL25 WXH25 Q65557 KV65557 UR65557 AEN65557 AOJ65557 AYF65557 BIB65557 BRX65557 CBT65557 CLP65557 CVL65557 DFH65557 DPD65557 DYZ65557 EIV65557 ESR65557 FCN65557 FMJ65557 FWF65557 GGB65557 GPX65557 GZT65557 HJP65557 HTL65557 IDH65557 IND65557 IWZ65557 JGV65557 JQR65557 KAN65557 KKJ65557 KUF65557 LEB65557 LNX65557 LXT65557 MHP65557 MRL65557 NBH65557 NLD65557 NUZ65557 OEV65557 OOR65557 OYN65557 PIJ65557 PSF65557 QCB65557 QLX65557 QVT65557 RFP65557 RPL65557 RZH65557 SJD65557 SSZ65557 TCV65557 TMR65557 TWN65557 UGJ65557 UQF65557 VAB65557 VJX65557 VTT65557 WDP65557 WNL65557 WXH65557 Q131093 KV131093 UR131093 AEN131093 AOJ131093 AYF131093 BIB131093 BRX131093 CBT131093 CLP131093 CVL131093 DFH131093 DPD131093 DYZ131093 EIV131093 ESR131093 FCN131093 FMJ131093 FWF131093 GGB131093 GPX131093 GZT131093 HJP131093 HTL131093 IDH131093 IND131093 IWZ131093 JGV131093 JQR131093 KAN131093 KKJ131093 KUF131093 LEB131093 LNX131093 LXT131093 MHP131093 MRL131093 NBH131093 NLD131093 NUZ131093 OEV131093 OOR131093 OYN131093 PIJ131093 PSF131093 QCB131093 QLX131093 QVT131093 RFP131093 RPL131093 RZH131093 SJD131093 SSZ131093 TCV131093 TMR131093 TWN131093 UGJ131093 UQF131093 VAB131093 VJX131093 VTT131093 WDP131093 WNL131093 WXH131093 Q196629 KV196629 UR196629 AEN196629 AOJ196629 AYF196629 BIB196629 BRX196629 CBT196629 CLP196629 CVL196629 DFH196629 DPD196629 DYZ196629 EIV196629 ESR196629 FCN196629 FMJ196629 FWF196629 GGB196629 GPX196629 GZT196629 HJP196629 HTL196629 IDH196629 IND196629 IWZ196629 JGV196629 JQR196629 KAN196629 KKJ196629 KUF196629 LEB196629 LNX196629 LXT196629 MHP196629 MRL196629 NBH196629 NLD196629 NUZ196629 OEV196629 OOR196629 OYN196629 PIJ196629 PSF196629 QCB196629 QLX196629 QVT196629 RFP196629 RPL196629 RZH196629 SJD196629 SSZ196629 TCV196629 TMR196629 TWN196629 UGJ196629 UQF196629 VAB196629 VJX196629 VTT196629 WDP196629 WNL196629 WXH196629 Q262165 KV262165 UR262165 AEN262165 AOJ262165 AYF262165 BIB262165 BRX262165 CBT262165 CLP262165 CVL262165 DFH262165 DPD262165 DYZ262165 EIV262165 ESR262165 FCN262165 FMJ262165 FWF262165 GGB262165 GPX262165 GZT262165 HJP262165 HTL262165 IDH262165 IND262165 IWZ262165 JGV262165 JQR262165 KAN262165 KKJ262165 KUF262165 LEB262165 LNX262165 LXT262165 MHP262165 MRL262165 NBH262165 NLD262165 NUZ262165 OEV262165 OOR262165 OYN262165 PIJ262165 PSF262165 QCB262165 QLX262165 QVT262165 RFP262165 RPL262165 RZH262165 SJD262165 SSZ262165 TCV262165 TMR262165 TWN262165 UGJ262165 UQF262165 VAB262165 VJX262165 VTT262165 WDP262165 WNL262165 WXH262165 Q327701 KV327701 UR327701 AEN327701 AOJ327701 AYF327701 BIB327701 BRX327701 CBT327701 CLP327701 CVL327701 DFH327701 DPD327701 DYZ327701 EIV327701 ESR327701 FCN327701 FMJ327701 FWF327701 GGB327701 GPX327701 GZT327701 HJP327701 HTL327701 IDH327701 IND327701 IWZ327701 JGV327701 JQR327701 KAN327701 KKJ327701 KUF327701 LEB327701 LNX327701 LXT327701 MHP327701 MRL327701 NBH327701 NLD327701 NUZ327701 OEV327701 OOR327701 OYN327701 PIJ327701 PSF327701 QCB327701 QLX327701 QVT327701 RFP327701 RPL327701 RZH327701 SJD327701 SSZ327701 TCV327701 TMR327701 TWN327701 UGJ327701 UQF327701 VAB327701 VJX327701 VTT327701 WDP327701 WNL327701 WXH327701 Q393237 KV393237 UR393237 AEN393237 AOJ393237 AYF393237 BIB393237 BRX393237 CBT393237 CLP393237 CVL393237 DFH393237 DPD393237 DYZ393237 EIV393237 ESR393237 FCN393237 FMJ393237 FWF393237 GGB393237 GPX393237 GZT393237 HJP393237 HTL393237 IDH393237 IND393237 IWZ393237 JGV393237 JQR393237 KAN393237 KKJ393237 KUF393237 LEB393237 LNX393237 LXT393237 MHP393237 MRL393237 NBH393237 NLD393237 NUZ393237 OEV393237 OOR393237 OYN393237 PIJ393237 PSF393237 QCB393237 QLX393237 QVT393237 RFP393237 RPL393237 RZH393237 SJD393237 SSZ393237 TCV393237 TMR393237 TWN393237 UGJ393237 UQF393237 VAB393237 VJX393237 VTT393237 WDP393237 WNL393237 WXH393237 Q458773 KV458773 UR458773 AEN458773 AOJ458773 AYF458773 BIB458773 BRX458773 CBT458773 CLP458773 CVL458773 DFH458773 DPD458773 DYZ458773 EIV458773 ESR458773 FCN458773 FMJ458773 FWF458773 GGB458773 GPX458773 GZT458773 HJP458773 HTL458773 IDH458773 IND458773 IWZ458773 JGV458773 JQR458773 KAN458773 KKJ458773 KUF458773 LEB458773 LNX458773 LXT458773 MHP458773 MRL458773 NBH458773 NLD458773 NUZ458773 OEV458773 OOR458773 OYN458773 PIJ458773 PSF458773 QCB458773 QLX458773 QVT458773 RFP458773 RPL458773 RZH458773 SJD458773 SSZ458773 TCV458773 TMR458773 TWN458773 UGJ458773 UQF458773 VAB458773 VJX458773 VTT458773 WDP458773 WNL458773 WXH458773 Q524309 KV524309 UR524309 AEN524309 AOJ524309 AYF524309 BIB524309 BRX524309 CBT524309 CLP524309 CVL524309 DFH524309 DPD524309 DYZ524309 EIV524309 ESR524309 FCN524309 FMJ524309 FWF524309 GGB524309 GPX524309 GZT524309 HJP524309 HTL524309 IDH524309 IND524309 IWZ524309 JGV524309 JQR524309 KAN524309 KKJ524309 KUF524309 LEB524309 LNX524309 LXT524309 MHP524309 MRL524309 NBH524309 NLD524309 NUZ524309 OEV524309 OOR524309 OYN524309 PIJ524309 PSF524309 QCB524309 QLX524309 QVT524309 RFP524309 RPL524309 RZH524309 SJD524309 SSZ524309 TCV524309 TMR524309 TWN524309 UGJ524309 UQF524309 VAB524309 VJX524309 VTT524309 WDP524309 WNL524309 WXH524309 Q589845 KV589845 UR589845 AEN589845 AOJ589845 AYF589845 BIB589845 BRX589845 CBT589845 CLP589845 CVL589845 DFH589845 DPD589845 DYZ589845 EIV589845 ESR589845 FCN589845 FMJ589845 FWF589845 GGB589845 GPX589845 GZT589845 HJP589845 HTL589845 IDH589845 IND589845 IWZ589845 JGV589845 JQR589845 KAN589845 KKJ589845 KUF589845 LEB589845 LNX589845 LXT589845 MHP589845 MRL589845 NBH589845 NLD589845 NUZ589845 OEV589845 OOR589845 OYN589845 PIJ589845 PSF589845 QCB589845 QLX589845 QVT589845 RFP589845 RPL589845 RZH589845 SJD589845 SSZ589845 TCV589845 TMR589845 TWN589845 UGJ589845 UQF589845 VAB589845 VJX589845 VTT589845 WDP589845 WNL589845 WXH589845 Q655381 KV655381 UR655381 AEN655381 AOJ655381 AYF655381 BIB655381 BRX655381 CBT655381 CLP655381 CVL655381 DFH655381 DPD655381 DYZ655381 EIV655381 ESR655381 FCN655381 FMJ655381 FWF655381 GGB655381 GPX655381 GZT655381 HJP655381 HTL655381 IDH655381 IND655381 IWZ655381 JGV655381 JQR655381 KAN655381 KKJ655381 KUF655381 LEB655381 LNX655381 LXT655381 MHP655381 MRL655381 NBH655381 NLD655381 NUZ655381 OEV655381 OOR655381 OYN655381 PIJ655381 PSF655381 QCB655381 QLX655381 QVT655381 RFP655381 RPL655381 RZH655381 SJD655381 SSZ655381 TCV655381 TMR655381 TWN655381 UGJ655381 UQF655381 VAB655381 VJX655381 VTT655381 WDP655381 WNL655381 WXH655381 Q720917 KV720917 UR720917 AEN720917 AOJ720917 AYF720917 BIB720917 BRX720917 CBT720917 CLP720917 CVL720917 DFH720917 DPD720917 DYZ720917 EIV720917 ESR720917 FCN720917 FMJ720917 FWF720917 GGB720917 GPX720917 GZT720917 HJP720917 HTL720917 IDH720917 IND720917 IWZ720917 JGV720917 JQR720917 KAN720917 KKJ720917 KUF720917 LEB720917 LNX720917 LXT720917 MHP720917 MRL720917 NBH720917 NLD720917 NUZ720917 OEV720917 OOR720917 OYN720917 PIJ720917 PSF720917 QCB720917 QLX720917 QVT720917 RFP720917 RPL720917 RZH720917 SJD720917 SSZ720917 TCV720917 TMR720917 TWN720917 UGJ720917 UQF720917 VAB720917 VJX720917 VTT720917 WDP720917 WNL720917 WXH720917 Q786453 KV786453 UR786453 AEN786453 AOJ786453 AYF786453 BIB786453 BRX786453 CBT786453 CLP786453 CVL786453 DFH786453 DPD786453 DYZ786453 EIV786453 ESR786453 FCN786453 FMJ786453 FWF786453 GGB786453 GPX786453 GZT786453 HJP786453 HTL786453 IDH786453 IND786453 IWZ786453 JGV786453 JQR786453 KAN786453 KKJ786453 KUF786453 LEB786453 LNX786453 LXT786453 MHP786453 MRL786453 NBH786453 NLD786453 NUZ786453 OEV786453 OOR786453 OYN786453 PIJ786453 PSF786453 QCB786453 QLX786453 QVT786453 RFP786453 RPL786453 RZH786453 SJD786453 SSZ786453 TCV786453 TMR786453 TWN786453 UGJ786453 UQF786453 VAB786453 VJX786453 VTT786453 WDP786453 WNL786453 WXH786453 Q851989 KV851989 UR851989 AEN851989 AOJ851989 AYF851989 BIB851989 BRX851989 CBT851989 CLP851989 CVL851989 DFH851989 DPD851989 DYZ851989 EIV851989 ESR851989 FCN851989 FMJ851989 FWF851989 GGB851989 GPX851989 GZT851989 HJP851989 HTL851989 IDH851989 IND851989 IWZ851989 JGV851989 JQR851989 KAN851989 KKJ851989 KUF851989 LEB851989 LNX851989 LXT851989 MHP851989 MRL851989 NBH851989 NLD851989 NUZ851989 OEV851989 OOR851989 OYN851989 PIJ851989 PSF851989 QCB851989 QLX851989 QVT851989 RFP851989 RPL851989 RZH851989 SJD851989 SSZ851989 TCV851989 TMR851989 TWN851989 UGJ851989 UQF851989 VAB851989 VJX851989 VTT851989 WDP851989 WNL851989 WXH851989 Q917525 KV917525 UR917525 AEN917525 AOJ917525 AYF917525 BIB917525 BRX917525 CBT917525 CLP917525 CVL917525 DFH917525 DPD917525 DYZ917525 EIV917525 ESR917525 FCN917525 FMJ917525 FWF917525 GGB917525 GPX917525 GZT917525 HJP917525 HTL917525 IDH917525 IND917525 IWZ917525 JGV917525 JQR917525 KAN917525 KKJ917525 KUF917525 LEB917525 LNX917525 LXT917525 MHP917525 MRL917525 NBH917525 NLD917525 NUZ917525 OEV917525 OOR917525 OYN917525 PIJ917525 PSF917525 QCB917525 QLX917525 QVT917525 RFP917525 RPL917525 RZH917525 SJD917525 SSZ917525 TCV917525 TMR917525 TWN917525 UGJ917525 UQF917525 VAB917525 VJX917525 VTT917525 WDP917525 WNL917525 WXH917525 Q983061 KV983061 UR983061 AEN983061 AOJ983061 AYF983061 BIB983061 BRX983061 CBT983061 CLP983061 CVL983061 DFH983061 DPD983061 DYZ983061 EIV983061 ESR983061 FCN983061 FMJ983061 FWF983061 GGB983061 GPX983061 GZT983061 HJP983061 HTL983061 IDH983061 IND983061 IWZ983061 JGV983061 JQR983061 KAN983061 KKJ983061 KUF983061 LEB983061 LNX983061 LXT983061 MHP983061 MRL983061 NBH983061 NLD983061 NUZ983061 OEV983061 OOR983061 OYN983061 PIJ983061 PSF983061 QCB983061 QLX983061 QVT983061 RFP983061 RPL983061 RZH983061 SJD983061 SSZ983061 TCV983061 TMR983061 TWN983061 UGJ983061 UQF983061 VAB983061 VJX983061 VTT983061 WDP983061 WNL983061 WXH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AZ983061 AZ65557 AZ131093 AZ196629 AZ262165 AZ327701 AZ393237 AZ458773 AZ524309 AZ589845 AZ655381 AZ720917 AZ786453 AZ851989 AZ917525 AZ25" xr:uid="{00000000-0002-0000-0B00-000001000000}"/>
    <dataValidation allowBlank="1" showInputMessage="1" showErrorMessage="1" prompt="Для выбора выполните двойной щелчок левой клавиши мыши по соответствующей ячейке." sqref="S65556 KX65556 UT65556 AEP65556 AOL65556 AYH65556 BID65556 BRZ65556 CBV65556 CLR65556 CVN65556 DFJ65556 DPF65556 DZB65556 EIX65556 EST65556 FCP65556 FML65556 FWH65556 GGD65556 GPZ65556 GZV65556 HJR65556 HTN65556 IDJ65556 INF65556 IXB65556 JGX65556 JQT65556 KAP65556 KKL65556 KUH65556 LED65556 LNZ65556 LXV65556 MHR65556 MRN65556 NBJ65556 NLF65556 NVB65556 OEX65556 OOT65556 OYP65556 PIL65556 PSH65556 QCD65556 QLZ65556 QVV65556 RFR65556 RPN65556 RZJ65556 SJF65556 STB65556 TCX65556 TMT65556 TWP65556 UGL65556 UQH65556 VAD65556 VJZ65556 VTV65556 WDR65556 WNN65556 WXJ65556 S131092 KX131092 UT131092 AEP131092 AOL131092 AYH131092 BID131092 BRZ131092 CBV131092 CLR131092 CVN131092 DFJ131092 DPF131092 DZB131092 EIX131092 EST131092 FCP131092 FML131092 FWH131092 GGD131092 GPZ131092 GZV131092 HJR131092 HTN131092 IDJ131092 INF131092 IXB131092 JGX131092 JQT131092 KAP131092 KKL131092 KUH131092 LED131092 LNZ131092 LXV131092 MHR131092 MRN131092 NBJ131092 NLF131092 NVB131092 OEX131092 OOT131092 OYP131092 PIL131092 PSH131092 QCD131092 QLZ131092 QVV131092 RFR131092 RPN131092 RZJ131092 SJF131092 STB131092 TCX131092 TMT131092 TWP131092 UGL131092 UQH131092 VAD131092 VJZ131092 VTV131092 WDR131092 WNN131092 WXJ131092 S196628 KX196628 UT196628 AEP196628 AOL196628 AYH196628 BID196628 BRZ196628 CBV196628 CLR196628 CVN196628 DFJ196628 DPF196628 DZB196628 EIX196628 EST196628 FCP196628 FML196628 FWH196628 GGD196628 GPZ196628 GZV196628 HJR196628 HTN196628 IDJ196628 INF196628 IXB196628 JGX196628 JQT196628 KAP196628 KKL196628 KUH196628 LED196628 LNZ196628 LXV196628 MHR196628 MRN196628 NBJ196628 NLF196628 NVB196628 OEX196628 OOT196628 OYP196628 PIL196628 PSH196628 QCD196628 QLZ196628 QVV196628 RFR196628 RPN196628 RZJ196628 SJF196628 STB196628 TCX196628 TMT196628 TWP196628 UGL196628 UQH196628 VAD196628 VJZ196628 VTV196628 WDR196628 WNN196628 WXJ196628 S262164 KX262164 UT262164 AEP262164 AOL262164 AYH262164 BID262164 BRZ262164 CBV262164 CLR262164 CVN262164 DFJ262164 DPF262164 DZB262164 EIX262164 EST262164 FCP262164 FML262164 FWH262164 GGD262164 GPZ262164 GZV262164 HJR262164 HTN262164 IDJ262164 INF262164 IXB262164 JGX262164 JQT262164 KAP262164 KKL262164 KUH262164 LED262164 LNZ262164 LXV262164 MHR262164 MRN262164 NBJ262164 NLF262164 NVB262164 OEX262164 OOT262164 OYP262164 PIL262164 PSH262164 QCD262164 QLZ262164 QVV262164 RFR262164 RPN262164 RZJ262164 SJF262164 STB262164 TCX262164 TMT262164 TWP262164 UGL262164 UQH262164 VAD262164 VJZ262164 VTV262164 WDR262164 WNN262164 WXJ262164 S327700 KX327700 UT327700 AEP327700 AOL327700 AYH327700 BID327700 BRZ327700 CBV327700 CLR327700 CVN327700 DFJ327700 DPF327700 DZB327700 EIX327700 EST327700 FCP327700 FML327700 FWH327700 GGD327700 GPZ327700 GZV327700 HJR327700 HTN327700 IDJ327700 INF327700 IXB327700 JGX327700 JQT327700 KAP327700 KKL327700 KUH327700 LED327700 LNZ327700 LXV327700 MHR327700 MRN327700 NBJ327700 NLF327700 NVB327700 OEX327700 OOT327700 OYP327700 PIL327700 PSH327700 QCD327700 QLZ327700 QVV327700 RFR327700 RPN327700 RZJ327700 SJF327700 STB327700 TCX327700 TMT327700 TWP327700 UGL327700 UQH327700 VAD327700 VJZ327700 VTV327700 WDR327700 WNN327700 WXJ327700 S393236 KX393236 UT393236 AEP393236 AOL393236 AYH393236 BID393236 BRZ393236 CBV393236 CLR393236 CVN393236 DFJ393236 DPF393236 DZB393236 EIX393236 EST393236 FCP393236 FML393236 FWH393236 GGD393236 GPZ393236 GZV393236 HJR393236 HTN393236 IDJ393236 INF393236 IXB393236 JGX393236 JQT393236 KAP393236 KKL393236 KUH393236 LED393236 LNZ393236 LXV393236 MHR393236 MRN393236 NBJ393236 NLF393236 NVB393236 OEX393236 OOT393236 OYP393236 PIL393236 PSH393236 QCD393236 QLZ393236 QVV393236 RFR393236 RPN393236 RZJ393236 SJF393236 STB393236 TCX393236 TMT393236 TWP393236 UGL393236 UQH393236 VAD393236 VJZ393236 VTV393236 WDR393236 WNN393236 WXJ393236 S458772 KX458772 UT458772 AEP458772 AOL458772 AYH458772 BID458772 BRZ458772 CBV458772 CLR458772 CVN458772 DFJ458772 DPF458772 DZB458772 EIX458772 EST458772 FCP458772 FML458772 FWH458772 GGD458772 GPZ458772 GZV458772 HJR458772 HTN458772 IDJ458772 INF458772 IXB458772 JGX458772 JQT458772 KAP458772 KKL458772 KUH458772 LED458772 LNZ458772 LXV458772 MHR458772 MRN458772 NBJ458772 NLF458772 NVB458772 OEX458772 OOT458772 OYP458772 PIL458772 PSH458772 QCD458772 QLZ458772 QVV458772 RFR458772 RPN458772 RZJ458772 SJF458772 STB458772 TCX458772 TMT458772 TWP458772 UGL458772 UQH458772 VAD458772 VJZ458772 VTV458772 WDR458772 WNN458772 WXJ458772 S524308 KX524308 UT524308 AEP524308 AOL524308 AYH524308 BID524308 BRZ524308 CBV524308 CLR524308 CVN524308 DFJ524308 DPF524308 DZB524308 EIX524308 EST524308 FCP524308 FML524308 FWH524308 GGD524308 GPZ524308 GZV524308 HJR524308 HTN524308 IDJ524308 INF524308 IXB524308 JGX524308 JQT524308 KAP524308 KKL524308 KUH524308 LED524308 LNZ524308 LXV524308 MHR524308 MRN524308 NBJ524308 NLF524308 NVB524308 OEX524308 OOT524308 OYP524308 PIL524308 PSH524308 QCD524308 QLZ524308 QVV524308 RFR524308 RPN524308 RZJ524308 SJF524308 STB524308 TCX524308 TMT524308 TWP524308 UGL524308 UQH524308 VAD524308 VJZ524308 VTV524308 WDR524308 WNN524308 WXJ524308 S589844 KX589844 UT589844 AEP589844 AOL589844 AYH589844 BID589844 BRZ589844 CBV589844 CLR589844 CVN589844 DFJ589844 DPF589844 DZB589844 EIX589844 EST589844 FCP589844 FML589844 FWH589844 GGD589844 GPZ589844 GZV589844 HJR589844 HTN589844 IDJ589844 INF589844 IXB589844 JGX589844 JQT589844 KAP589844 KKL589844 KUH589844 LED589844 LNZ589844 LXV589844 MHR589844 MRN589844 NBJ589844 NLF589844 NVB589844 OEX589844 OOT589844 OYP589844 PIL589844 PSH589844 QCD589844 QLZ589844 QVV589844 RFR589844 RPN589844 RZJ589844 SJF589844 STB589844 TCX589844 TMT589844 TWP589844 UGL589844 UQH589844 VAD589844 VJZ589844 VTV589844 WDR589844 WNN589844 WXJ589844 S655380 KX655380 UT655380 AEP655380 AOL655380 AYH655380 BID655380 BRZ655380 CBV655380 CLR655380 CVN655380 DFJ655380 DPF655380 DZB655380 EIX655380 EST655380 FCP655380 FML655380 FWH655380 GGD655380 GPZ655380 GZV655380 HJR655380 HTN655380 IDJ655380 INF655380 IXB655380 JGX655380 JQT655380 KAP655380 KKL655380 KUH655380 LED655380 LNZ655380 LXV655380 MHR655380 MRN655380 NBJ655380 NLF655380 NVB655380 OEX655380 OOT655380 OYP655380 PIL655380 PSH655380 QCD655380 QLZ655380 QVV655380 RFR655380 RPN655380 RZJ655380 SJF655380 STB655380 TCX655380 TMT655380 TWP655380 UGL655380 UQH655380 VAD655380 VJZ655380 VTV655380 WDR655380 WNN655380 WXJ655380 S720916 KX720916 UT720916 AEP720916 AOL720916 AYH720916 BID720916 BRZ720916 CBV720916 CLR720916 CVN720916 DFJ720916 DPF720916 DZB720916 EIX720916 EST720916 FCP720916 FML720916 FWH720916 GGD720916 GPZ720916 GZV720916 HJR720916 HTN720916 IDJ720916 INF720916 IXB720916 JGX720916 JQT720916 KAP720916 KKL720916 KUH720916 LED720916 LNZ720916 LXV720916 MHR720916 MRN720916 NBJ720916 NLF720916 NVB720916 OEX720916 OOT720916 OYP720916 PIL720916 PSH720916 QCD720916 QLZ720916 QVV720916 RFR720916 RPN720916 RZJ720916 SJF720916 STB720916 TCX720916 TMT720916 TWP720916 UGL720916 UQH720916 VAD720916 VJZ720916 VTV720916 WDR720916 WNN720916 WXJ720916 S786452 KX786452 UT786452 AEP786452 AOL786452 AYH786452 BID786452 BRZ786452 CBV786452 CLR786452 CVN786452 DFJ786452 DPF786452 DZB786452 EIX786452 EST786452 FCP786452 FML786452 FWH786452 GGD786452 GPZ786452 GZV786452 HJR786452 HTN786452 IDJ786452 INF786452 IXB786452 JGX786452 JQT786452 KAP786452 KKL786452 KUH786452 LED786452 LNZ786452 LXV786452 MHR786452 MRN786452 NBJ786452 NLF786452 NVB786452 OEX786452 OOT786452 OYP786452 PIL786452 PSH786452 QCD786452 QLZ786452 QVV786452 RFR786452 RPN786452 RZJ786452 SJF786452 STB786452 TCX786452 TMT786452 TWP786452 UGL786452 UQH786452 VAD786452 VJZ786452 VTV786452 WDR786452 WNN786452 WXJ786452 S851988 KX851988 UT851988 AEP851988 AOL851988 AYH851988 BID851988 BRZ851988 CBV851988 CLR851988 CVN851988 DFJ851988 DPF851988 DZB851988 EIX851988 EST851988 FCP851988 FML851988 FWH851988 GGD851988 GPZ851988 GZV851988 HJR851988 HTN851988 IDJ851988 INF851988 IXB851988 JGX851988 JQT851988 KAP851988 KKL851988 KUH851988 LED851988 LNZ851988 LXV851988 MHR851988 MRN851988 NBJ851988 NLF851988 NVB851988 OEX851988 OOT851988 OYP851988 PIL851988 PSH851988 QCD851988 QLZ851988 QVV851988 RFR851988 RPN851988 RZJ851988 SJF851988 STB851988 TCX851988 TMT851988 TWP851988 UGL851988 UQH851988 VAD851988 VJZ851988 VTV851988 WDR851988 WNN851988 WXJ851988 S917524 KX917524 UT917524 AEP917524 AOL917524 AYH917524 BID917524 BRZ917524 CBV917524 CLR917524 CVN917524 DFJ917524 DPF917524 DZB917524 EIX917524 EST917524 FCP917524 FML917524 FWH917524 GGD917524 GPZ917524 GZV917524 HJR917524 HTN917524 IDJ917524 INF917524 IXB917524 JGX917524 JQT917524 KAP917524 KKL917524 KUH917524 LED917524 LNZ917524 LXV917524 MHR917524 MRN917524 NBJ917524 NLF917524 NVB917524 OEX917524 OOT917524 OYP917524 PIL917524 PSH917524 QCD917524 QLZ917524 QVV917524 RFR917524 RPN917524 RZJ917524 SJF917524 STB917524 TCX917524 TMT917524 TWP917524 UGL917524 UQH917524 VAD917524 VJZ917524 VTV917524 WDR917524 WNN917524 WXJ917524 S983060 KX983060 UT983060 AEP983060 AOL983060 AYH983060 BID983060 BRZ983060 CBV983060 CLR983060 CVN983060 DFJ983060 DPF983060 DZB983060 EIX983060 EST983060 FCP983060 FML983060 FWH983060 GGD983060 GPZ983060 GZV983060 HJR983060 HTN983060 IDJ983060 INF983060 IXB983060 JGX983060 JQT983060 KAP983060 KKL983060 KUH983060 LED983060 LNZ983060 LXV983060 MHR983060 MRN983060 NBJ983060 NLF983060 NVB983060 OEX983060 OOT983060 OYP983060 PIL983060 PSH983060 QCD983060 QLZ983060 QVV983060 RFR983060 RPN983060 RZJ983060 SJF983060 STB983060 TCX983060 TMT983060 TWP983060 UGL983060 UQH983060 VAD983060 VJZ983060 VTV983060 WDR983060 WNN983060 WXJ983060 U524308 U589844 KZ65556 UV65556 AER65556 AON65556 AYJ65556 BIF65556 BSB65556 CBX65556 CLT65556 CVP65556 DFL65556 DPH65556 DZD65556 EIZ65556 ESV65556 FCR65556 FMN65556 FWJ65556 GGF65556 GQB65556 GZX65556 HJT65556 HTP65556 IDL65556 INH65556 IXD65556 JGZ65556 JQV65556 KAR65556 KKN65556 KUJ65556 LEF65556 LOB65556 LXX65556 MHT65556 MRP65556 NBL65556 NLH65556 NVD65556 OEZ65556 OOV65556 OYR65556 PIN65556 PSJ65556 QCF65556 QMB65556 QVX65556 RFT65556 RPP65556 RZL65556 SJH65556 STD65556 TCZ65556 TMV65556 TWR65556 UGN65556 UQJ65556 VAF65556 VKB65556 VTX65556 WDT65556 WNP65556 WXL65556 U655380 KZ131092 UV131092 AER131092 AON131092 AYJ131092 BIF131092 BSB131092 CBX131092 CLT131092 CVP131092 DFL131092 DPH131092 DZD131092 EIZ131092 ESV131092 FCR131092 FMN131092 FWJ131092 GGF131092 GQB131092 GZX131092 HJT131092 HTP131092 IDL131092 INH131092 IXD131092 JGZ131092 JQV131092 KAR131092 KKN131092 KUJ131092 LEF131092 LOB131092 LXX131092 MHT131092 MRP131092 NBL131092 NLH131092 NVD131092 OEZ131092 OOV131092 OYR131092 PIN131092 PSJ131092 QCF131092 QMB131092 QVX131092 RFT131092 RPP131092 RZL131092 SJH131092 STD131092 TCZ131092 TMV131092 TWR131092 UGN131092 UQJ131092 VAF131092 VKB131092 VTX131092 WDT131092 WNP131092 WXL131092 U720916 KZ196628 UV196628 AER196628 AON196628 AYJ196628 BIF196628 BSB196628 CBX196628 CLT196628 CVP196628 DFL196628 DPH196628 DZD196628 EIZ196628 ESV196628 FCR196628 FMN196628 FWJ196628 GGF196628 GQB196628 GZX196628 HJT196628 HTP196628 IDL196628 INH196628 IXD196628 JGZ196628 JQV196628 KAR196628 KKN196628 KUJ196628 LEF196628 LOB196628 LXX196628 MHT196628 MRP196628 NBL196628 NLH196628 NVD196628 OEZ196628 OOV196628 OYR196628 PIN196628 PSJ196628 QCF196628 QMB196628 QVX196628 RFT196628 RPP196628 RZL196628 SJH196628 STD196628 TCZ196628 TMV196628 TWR196628 UGN196628 UQJ196628 VAF196628 VKB196628 VTX196628 WDT196628 WNP196628 WXL196628 U786452 KZ262164 UV262164 AER262164 AON262164 AYJ262164 BIF262164 BSB262164 CBX262164 CLT262164 CVP262164 DFL262164 DPH262164 DZD262164 EIZ262164 ESV262164 FCR262164 FMN262164 FWJ262164 GGF262164 GQB262164 GZX262164 HJT262164 HTP262164 IDL262164 INH262164 IXD262164 JGZ262164 JQV262164 KAR262164 KKN262164 KUJ262164 LEF262164 LOB262164 LXX262164 MHT262164 MRP262164 NBL262164 NLH262164 NVD262164 OEZ262164 OOV262164 OYR262164 PIN262164 PSJ262164 QCF262164 QMB262164 QVX262164 RFT262164 RPP262164 RZL262164 SJH262164 STD262164 TCZ262164 TMV262164 TWR262164 UGN262164 UQJ262164 VAF262164 VKB262164 VTX262164 WDT262164 WNP262164 WXL262164 U851988 KZ327700 UV327700 AER327700 AON327700 AYJ327700 BIF327700 BSB327700 CBX327700 CLT327700 CVP327700 DFL327700 DPH327700 DZD327700 EIZ327700 ESV327700 FCR327700 FMN327700 FWJ327700 GGF327700 GQB327700 GZX327700 HJT327700 HTP327700 IDL327700 INH327700 IXD327700 JGZ327700 JQV327700 KAR327700 KKN327700 KUJ327700 LEF327700 LOB327700 LXX327700 MHT327700 MRP327700 NBL327700 NLH327700 NVD327700 OEZ327700 OOV327700 OYR327700 PIN327700 PSJ327700 QCF327700 QMB327700 QVX327700 RFT327700 RPP327700 RZL327700 SJH327700 STD327700 TCZ327700 TMV327700 TWR327700 UGN327700 UQJ327700 VAF327700 VKB327700 VTX327700 WDT327700 WNP327700 WXL327700 U917524 KZ393236 UV393236 AER393236 AON393236 AYJ393236 BIF393236 BSB393236 CBX393236 CLT393236 CVP393236 DFL393236 DPH393236 DZD393236 EIZ393236 ESV393236 FCR393236 FMN393236 FWJ393236 GGF393236 GQB393236 GZX393236 HJT393236 HTP393236 IDL393236 INH393236 IXD393236 JGZ393236 JQV393236 KAR393236 KKN393236 KUJ393236 LEF393236 LOB393236 LXX393236 MHT393236 MRP393236 NBL393236 NLH393236 NVD393236 OEZ393236 OOV393236 OYR393236 PIN393236 PSJ393236 QCF393236 QMB393236 QVX393236 RFT393236 RPP393236 RZL393236 SJH393236 STD393236 TCZ393236 TMV393236 TWR393236 UGN393236 UQJ393236 VAF393236 VKB393236 VTX393236 WDT393236 WNP393236 WXL393236 U983060 KZ458772 UV458772 AER458772 AON458772 AYJ458772 BIF458772 BSB458772 CBX458772 CLT458772 CVP458772 DFL458772 DPH458772 DZD458772 EIZ458772 ESV458772 FCR458772 FMN458772 FWJ458772 GGF458772 GQB458772 GZX458772 HJT458772 HTP458772 IDL458772 INH458772 IXD458772 JGZ458772 JQV458772 KAR458772 KKN458772 KUJ458772 LEF458772 LOB458772 LXX458772 MHT458772 MRP458772 NBL458772 NLH458772 NVD458772 OEZ458772 OOV458772 OYR458772 PIN458772 PSJ458772 QCF458772 QMB458772 QVX458772 RFT458772 RPP458772 RZL458772 SJH458772 STD458772 TCZ458772 TMV458772 TWR458772 UGN458772 UQJ458772 VAF458772 VKB458772 VTX458772 WDT458772 WNP458772 WXL458772 U65556 KZ524308 UV524308 AER524308 AON524308 AYJ524308 BIF524308 BSB524308 CBX524308 CLT524308 CVP524308 DFL524308 DPH524308 DZD524308 EIZ524308 ESV524308 FCR524308 FMN524308 FWJ524308 GGF524308 GQB524308 GZX524308 HJT524308 HTP524308 IDL524308 INH524308 IXD524308 JGZ524308 JQV524308 KAR524308 KKN524308 KUJ524308 LEF524308 LOB524308 LXX524308 MHT524308 MRP524308 NBL524308 NLH524308 NVD524308 OEZ524308 OOV524308 OYR524308 PIN524308 PSJ524308 QCF524308 QMB524308 QVX524308 RFT524308 RPP524308 RZL524308 SJH524308 STD524308 TCZ524308 TMV524308 TWR524308 UGN524308 UQJ524308 VAF524308 VKB524308 VTX524308 WDT524308 WNP524308 WXL524308 U131092 KZ589844 UV589844 AER589844 AON589844 AYJ589844 BIF589844 BSB589844 CBX589844 CLT589844 CVP589844 DFL589844 DPH589844 DZD589844 EIZ589844 ESV589844 FCR589844 FMN589844 FWJ589844 GGF589844 GQB589844 GZX589844 HJT589844 HTP589844 IDL589844 INH589844 IXD589844 JGZ589844 JQV589844 KAR589844 KKN589844 KUJ589844 LEF589844 LOB589844 LXX589844 MHT589844 MRP589844 NBL589844 NLH589844 NVD589844 OEZ589844 OOV589844 OYR589844 PIN589844 PSJ589844 QCF589844 QMB589844 QVX589844 RFT589844 RPP589844 RZL589844 SJH589844 STD589844 TCZ589844 TMV589844 TWR589844 UGN589844 UQJ589844 VAF589844 VKB589844 VTX589844 WDT589844 WNP589844 WXL589844 U196628 KZ655380 UV655380 AER655380 AON655380 AYJ655380 BIF655380 BSB655380 CBX655380 CLT655380 CVP655380 DFL655380 DPH655380 DZD655380 EIZ655380 ESV655380 FCR655380 FMN655380 FWJ655380 GGF655380 GQB655380 GZX655380 HJT655380 HTP655380 IDL655380 INH655380 IXD655380 JGZ655380 JQV655380 KAR655380 KKN655380 KUJ655380 LEF655380 LOB655380 LXX655380 MHT655380 MRP655380 NBL655380 NLH655380 NVD655380 OEZ655380 OOV655380 OYR655380 PIN655380 PSJ655380 QCF655380 QMB655380 QVX655380 RFT655380 RPP655380 RZL655380 SJH655380 STD655380 TCZ655380 TMV655380 TWR655380 UGN655380 UQJ655380 VAF655380 VKB655380 VTX655380 WDT655380 WNP655380 WXL655380 U262164 KZ720916 UV720916 AER720916 AON720916 AYJ720916 BIF720916 BSB720916 CBX720916 CLT720916 CVP720916 DFL720916 DPH720916 DZD720916 EIZ720916 ESV720916 FCR720916 FMN720916 FWJ720916 GGF720916 GQB720916 GZX720916 HJT720916 HTP720916 IDL720916 INH720916 IXD720916 JGZ720916 JQV720916 KAR720916 KKN720916 KUJ720916 LEF720916 LOB720916 LXX720916 MHT720916 MRP720916 NBL720916 NLH720916 NVD720916 OEZ720916 OOV720916 OYR720916 PIN720916 PSJ720916 QCF720916 QMB720916 QVX720916 RFT720916 RPP720916 RZL720916 SJH720916 STD720916 TCZ720916 TMV720916 TWR720916 UGN720916 UQJ720916 VAF720916 VKB720916 VTX720916 WDT720916 WNP720916 WXL720916 WNP24 KZ786452 UV786452 AER786452 AON786452 AYJ786452 BIF786452 BSB786452 CBX786452 CLT786452 CVP786452 DFL786452 DPH786452 DZD786452 EIZ786452 ESV786452 FCR786452 FMN786452 FWJ786452 GGF786452 GQB786452 GZX786452 HJT786452 HTP786452 IDL786452 INH786452 IXD786452 JGZ786452 JQV786452 KAR786452 KKN786452 KUJ786452 LEF786452 LOB786452 LXX786452 MHT786452 MRP786452 NBL786452 NLH786452 NVD786452 OEZ786452 OOV786452 OYR786452 PIN786452 PSJ786452 QCF786452 QMB786452 QVX786452 RFT786452 RPP786452 RZL786452 SJH786452 STD786452 TCZ786452 TMV786452 TWR786452 UGN786452 UQJ786452 VAF786452 VKB786452 VTX786452 WDT786452 WNP786452 WXL786452 U24 KZ851988 UV851988 AER851988 AON851988 AYJ851988 BIF851988 BSB851988 CBX851988 CLT851988 CVP851988 DFL851988 DPH851988 DZD851988 EIZ851988 ESV851988 FCR851988 FMN851988 FWJ851988 GGF851988 GQB851988 GZX851988 HJT851988 HTP851988 IDL851988 INH851988 IXD851988 JGZ851988 JQV851988 KAR851988 KKN851988 KUJ851988 LEF851988 LOB851988 LXX851988 MHT851988 MRP851988 NBL851988 NLH851988 NVD851988 OEZ851988 OOV851988 OYR851988 PIN851988 PSJ851988 QCF851988 QMB851988 QVX851988 RFT851988 RPP851988 RZL851988 SJH851988 STD851988 TCZ851988 TMV851988 TWR851988 UGN851988 UQJ851988 VAF851988 VKB851988 VTX851988 WDT851988 WNP851988 WXL851988 KZ917524 UV917524 AER917524 AON917524 AYJ917524 BIF917524 BSB917524 CBX917524 CLT917524 CVP917524 DFL917524 DPH917524 DZD917524 EIZ917524 ESV917524 FCR917524 FMN917524 FWJ917524 GGF917524 GQB917524 GZX917524 HJT917524 HTP917524 IDL917524 INH917524 IXD917524 JGZ917524 JQV917524 KAR917524 KKN917524 KUJ917524 LEF917524 LOB917524 LXX917524 MHT917524 MRP917524 NBL917524 NLH917524 NVD917524 OEZ917524 OOV917524 OYR917524 PIN917524 PSJ917524 QCF917524 QMB917524 QVX917524 RFT917524 RPP917524 RZL917524 SJH917524 STD917524 TCZ917524 TMV917524 TWR917524 UGN917524 UQJ917524 VAF917524 VKB917524 VTX917524 WDT917524 WNP917524 WXL917524 WXL983060 KZ983060 UV983060 AER983060 AON983060 AYJ983060 BIF983060 BSB983060 CBX983060 CLT983060 CVP983060 DFL983060 DPH983060 DZD983060 EIZ983060 ESV983060 FCR983060 FMN983060 FWJ983060 GGF983060 GQB983060 GZX983060 HJT983060 HTP983060 IDL983060 INH983060 IXD983060 JGZ983060 JQV983060 KAR983060 KKN983060 KUJ983060 LEF983060 LOB983060 LXX983060 MHT983060 MRP983060 NBL983060 NLH983060 NVD983060 OEZ983060 OOV983060 OYR983060 PIN983060 PSJ983060 QCF983060 QMB983060 QVX983060 RFT983060 RPP983060 RZL983060 SJH983060 STD983060 TCZ983060 TMV983060 TWR983060 UGN983060 UQJ983060 VAF983060 VKB983060 VTX983060 WDT983060 WNP983060 WDT24 VTX24 VKB24 VAF24 UQJ24 UGN24 TWR24 TMV24 TCZ24 STD24 SJH24 RZL24 RPP24 RFT24 QVX24 QMB24 QCF24 PSJ24 PIN24 OYR24 OOV24 OEZ24 NVD24 NLH24 NBL24 MRP24 MHT24 LXX24 LOB24 LEF24 KUJ24 KKN24 KAR24 JQV24 JGZ24 IXD24 INH24 IDL24 HTP24 HJT24 GZX24 GQB24 GGF24 FWJ24 FMN24 FCR24 ESV24 EIZ24 DZD24 DPH24 DFL24 CVP24 CLT24 CBX24 BSB24 BIF24 AYJ24 AON24 AER24 UV24 UT24 KZ24 WXJ24 WNN24 WDR24 VTV24 VJZ24 VAD24 UQH24 UGL24 TWP24 TMT24 TCX24 STB24 SJF24 RZJ24 RPN24 RFR24 QVV24 QLZ24 QCD24 PSH24 PIL24 OYP24 OOT24 OEX24 NVB24 NLF24 NBJ24 MRN24 MHR24 LXV24 LNZ24 LED24 KUH24 KKL24 KAP24 JQT24 JGX24 IXB24 INF24 IDJ24 HTN24 HJR24 GZV24 GPZ24 GGD24 FWH24 FML24 FCP24 EST24 EIX24 DZB24 DPF24 DFJ24 CVN24 CLR24 CBV24 BRZ24 BID24 AYH24 AOL24 AEP24 KX24 U327700 S24 U393236 WXL24 U458772 Z65556 Z131092 Z196628 Z262164 Z327700 Z393236 Z458772 Z524308 Z589844 Z655380 Z720916 Z786452 Z851988 Z917524 Z983060 AB589844 AB655380 AB720916 AB786452 AB851988 AB917524 AB983060 AB65556 AB131092 AB196628 AB262164 AB393236 AB327700 AB458772 AB24 Z24 AB524308 AG65556 AG131092 AG196628 AG262164 AG327700 AG393236 AG458772 AG524308 AG589844 AG655380 AG720916 AG786452 AG851988 AG917524 AG983060 AI589844 AI655380 AI720916 AI786452 AI851988 AI917524 AI983060 AI65556 AI131092 AI196628 AI262164 AI393236 AI327700 AI458772 AI24 AG24 AI524308 AN65556 AN131092 AN196628 AN262164 AN327700 AN393236 AN458772 AN524308 AN589844 AN655380 AN720916 AN786452 AN851988 AN917524 AN983060 AP589844 AP655380 AP720916 AP786452 AP851988 AP917524 AP983060 AP65556 AP131092 AP196628 AP262164 AP393236 AP327700 AP458772 AP24 AN24 AP524308 AU65556 AU131092 AU196628 AU262164 AU327700 AU393236 AU458772 AU524308 AU589844 AU655380 AU720916 AU786452 AU851988 AU917524 AU983060 AW589844 AW655380 AW720916 AW786452 AW851988 AW917524 AW983060 AW65556 AW131092 AW196628 AW262164 AW393236 AW327700 AW458772 AW24 AU24 AW524308 BB65556 BB131092 BB196628 BB262164 BB327700 BB393236 BB458772 BB524308 BB589844 BB655380 BB720916 BB786452 BB851988 BB917524 BB983060 BD524308 BD589844 BD655380 BD720916 BD786452 BD851988 BD917524 BD983060 BD65556 BD131092 BD196628 BD262164 BD393236 BD327700 BD458772 BD24 BB24"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W65556 US65556 AEO65556 AOK65556 AYG65556 BIC65556 BRY65556 CBU65556 CLQ65556 CVM65556 DFI65556 DPE65556 DZA65556 EIW65556 ESS65556 FCO65556 FMK65556 FWG65556 GGC65556 GPY65556 GZU65556 HJQ65556 HTM65556 IDI65556 INE65556 IXA65556 JGW65556 JQS65556 KAO65556 KKK65556 KUG65556 LEC65556 LNY65556 LXU65556 MHQ65556 MRM65556 NBI65556 NLE65556 NVA65556 OEW65556 OOS65556 OYO65556 PIK65556 PSG65556 QCC65556 QLY65556 QVU65556 RFQ65556 RPM65556 RZI65556 SJE65556 STA65556 TCW65556 TMS65556 TWO65556 UGK65556 UQG65556 VAC65556 VJY65556 VTU65556 WDQ65556 WNM65556 WXI65556 R131092 KW131092 US131092 AEO131092 AOK131092 AYG131092 BIC131092 BRY131092 CBU131092 CLQ131092 CVM131092 DFI131092 DPE131092 DZA131092 EIW131092 ESS131092 FCO131092 FMK131092 FWG131092 GGC131092 GPY131092 GZU131092 HJQ131092 HTM131092 IDI131092 INE131092 IXA131092 JGW131092 JQS131092 KAO131092 KKK131092 KUG131092 LEC131092 LNY131092 LXU131092 MHQ131092 MRM131092 NBI131092 NLE131092 NVA131092 OEW131092 OOS131092 OYO131092 PIK131092 PSG131092 QCC131092 QLY131092 QVU131092 RFQ131092 RPM131092 RZI131092 SJE131092 STA131092 TCW131092 TMS131092 TWO131092 UGK131092 UQG131092 VAC131092 VJY131092 VTU131092 WDQ131092 WNM131092 WXI131092 R196628 KW196628 US196628 AEO196628 AOK196628 AYG196628 BIC196628 BRY196628 CBU196628 CLQ196628 CVM196628 DFI196628 DPE196628 DZA196628 EIW196628 ESS196628 FCO196628 FMK196628 FWG196628 GGC196628 GPY196628 GZU196628 HJQ196628 HTM196628 IDI196628 INE196628 IXA196628 JGW196628 JQS196628 KAO196628 KKK196628 KUG196628 LEC196628 LNY196628 LXU196628 MHQ196628 MRM196628 NBI196628 NLE196628 NVA196628 OEW196628 OOS196628 OYO196628 PIK196628 PSG196628 QCC196628 QLY196628 QVU196628 RFQ196628 RPM196628 RZI196628 SJE196628 STA196628 TCW196628 TMS196628 TWO196628 UGK196628 UQG196628 VAC196628 VJY196628 VTU196628 WDQ196628 WNM196628 WXI196628 R262164 KW262164 US262164 AEO262164 AOK262164 AYG262164 BIC262164 BRY262164 CBU262164 CLQ262164 CVM262164 DFI262164 DPE262164 DZA262164 EIW262164 ESS262164 FCO262164 FMK262164 FWG262164 GGC262164 GPY262164 GZU262164 HJQ262164 HTM262164 IDI262164 INE262164 IXA262164 JGW262164 JQS262164 KAO262164 KKK262164 KUG262164 LEC262164 LNY262164 LXU262164 MHQ262164 MRM262164 NBI262164 NLE262164 NVA262164 OEW262164 OOS262164 OYO262164 PIK262164 PSG262164 QCC262164 QLY262164 QVU262164 RFQ262164 RPM262164 RZI262164 SJE262164 STA262164 TCW262164 TMS262164 TWO262164 UGK262164 UQG262164 VAC262164 VJY262164 VTU262164 WDQ262164 WNM262164 WXI262164 R327700 KW327700 US327700 AEO327700 AOK327700 AYG327700 BIC327700 BRY327700 CBU327700 CLQ327700 CVM327700 DFI327700 DPE327700 DZA327700 EIW327700 ESS327700 FCO327700 FMK327700 FWG327700 GGC327700 GPY327700 GZU327700 HJQ327700 HTM327700 IDI327700 INE327700 IXA327700 JGW327700 JQS327700 KAO327700 KKK327700 KUG327700 LEC327700 LNY327700 LXU327700 MHQ327700 MRM327700 NBI327700 NLE327700 NVA327700 OEW327700 OOS327700 OYO327700 PIK327700 PSG327700 QCC327700 QLY327700 QVU327700 RFQ327700 RPM327700 RZI327700 SJE327700 STA327700 TCW327700 TMS327700 TWO327700 UGK327700 UQG327700 VAC327700 VJY327700 VTU327700 WDQ327700 WNM327700 WXI327700 R393236 KW393236 US393236 AEO393236 AOK393236 AYG393236 BIC393236 BRY393236 CBU393236 CLQ393236 CVM393236 DFI393236 DPE393236 DZA393236 EIW393236 ESS393236 FCO393236 FMK393236 FWG393236 GGC393236 GPY393236 GZU393236 HJQ393236 HTM393236 IDI393236 INE393236 IXA393236 JGW393236 JQS393236 KAO393236 KKK393236 KUG393236 LEC393236 LNY393236 LXU393236 MHQ393236 MRM393236 NBI393236 NLE393236 NVA393236 OEW393236 OOS393236 OYO393236 PIK393236 PSG393236 QCC393236 QLY393236 QVU393236 RFQ393236 RPM393236 RZI393236 SJE393236 STA393236 TCW393236 TMS393236 TWO393236 UGK393236 UQG393236 VAC393236 VJY393236 VTU393236 WDQ393236 WNM393236 WXI393236 R458772 KW458772 US458772 AEO458772 AOK458772 AYG458772 BIC458772 BRY458772 CBU458772 CLQ458772 CVM458772 DFI458772 DPE458772 DZA458772 EIW458772 ESS458772 FCO458772 FMK458772 FWG458772 GGC458772 GPY458772 GZU458772 HJQ458772 HTM458772 IDI458772 INE458772 IXA458772 JGW458772 JQS458772 KAO458772 KKK458772 KUG458772 LEC458772 LNY458772 LXU458772 MHQ458772 MRM458772 NBI458772 NLE458772 NVA458772 OEW458772 OOS458772 OYO458772 PIK458772 PSG458772 QCC458772 QLY458772 QVU458772 RFQ458772 RPM458772 RZI458772 SJE458772 STA458772 TCW458772 TMS458772 TWO458772 UGK458772 UQG458772 VAC458772 VJY458772 VTU458772 WDQ458772 WNM458772 WXI458772 R524308 KW524308 US524308 AEO524308 AOK524308 AYG524308 BIC524308 BRY524308 CBU524308 CLQ524308 CVM524308 DFI524308 DPE524308 DZA524308 EIW524308 ESS524308 FCO524308 FMK524308 FWG524308 GGC524308 GPY524308 GZU524308 HJQ524308 HTM524308 IDI524308 INE524308 IXA524308 JGW524308 JQS524308 KAO524308 KKK524308 KUG524308 LEC524308 LNY524308 LXU524308 MHQ524308 MRM524308 NBI524308 NLE524308 NVA524308 OEW524308 OOS524308 OYO524308 PIK524308 PSG524308 QCC524308 QLY524308 QVU524308 RFQ524308 RPM524308 RZI524308 SJE524308 STA524308 TCW524308 TMS524308 TWO524308 UGK524308 UQG524308 VAC524308 VJY524308 VTU524308 WDQ524308 WNM524308 WXI524308 R589844 KW589844 US589844 AEO589844 AOK589844 AYG589844 BIC589844 BRY589844 CBU589844 CLQ589844 CVM589844 DFI589844 DPE589844 DZA589844 EIW589844 ESS589844 FCO589844 FMK589844 FWG589844 GGC589844 GPY589844 GZU589844 HJQ589844 HTM589844 IDI589844 INE589844 IXA589844 JGW589844 JQS589844 KAO589844 KKK589844 KUG589844 LEC589844 LNY589844 LXU589844 MHQ589844 MRM589844 NBI589844 NLE589844 NVA589844 OEW589844 OOS589844 OYO589844 PIK589844 PSG589844 QCC589844 QLY589844 QVU589844 RFQ589844 RPM589844 RZI589844 SJE589844 STA589844 TCW589844 TMS589844 TWO589844 UGK589844 UQG589844 VAC589844 VJY589844 VTU589844 WDQ589844 WNM589844 WXI589844 R655380 KW655380 US655380 AEO655380 AOK655380 AYG655380 BIC655380 BRY655380 CBU655380 CLQ655380 CVM655380 DFI655380 DPE655380 DZA655380 EIW655380 ESS655380 FCO655380 FMK655380 FWG655380 GGC655380 GPY655380 GZU655380 HJQ655380 HTM655380 IDI655380 INE655380 IXA655380 JGW655380 JQS655380 KAO655380 KKK655380 KUG655380 LEC655380 LNY655380 LXU655380 MHQ655380 MRM655380 NBI655380 NLE655380 NVA655380 OEW655380 OOS655380 OYO655380 PIK655380 PSG655380 QCC655380 QLY655380 QVU655380 RFQ655380 RPM655380 RZI655380 SJE655380 STA655380 TCW655380 TMS655380 TWO655380 UGK655380 UQG655380 VAC655380 VJY655380 VTU655380 WDQ655380 WNM655380 WXI655380 R720916 KW720916 US720916 AEO720916 AOK720916 AYG720916 BIC720916 BRY720916 CBU720916 CLQ720916 CVM720916 DFI720916 DPE720916 DZA720916 EIW720916 ESS720916 FCO720916 FMK720916 FWG720916 GGC720916 GPY720916 GZU720916 HJQ720916 HTM720916 IDI720916 INE720916 IXA720916 JGW720916 JQS720916 KAO720916 KKK720916 KUG720916 LEC720916 LNY720916 LXU720916 MHQ720916 MRM720916 NBI720916 NLE720916 NVA720916 OEW720916 OOS720916 OYO720916 PIK720916 PSG720916 QCC720916 QLY720916 QVU720916 RFQ720916 RPM720916 RZI720916 SJE720916 STA720916 TCW720916 TMS720916 TWO720916 UGK720916 UQG720916 VAC720916 VJY720916 VTU720916 WDQ720916 WNM720916 WXI720916 R786452 KW786452 US786452 AEO786452 AOK786452 AYG786452 BIC786452 BRY786452 CBU786452 CLQ786452 CVM786452 DFI786452 DPE786452 DZA786452 EIW786452 ESS786452 FCO786452 FMK786452 FWG786452 GGC786452 GPY786452 GZU786452 HJQ786452 HTM786452 IDI786452 INE786452 IXA786452 JGW786452 JQS786452 KAO786452 KKK786452 KUG786452 LEC786452 LNY786452 LXU786452 MHQ786452 MRM786452 NBI786452 NLE786452 NVA786452 OEW786452 OOS786452 OYO786452 PIK786452 PSG786452 QCC786452 QLY786452 QVU786452 RFQ786452 RPM786452 RZI786452 SJE786452 STA786452 TCW786452 TMS786452 TWO786452 UGK786452 UQG786452 VAC786452 VJY786452 VTU786452 WDQ786452 WNM786452 WXI786452 R851988 KW851988 US851988 AEO851988 AOK851988 AYG851988 BIC851988 BRY851988 CBU851988 CLQ851988 CVM851988 DFI851988 DPE851988 DZA851988 EIW851988 ESS851988 FCO851988 FMK851988 FWG851988 GGC851988 GPY851988 GZU851988 HJQ851988 HTM851988 IDI851988 INE851988 IXA851988 JGW851988 JQS851988 KAO851988 KKK851988 KUG851988 LEC851988 LNY851988 LXU851988 MHQ851988 MRM851988 NBI851988 NLE851988 NVA851988 OEW851988 OOS851988 OYO851988 PIK851988 PSG851988 QCC851988 QLY851988 QVU851988 RFQ851988 RPM851988 RZI851988 SJE851988 STA851988 TCW851988 TMS851988 TWO851988 UGK851988 UQG851988 VAC851988 VJY851988 VTU851988 WDQ851988 WNM851988 WXI851988 R917524 KW917524 US917524 AEO917524 AOK917524 AYG917524 BIC917524 BRY917524 CBU917524 CLQ917524 CVM917524 DFI917524 DPE917524 DZA917524 EIW917524 ESS917524 FCO917524 FMK917524 FWG917524 GGC917524 GPY917524 GZU917524 HJQ917524 HTM917524 IDI917524 INE917524 IXA917524 JGW917524 JQS917524 KAO917524 KKK917524 KUG917524 LEC917524 LNY917524 LXU917524 MHQ917524 MRM917524 NBI917524 NLE917524 NVA917524 OEW917524 OOS917524 OYO917524 PIK917524 PSG917524 QCC917524 QLY917524 QVU917524 RFQ917524 RPM917524 RZI917524 SJE917524 STA917524 TCW917524 TMS917524 TWO917524 UGK917524 UQG917524 VAC917524 VJY917524 VTU917524 WDQ917524 WNM917524 WXI917524 R983060 KW983060 US983060 AEO983060 AOK983060 AYG983060 BIC983060 BRY983060 CBU983060 CLQ983060 CVM983060 DFI983060 DPE983060 DZA983060 EIW983060 ESS983060 FCO983060 FMK983060 FWG983060 GGC983060 GPY983060 GZU983060 HJQ983060 HTM983060 IDI983060 INE983060 IXA983060 JGW983060 JQS983060 KAO983060 KKK983060 KUG983060 LEC983060 LNY983060 LXU983060 MHQ983060 MRM983060 NBI983060 NLE983060 NVA983060 OEW983060 OOS983060 OYO983060 PIK983060 PSG983060 QCC983060 QLY983060 QVU983060 RFQ983060 RPM983060 RZI983060 SJE983060 STA983060 TCW983060 TMS983060 TWO983060 UGK983060 UQG983060 VAC983060 VJY983060 VTU983060 WDQ983060 WNM983060 WXI983060 WXK983060 T65556 KY65556 UU65556 AEQ65556 AOM65556 AYI65556 BIE65556 BSA65556 CBW65556 CLS65556 CVO65556 DFK65556 DPG65556 DZC65556 EIY65556 ESU65556 FCQ65556 FMM65556 FWI65556 GGE65556 GQA65556 GZW65556 HJS65556 HTO65556 IDK65556 ING65556 IXC65556 JGY65556 JQU65556 KAQ65556 KKM65556 KUI65556 LEE65556 LOA65556 LXW65556 MHS65556 MRO65556 NBK65556 NLG65556 NVC65556 OEY65556 OOU65556 OYQ65556 PIM65556 PSI65556 QCE65556 QMA65556 QVW65556 RFS65556 RPO65556 RZK65556 SJG65556 STC65556 TCY65556 TMU65556 TWQ65556 UGM65556 UQI65556 VAE65556 VKA65556 VTW65556 WDS65556 WNO65556 WXK65556 T131092 KY131092 UU131092 AEQ131092 AOM131092 AYI131092 BIE131092 BSA131092 CBW131092 CLS131092 CVO131092 DFK131092 DPG131092 DZC131092 EIY131092 ESU131092 FCQ131092 FMM131092 FWI131092 GGE131092 GQA131092 GZW131092 HJS131092 HTO131092 IDK131092 ING131092 IXC131092 JGY131092 JQU131092 KAQ131092 KKM131092 KUI131092 LEE131092 LOA131092 LXW131092 MHS131092 MRO131092 NBK131092 NLG131092 NVC131092 OEY131092 OOU131092 OYQ131092 PIM131092 PSI131092 QCE131092 QMA131092 QVW131092 RFS131092 RPO131092 RZK131092 SJG131092 STC131092 TCY131092 TMU131092 TWQ131092 UGM131092 UQI131092 VAE131092 VKA131092 VTW131092 WDS131092 WNO131092 WXK131092 T196628 KY196628 UU196628 AEQ196628 AOM196628 AYI196628 BIE196628 BSA196628 CBW196628 CLS196628 CVO196628 DFK196628 DPG196628 DZC196628 EIY196628 ESU196628 FCQ196628 FMM196628 FWI196628 GGE196628 GQA196628 GZW196628 HJS196628 HTO196628 IDK196628 ING196628 IXC196628 JGY196628 JQU196628 KAQ196628 KKM196628 KUI196628 LEE196628 LOA196628 LXW196628 MHS196628 MRO196628 NBK196628 NLG196628 NVC196628 OEY196628 OOU196628 OYQ196628 PIM196628 PSI196628 QCE196628 QMA196628 QVW196628 RFS196628 RPO196628 RZK196628 SJG196628 STC196628 TCY196628 TMU196628 TWQ196628 UGM196628 UQI196628 VAE196628 VKA196628 VTW196628 WDS196628 WNO196628 WXK196628 T262164 KY262164 UU262164 AEQ262164 AOM262164 AYI262164 BIE262164 BSA262164 CBW262164 CLS262164 CVO262164 DFK262164 DPG262164 DZC262164 EIY262164 ESU262164 FCQ262164 FMM262164 FWI262164 GGE262164 GQA262164 GZW262164 HJS262164 HTO262164 IDK262164 ING262164 IXC262164 JGY262164 JQU262164 KAQ262164 KKM262164 KUI262164 LEE262164 LOA262164 LXW262164 MHS262164 MRO262164 NBK262164 NLG262164 NVC262164 OEY262164 OOU262164 OYQ262164 PIM262164 PSI262164 QCE262164 QMA262164 QVW262164 RFS262164 RPO262164 RZK262164 SJG262164 STC262164 TCY262164 TMU262164 TWQ262164 UGM262164 UQI262164 VAE262164 VKA262164 VTW262164 WDS262164 WNO262164 WXK262164 T327700 KY327700 UU327700 AEQ327700 AOM327700 AYI327700 BIE327700 BSA327700 CBW327700 CLS327700 CVO327700 DFK327700 DPG327700 DZC327700 EIY327700 ESU327700 FCQ327700 FMM327700 FWI327700 GGE327700 GQA327700 GZW327700 HJS327700 HTO327700 IDK327700 ING327700 IXC327700 JGY327700 JQU327700 KAQ327700 KKM327700 KUI327700 LEE327700 LOA327700 LXW327700 MHS327700 MRO327700 NBK327700 NLG327700 NVC327700 OEY327700 OOU327700 OYQ327700 PIM327700 PSI327700 QCE327700 QMA327700 QVW327700 RFS327700 RPO327700 RZK327700 SJG327700 STC327700 TCY327700 TMU327700 TWQ327700 UGM327700 UQI327700 VAE327700 VKA327700 VTW327700 WDS327700 WNO327700 WXK327700 T393236 KY393236 UU393236 AEQ393236 AOM393236 AYI393236 BIE393236 BSA393236 CBW393236 CLS393236 CVO393236 DFK393236 DPG393236 DZC393236 EIY393236 ESU393236 FCQ393236 FMM393236 FWI393236 GGE393236 GQA393236 GZW393236 HJS393236 HTO393236 IDK393236 ING393236 IXC393236 JGY393236 JQU393236 KAQ393236 KKM393236 KUI393236 LEE393236 LOA393236 LXW393236 MHS393236 MRO393236 NBK393236 NLG393236 NVC393236 OEY393236 OOU393236 OYQ393236 PIM393236 PSI393236 QCE393236 QMA393236 QVW393236 RFS393236 RPO393236 RZK393236 SJG393236 STC393236 TCY393236 TMU393236 TWQ393236 UGM393236 UQI393236 VAE393236 VKA393236 VTW393236 WDS393236 WNO393236 WXK393236 T458772 KY458772 UU458772 AEQ458772 AOM458772 AYI458772 BIE458772 BSA458772 CBW458772 CLS458772 CVO458772 DFK458772 DPG458772 DZC458772 EIY458772 ESU458772 FCQ458772 FMM458772 FWI458772 GGE458772 GQA458772 GZW458772 HJS458772 HTO458772 IDK458772 ING458772 IXC458772 JGY458772 JQU458772 KAQ458772 KKM458772 KUI458772 LEE458772 LOA458772 LXW458772 MHS458772 MRO458772 NBK458772 NLG458772 NVC458772 OEY458772 OOU458772 OYQ458772 PIM458772 PSI458772 QCE458772 QMA458772 QVW458772 RFS458772 RPO458772 RZK458772 SJG458772 STC458772 TCY458772 TMU458772 TWQ458772 UGM458772 UQI458772 VAE458772 VKA458772 VTW458772 WDS458772 WNO458772 WXK458772 T524308 KY524308 UU524308 AEQ524308 AOM524308 AYI524308 BIE524308 BSA524308 CBW524308 CLS524308 CVO524308 DFK524308 DPG524308 DZC524308 EIY524308 ESU524308 FCQ524308 FMM524308 FWI524308 GGE524308 GQA524308 GZW524308 HJS524308 HTO524308 IDK524308 ING524308 IXC524308 JGY524308 JQU524308 KAQ524308 KKM524308 KUI524308 LEE524308 LOA524308 LXW524308 MHS524308 MRO524308 NBK524308 NLG524308 NVC524308 OEY524308 OOU524308 OYQ524308 PIM524308 PSI524308 QCE524308 QMA524308 QVW524308 RFS524308 RPO524308 RZK524308 SJG524308 STC524308 TCY524308 TMU524308 TWQ524308 UGM524308 UQI524308 VAE524308 VKA524308 VTW524308 WDS524308 WNO524308 WXK524308 T589844 KY589844 UU589844 AEQ589844 AOM589844 AYI589844 BIE589844 BSA589844 CBW589844 CLS589844 CVO589844 DFK589844 DPG589844 DZC589844 EIY589844 ESU589844 FCQ589844 FMM589844 FWI589844 GGE589844 GQA589844 GZW589844 HJS589844 HTO589844 IDK589844 ING589844 IXC589844 JGY589844 JQU589844 KAQ589844 KKM589844 KUI589844 LEE589844 LOA589844 LXW589844 MHS589844 MRO589844 NBK589844 NLG589844 NVC589844 OEY589844 OOU589844 OYQ589844 PIM589844 PSI589844 QCE589844 QMA589844 QVW589844 RFS589844 RPO589844 RZK589844 SJG589844 STC589844 TCY589844 TMU589844 TWQ589844 UGM589844 UQI589844 VAE589844 VKA589844 VTW589844 WDS589844 WNO589844 WXK589844 T655380 KY655380 UU655380 AEQ655380 AOM655380 AYI655380 BIE655380 BSA655380 CBW655380 CLS655380 CVO655380 DFK655380 DPG655380 DZC655380 EIY655380 ESU655380 FCQ655380 FMM655380 FWI655380 GGE655380 GQA655380 GZW655380 HJS655380 HTO655380 IDK655380 ING655380 IXC655380 JGY655380 JQU655380 KAQ655380 KKM655380 KUI655380 LEE655380 LOA655380 LXW655380 MHS655380 MRO655380 NBK655380 NLG655380 NVC655380 OEY655380 OOU655380 OYQ655380 PIM655380 PSI655380 QCE655380 QMA655380 QVW655380 RFS655380 RPO655380 RZK655380 SJG655380 STC655380 TCY655380 TMU655380 TWQ655380 UGM655380 UQI655380 VAE655380 VKA655380 VTW655380 WDS655380 WNO655380 WXK655380 T720916 KY720916 UU720916 AEQ720916 AOM720916 AYI720916 BIE720916 BSA720916 CBW720916 CLS720916 CVO720916 DFK720916 DPG720916 DZC720916 EIY720916 ESU720916 FCQ720916 FMM720916 FWI720916 GGE720916 GQA720916 GZW720916 HJS720916 HTO720916 IDK720916 ING720916 IXC720916 JGY720916 JQU720916 KAQ720916 KKM720916 KUI720916 LEE720916 LOA720916 LXW720916 MHS720916 MRO720916 NBK720916 NLG720916 NVC720916 OEY720916 OOU720916 OYQ720916 PIM720916 PSI720916 QCE720916 QMA720916 QVW720916 RFS720916 RPO720916 RZK720916 SJG720916 STC720916 TCY720916 TMU720916 TWQ720916 UGM720916 UQI720916 VAE720916 VKA720916 VTW720916 WDS720916 WNO720916 WXK720916 T786452 KY786452 UU786452 AEQ786452 AOM786452 AYI786452 BIE786452 BSA786452 CBW786452 CLS786452 CVO786452 DFK786452 DPG786452 DZC786452 EIY786452 ESU786452 FCQ786452 FMM786452 FWI786452 GGE786452 GQA786452 GZW786452 HJS786452 HTO786452 IDK786452 ING786452 IXC786452 JGY786452 JQU786452 KAQ786452 KKM786452 KUI786452 LEE786452 LOA786452 LXW786452 MHS786452 MRO786452 NBK786452 NLG786452 NVC786452 OEY786452 OOU786452 OYQ786452 PIM786452 PSI786452 QCE786452 QMA786452 QVW786452 RFS786452 RPO786452 RZK786452 SJG786452 STC786452 TCY786452 TMU786452 TWQ786452 UGM786452 UQI786452 VAE786452 VKA786452 VTW786452 WDS786452 WNO786452 WXK786452 T851988 KY851988 UU851988 AEQ851988 AOM851988 AYI851988 BIE851988 BSA851988 CBW851988 CLS851988 CVO851988 DFK851988 DPG851988 DZC851988 EIY851988 ESU851988 FCQ851988 FMM851988 FWI851988 GGE851988 GQA851988 GZW851988 HJS851988 HTO851988 IDK851988 ING851988 IXC851988 JGY851988 JQU851988 KAQ851988 KKM851988 KUI851988 LEE851988 LOA851988 LXW851988 MHS851988 MRO851988 NBK851988 NLG851988 NVC851988 OEY851988 OOU851988 OYQ851988 PIM851988 PSI851988 QCE851988 QMA851988 QVW851988 RFS851988 RPO851988 RZK851988 SJG851988 STC851988 TCY851988 TMU851988 TWQ851988 UGM851988 UQI851988 VAE851988 VKA851988 VTW851988 WDS851988 WNO851988 WXK851988 T917524 KY917524 UU917524 AEQ917524 AOM917524 AYI917524 BIE917524 BSA917524 CBW917524 CLS917524 CVO917524 DFK917524 DPG917524 DZC917524 EIY917524 ESU917524 FCQ917524 FMM917524 FWI917524 GGE917524 GQA917524 GZW917524 HJS917524 HTO917524 IDK917524 ING917524 IXC917524 JGY917524 JQU917524 KAQ917524 KKM917524 KUI917524 LEE917524 LOA917524 LXW917524 MHS917524 MRO917524 NBK917524 NLG917524 NVC917524 OEY917524 OOU917524 OYQ917524 PIM917524 PSI917524 QCE917524 QMA917524 QVW917524 RFS917524 RPO917524 RZK917524 SJG917524 STC917524 TCY917524 TMU917524 TWQ917524 UGM917524 UQI917524 VAE917524 VKA917524 VTW917524 WDS917524 WNO917524 WXK917524 T983060 KY983060 UU983060 AEQ983060 AOM983060 AYI983060 BIE983060 BSA983060 CBW983060 CLS983060 CVO983060 DFK983060 DPG983060 DZC983060 EIY983060 ESU983060 FCQ983060 FMM983060 FWI983060 GGE983060 GQA983060 GZW983060 HJS983060 HTO983060 IDK983060 ING983060 IXC983060 JGY983060 JQU983060 KAQ983060 KKM983060 KUI983060 LEE983060 LOA983060 LXW983060 MHS983060 MRO983060 NBK983060 NLG983060 NVC983060 OEY983060 OOU983060 OYQ983060 PIM983060 PSI983060 QCE983060 QMA983060 QVW983060 RFS983060 RPO983060 RZK983060 SJG983060 STC983060 TCY983060 TMU983060 TWQ983060 UGM983060 UQI983060 VAE983060 VKA983060 VTW983060 WDS983060 WNO983060 VTW24 VKA24 VAE24 UQI24 UGM24 TWQ24 TMU24 TCY24 STC24 SJG24 RZK24 RPO24 RFS24 QVW24 QMA24 QCE24 PSI24 PIM24 OYQ24 OOU24 OEY24 NVC24 NLG24 NBK24 MRO24 MHS24 LXW24 LOA24 LEE24 KUI24 KKM24 KAQ24 JQU24 JGY24 IXC24 ING24 IDK24 HTO24 HJS24 GZW24 GQA24 GGE24 FWI24 FMM24 FCQ24 ESU24 EIY24 DZC24 DPG24 DFK24 CVO24 CLS24 CBW24 BSA24 BIE24 AYI24 AOM24 AEQ24 UU24 KY24 WXK24 WXI24 WNM24 WDQ24 VTU24 VJY24 VAC24 UQG24 UGK24 TWO24 TMS24 TCW24 STA24 SJE24 RZI24 RPM24 RFQ24 QVU24 QLY24 QCC24 PSG24 PIK24 OYO24 OOS24 OEW24 NVA24 NLE24 NBI24 MRM24 MHQ24 LXU24 LNY24 LEC24 KUG24 KKK24 KAO24 JQS24 JGW24 IXA24 INE24 IDI24 HTM24 HJQ24 GZU24 GPY24 GGC24 FWG24 FMK24 FCO24 ESS24 EIW24 DZA24 DPE24 DFI24 CVM24 CLQ24 CBU24 BRY24 BIC24 AYG24 AOK24 AEO24 US24 KW24 R24 WNO24 WDS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AM65556 AM131092 AM196628 AM262164 AM327700 AM393236 AM458772 AM524308 AM589844 AM655380 AM720916 AM786452 AM851988 AM917524 AM983060 AO65556 AO131092 AO196628 AO262164 AO327700 AO393236 AO458772 AO524308 AO589844 AO655380 AO720916 AO786452 AO851988 AO917524 AO983060 AM24 AT65556 AT131092 AT196628 AT262164 AT327700 AT393236 AT458772 AT524308 AT589844 AT655380 AT720916 AT786452 AT851988 AT917524 AT983060 AV65556 AV131092 AV196628 AV262164 AV327700 AV393236 AV458772 AV524308 AV589844 AV655380 AV720916 AV786452 AV851988 AV917524 AV983060 AT24 BA65556 BA131092 BA196628 BA262164 BA327700 BA393236 BA458772 BA524308 BA589844 BA655380 BA720916 BA786452 BA851988 BA917524 BA983060 BC65556 BC131092 BC196628 BC262164 BC327700 BC393236 BC458772 BC524308 BC589844 BC655380 BC720916 BC786452 BC851988 BC917524 BC983060 BA24" xr:uid="{00000000-0002-0000-0B00-000003000000}"/>
    <dataValidation type="list" allowBlank="1" showInputMessage="1" showErrorMessage="1" errorTitle="Ошибка" error="Выберите значение из списка" sqref="WXD983060 M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M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M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M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M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M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M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M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M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M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M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M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M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M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M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VTP24 VJT24 UZX24 UQB24 UGF24 TWJ24 TMN24 TCR24 SSV24 SIZ24 RZD24 RPH24 RFL24 QVP24 QLT24 QBX24 PSB24 PIF24 OYJ24 OON24 OER24 NUV24 NKZ24 NBD24 MRH24 MHL24 LXP24 LNT24 LDX24 KUB24 KKF24 KAJ24 JQN24 JGR24 IWV24 IMZ24 IDD24 HTH24 HJL24 GZP24 GPT24 GFX24 FWB24 FMF24 FCJ24 ESN24 EIR24 DYV24 DOZ24 DFD24 CVH24 CLL24 CBP24 BRT24 BHX24 AYB24 AOF24 AEJ24 UN24 KR24 M24 WXD24 WNH24 WDL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KT23:LA23 UP23:UW23 AEL23:AES23 AOH23:AOO23 AYD23:AYK23 BHZ23:BIG23 BRV23:BSC23 CBR23:CBY23 CLN23:CLU23 CVJ23:CVQ23 DFF23:DFM23 DPB23:DPI23 DYX23:DZE23 EIT23:EJA23 ESP23:ESW23 FCL23:FCS23 FMH23:FMO23 FWD23:FWK23 GFZ23:GGG23 GPV23:GQC23 GZR23:GZY23 HJN23:HJU23 HTJ23:HTQ23 IDF23:IDM23 INB23:INI23 IWX23:IXE23 JGT23:JHA23 JQP23:JQW23 KAL23:KAS23 KKH23:KKO23 KUD23:KUK23 LDZ23:LEG23 LNV23:LOC23 LXR23:LXY23 MHN23:MHU23 MRJ23:MRQ23 NBF23:NBM23 NLB23:NLI23 NUX23:NVE23 OET23:OFA23 OOP23:OOW23 OYL23:OYS23 PIH23:PIO23 PSD23:PSK23 QBZ23:QCG23 QLV23:QMC23 QVR23:QVY23 RFN23:RFU23 RPJ23:RPQ23 RZF23:RZM23 SJB23:SJI23 SSX23:STE23 TCT23:TDA23 TMP23:TMW23 TWL23:TWS23 UGH23:UGO23 UQD23:UQK23 UZZ23:VAG23 VJV23:VKC23 VTR23:VTY23 WDN23:WDU23 WNJ23:WNQ23 WXF23:WXM23 KT65555:LA65555 UP65555:UW65555 AEL65555:AES65555 AOH65555:AOO65555 AYD65555:AYK65555 BHZ65555:BIG65555 BRV65555:BSC65555 CBR65555:CBY65555 CLN65555:CLU65555 CVJ65555:CVQ65555 DFF65555:DFM65555 DPB65555:DPI65555 DYX65555:DZE65555 EIT65555:EJA65555 ESP65555:ESW65555 FCL65555:FCS65555 FMH65555:FMO65555 FWD65555:FWK65555 GFZ65555:GGG65555 GPV65555:GQC65555 GZR65555:GZY65555 HJN65555:HJU65555 HTJ65555:HTQ65555 IDF65555:IDM65555 INB65555:INI65555 IWX65555:IXE65555 JGT65555:JHA65555 JQP65555:JQW65555 KAL65555:KAS65555 KKH65555:KKO65555 KUD65555:KUK65555 LDZ65555:LEG65555 LNV65555:LOC65555 LXR65555:LXY65555 MHN65555:MHU65555 MRJ65555:MRQ65555 NBF65555:NBM65555 NLB65555:NLI65555 NUX65555:NVE65555 OET65555:OFA65555 OOP65555:OOW65555 OYL65555:OYS65555 PIH65555:PIO65555 PSD65555:PSK65555 QBZ65555:QCG65555 QLV65555:QMC65555 QVR65555:QVY65555 RFN65555:RFU65555 RPJ65555:RPQ65555 RZF65555:RZM65555 SJB65555:SJI65555 SSX65555:STE65555 TCT65555:TDA65555 TMP65555:TMW65555 TWL65555:TWS65555 UGH65555:UGO65555 UQD65555:UQK65555 UZZ65555:VAG65555 VJV65555:VKC65555 VTR65555:VTY65555 WDN65555:WDU65555 WNJ65555:WNQ65555 WXF65555:WXM65555 KT131091:LA131091 UP131091:UW131091 AEL131091:AES131091 AOH131091:AOO131091 AYD131091:AYK131091 BHZ131091:BIG131091 BRV131091:BSC131091 CBR131091:CBY131091 CLN131091:CLU131091 CVJ131091:CVQ131091 DFF131091:DFM131091 DPB131091:DPI131091 DYX131091:DZE131091 EIT131091:EJA131091 ESP131091:ESW131091 FCL131091:FCS131091 FMH131091:FMO131091 FWD131091:FWK131091 GFZ131091:GGG131091 GPV131091:GQC131091 GZR131091:GZY131091 HJN131091:HJU131091 HTJ131091:HTQ131091 IDF131091:IDM131091 INB131091:INI131091 IWX131091:IXE131091 JGT131091:JHA131091 JQP131091:JQW131091 KAL131091:KAS131091 KKH131091:KKO131091 KUD131091:KUK131091 LDZ131091:LEG131091 LNV131091:LOC131091 LXR131091:LXY131091 MHN131091:MHU131091 MRJ131091:MRQ131091 NBF131091:NBM131091 NLB131091:NLI131091 NUX131091:NVE131091 OET131091:OFA131091 OOP131091:OOW131091 OYL131091:OYS131091 PIH131091:PIO131091 PSD131091:PSK131091 QBZ131091:QCG131091 QLV131091:QMC131091 QVR131091:QVY131091 RFN131091:RFU131091 RPJ131091:RPQ131091 RZF131091:RZM131091 SJB131091:SJI131091 SSX131091:STE131091 TCT131091:TDA131091 TMP131091:TMW131091 TWL131091:TWS131091 UGH131091:UGO131091 UQD131091:UQK131091 UZZ131091:VAG131091 VJV131091:VKC131091 VTR131091:VTY131091 WDN131091:WDU131091 WNJ131091:WNQ131091 WXF131091:WXM131091 KT196627:LA196627 UP196627:UW196627 AEL196627:AES196627 AOH196627:AOO196627 AYD196627:AYK196627 BHZ196627:BIG196627 BRV196627:BSC196627 CBR196627:CBY196627 CLN196627:CLU196627 CVJ196627:CVQ196627 DFF196627:DFM196627 DPB196627:DPI196627 DYX196627:DZE196627 EIT196627:EJA196627 ESP196627:ESW196627 FCL196627:FCS196627 FMH196627:FMO196627 FWD196627:FWK196627 GFZ196627:GGG196627 GPV196627:GQC196627 GZR196627:GZY196627 HJN196627:HJU196627 HTJ196627:HTQ196627 IDF196627:IDM196627 INB196627:INI196627 IWX196627:IXE196627 JGT196627:JHA196627 JQP196627:JQW196627 KAL196627:KAS196627 KKH196627:KKO196627 KUD196627:KUK196627 LDZ196627:LEG196627 LNV196627:LOC196627 LXR196627:LXY196627 MHN196627:MHU196627 MRJ196627:MRQ196627 NBF196627:NBM196627 NLB196627:NLI196627 NUX196627:NVE196627 OET196627:OFA196627 OOP196627:OOW196627 OYL196627:OYS196627 PIH196627:PIO196627 PSD196627:PSK196627 QBZ196627:QCG196627 QLV196627:QMC196627 QVR196627:QVY196627 RFN196627:RFU196627 RPJ196627:RPQ196627 RZF196627:RZM196627 SJB196627:SJI196627 SSX196627:STE196627 TCT196627:TDA196627 TMP196627:TMW196627 TWL196627:TWS196627 UGH196627:UGO196627 UQD196627:UQK196627 UZZ196627:VAG196627 VJV196627:VKC196627 VTR196627:VTY196627 WDN196627:WDU196627 WNJ196627:WNQ196627 WXF196627:WXM196627 KT262163:LA262163 UP262163:UW262163 AEL262163:AES262163 AOH262163:AOO262163 AYD262163:AYK262163 BHZ262163:BIG262163 BRV262163:BSC262163 CBR262163:CBY262163 CLN262163:CLU262163 CVJ262163:CVQ262163 DFF262163:DFM262163 DPB262163:DPI262163 DYX262163:DZE262163 EIT262163:EJA262163 ESP262163:ESW262163 FCL262163:FCS262163 FMH262163:FMO262163 FWD262163:FWK262163 GFZ262163:GGG262163 GPV262163:GQC262163 GZR262163:GZY262163 HJN262163:HJU262163 HTJ262163:HTQ262163 IDF262163:IDM262163 INB262163:INI262163 IWX262163:IXE262163 JGT262163:JHA262163 JQP262163:JQW262163 KAL262163:KAS262163 KKH262163:KKO262163 KUD262163:KUK262163 LDZ262163:LEG262163 LNV262163:LOC262163 LXR262163:LXY262163 MHN262163:MHU262163 MRJ262163:MRQ262163 NBF262163:NBM262163 NLB262163:NLI262163 NUX262163:NVE262163 OET262163:OFA262163 OOP262163:OOW262163 OYL262163:OYS262163 PIH262163:PIO262163 PSD262163:PSK262163 QBZ262163:QCG262163 QLV262163:QMC262163 QVR262163:QVY262163 RFN262163:RFU262163 RPJ262163:RPQ262163 RZF262163:RZM262163 SJB262163:SJI262163 SSX262163:STE262163 TCT262163:TDA262163 TMP262163:TMW262163 TWL262163:TWS262163 UGH262163:UGO262163 UQD262163:UQK262163 UZZ262163:VAG262163 VJV262163:VKC262163 VTR262163:VTY262163 WDN262163:WDU262163 WNJ262163:WNQ262163 WXF262163:WXM262163 KT327699:LA327699 UP327699:UW327699 AEL327699:AES327699 AOH327699:AOO327699 AYD327699:AYK327699 BHZ327699:BIG327699 BRV327699:BSC327699 CBR327699:CBY327699 CLN327699:CLU327699 CVJ327699:CVQ327699 DFF327699:DFM327699 DPB327699:DPI327699 DYX327699:DZE327699 EIT327699:EJA327699 ESP327699:ESW327699 FCL327699:FCS327699 FMH327699:FMO327699 FWD327699:FWK327699 GFZ327699:GGG327699 GPV327699:GQC327699 GZR327699:GZY327699 HJN327699:HJU327699 HTJ327699:HTQ327699 IDF327699:IDM327699 INB327699:INI327699 IWX327699:IXE327699 JGT327699:JHA327699 JQP327699:JQW327699 KAL327699:KAS327699 KKH327699:KKO327699 KUD327699:KUK327699 LDZ327699:LEG327699 LNV327699:LOC327699 LXR327699:LXY327699 MHN327699:MHU327699 MRJ327699:MRQ327699 NBF327699:NBM327699 NLB327699:NLI327699 NUX327699:NVE327699 OET327699:OFA327699 OOP327699:OOW327699 OYL327699:OYS327699 PIH327699:PIO327699 PSD327699:PSK327699 QBZ327699:QCG327699 QLV327699:QMC327699 QVR327699:QVY327699 RFN327699:RFU327699 RPJ327699:RPQ327699 RZF327699:RZM327699 SJB327699:SJI327699 SSX327699:STE327699 TCT327699:TDA327699 TMP327699:TMW327699 TWL327699:TWS327699 UGH327699:UGO327699 UQD327699:UQK327699 UZZ327699:VAG327699 VJV327699:VKC327699 VTR327699:VTY327699 WDN327699:WDU327699 WNJ327699:WNQ327699 WXF327699:WXM327699 KT393235:LA393235 UP393235:UW393235 AEL393235:AES393235 AOH393235:AOO393235 AYD393235:AYK393235 BHZ393235:BIG393235 BRV393235:BSC393235 CBR393235:CBY393235 CLN393235:CLU393235 CVJ393235:CVQ393235 DFF393235:DFM393235 DPB393235:DPI393235 DYX393235:DZE393235 EIT393235:EJA393235 ESP393235:ESW393235 FCL393235:FCS393235 FMH393235:FMO393235 FWD393235:FWK393235 GFZ393235:GGG393235 GPV393235:GQC393235 GZR393235:GZY393235 HJN393235:HJU393235 HTJ393235:HTQ393235 IDF393235:IDM393235 INB393235:INI393235 IWX393235:IXE393235 JGT393235:JHA393235 JQP393235:JQW393235 KAL393235:KAS393235 KKH393235:KKO393235 KUD393235:KUK393235 LDZ393235:LEG393235 LNV393235:LOC393235 LXR393235:LXY393235 MHN393235:MHU393235 MRJ393235:MRQ393235 NBF393235:NBM393235 NLB393235:NLI393235 NUX393235:NVE393235 OET393235:OFA393235 OOP393235:OOW393235 OYL393235:OYS393235 PIH393235:PIO393235 PSD393235:PSK393235 QBZ393235:QCG393235 QLV393235:QMC393235 QVR393235:QVY393235 RFN393235:RFU393235 RPJ393235:RPQ393235 RZF393235:RZM393235 SJB393235:SJI393235 SSX393235:STE393235 TCT393235:TDA393235 TMP393235:TMW393235 TWL393235:TWS393235 UGH393235:UGO393235 UQD393235:UQK393235 UZZ393235:VAG393235 VJV393235:VKC393235 VTR393235:VTY393235 WDN393235:WDU393235 WNJ393235:WNQ393235 WXF393235:WXM393235 KT458771:LA458771 UP458771:UW458771 AEL458771:AES458771 AOH458771:AOO458771 AYD458771:AYK458771 BHZ458771:BIG458771 BRV458771:BSC458771 CBR458771:CBY458771 CLN458771:CLU458771 CVJ458771:CVQ458771 DFF458771:DFM458771 DPB458771:DPI458771 DYX458771:DZE458771 EIT458771:EJA458771 ESP458771:ESW458771 FCL458771:FCS458771 FMH458771:FMO458771 FWD458771:FWK458771 GFZ458771:GGG458771 GPV458771:GQC458771 GZR458771:GZY458771 HJN458771:HJU458771 HTJ458771:HTQ458771 IDF458771:IDM458771 INB458771:INI458771 IWX458771:IXE458771 JGT458771:JHA458771 JQP458771:JQW458771 KAL458771:KAS458771 KKH458771:KKO458771 KUD458771:KUK458771 LDZ458771:LEG458771 LNV458771:LOC458771 LXR458771:LXY458771 MHN458771:MHU458771 MRJ458771:MRQ458771 NBF458771:NBM458771 NLB458771:NLI458771 NUX458771:NVE458771 OET458771:OFA458771 OOP458771:OOW458771 OYL458771:OYS458771 PIH458771:PIO458771 PSD458771:PSK458771 QBZ458771:QCG458771 QLV458771:QMC458771 QVR458771:QVY458771 RFN458771:RFU458771 RPJ458771:RPQ458771 RZF458771:RZM458771 SJB458771:SJI458771 SSX458771:STE458771 TCT458771:TDA458771 TMP458771:TMW458771 TWL458771:TWS458771 UGH458771:UGO458771 UQD458771:UQK458771 UZZ458771:VAG458771 VJV458771:VKC458771 VTR458771:VTY458771 WDN458771:WDU458771 WNJ458771:WNQ458771 WXF458771:WXM458771 KT524307:LA524307 UP524307:UW524307 AEL524307:AES524307 AOH524307:AOO524307 AYD524307:AYK524307 BHZ524307:BIG524307 BRV524307:BSC524307 CBR524307:CBY524307 CLN524307:CLU524307 CVJ524307:CVQ524307 DFF524307:DFM524307 DPB524307:DPI524307 DYX524307:DZE524307 EIT524307:EJA524307 ESP524307:ESW524307 FCL524307:FCS524307 FMH524307:FMO524307 FWD524307:FWK524307 GFZ524307:GGG524307 GPV524307:GQC524307 GZR524307:GZY524307 HJN524307:HJU524307 HTJ524307:HTQ524307 IDF524307:IDM524307 INB524307:INI524307 IWX524307:IXE524307 JGT524307:JHA524307 JQP524307:JQW524307 KAL524307:KAS524307 KKH524307:KKO524307 KUD524307:KUK524307 LDZ524307:LEG524307 LNV524307:LOC524307 LXR524307:LXY524307 MHN524307:MHU524307 MRJ524307:MRQ524307 NBF524307:NBM524307 NLB524307:NLI524307 NUX524307:NVE524307 OET524307:OFA524307 OOP524307:OOW524307 OYL524307:OYS524307 PIH524307:PIO524307 PSD524307:PSK524307 QBZ524307:QCG524307 QLV524307:QMC524307 QVR524307:QVY524307 RFN524307:RFU524307 RPJ524307:RPQ524307 RZF524307:RZM524307 SJB524307:SJI524307 SSX524307:STE524307 TCT524307:TDA524307 TMP524307:TMW524307 TWL524307:TWS524307 UGH524307:UGO524307 UQD524307:UQK524307 UZZ524307:VAG524307 VJV524307:VKC524307 VTR524307:VTY524307 WDN524307:WDU524307 WNJ524307:WNQ524307 WXF524307:WXM524307 KT589843:LA589843 UP589843:UW589843 AEL589843:AES589843 AOH589843:AOO589843 AYD589843:AYK589843 BHZ589843:BIG589843 BRV589843:BSC589843 CBR589843:CBY589843 CLN589843:CLU589843 CVJ589843:CVQ589843 DFF589843:DFM589843 DPB589843:DPI589843 DYX589843:DZE589843 EIT589843:EJA589843 ESP589843:ESW589843 FCL589843:FCS589843 FMH589843:FMO589843 FWD589843:FWK589843 GFZ589843:GGG589843 GPV589843:GQC589843 GZR589843:GZY589843 HJN589843:HJU589843 HTJ589843:HTQ589843 IDF589843:IDM589843 INB589843:INI589843 IWX589843:IXE589843 JGT589843:JHA589843 JQP589843:JQW589843 KAL589843:KAS589843 KKH589843:KKO589843 KUD589843:KUK589843 LDZ589843:LEG589843 LNV589843:LOC589843 LXR589843:LXY589843 MHN589843:MHU589843 MRJ589843:MRQ589843 NBF589843:NBM589843 NLB589843:NLI589843 NUX589843:NVE589843 OET589843:OFA589843 OOP589843:OOW589843 OYL589843:OYS589843 PIH589843:PIO589843 PSD589843:PSK589843 QBZ589843:QCG589843 QLV589843:QMC589843 QVR589843:QVY589843 RFN589843:RFU589843 RPJ589843:RPQ589843 RZF589843:RZM589843 SJB589843:SJI589843 SSX589843:STE589843 TCT589843:TDA589843 TMP589843:TMW589843 TWL589843:TWS589843 UGH589843:UGO589843 UQD589843:UQK589843 UZZ589843:VAG589843 VJV589843:VKC589843 VTR589843:VTY589843 WDN589843:WDU589843 WNJ589843:WNQ589843 WXF589843:WXM589843 KT655379:LA655379 UP655379:UW655379 AEL655379:AES655379 AOH655379:AOO655379 AYD655379:AYK655379 BHZ655379:BIG655379 BRV655379:BSC655379 CBR655379:CBY655379 CLN655379:CLU655379 CVJ655379:CVQ655379 DFF655379:DFM655379 DPB655379:DPI655379 DYX655379:DZE655379 EIT655379:EJA655379 ESP655379:ESW655379 FCL655379:FCS655379 FMH655379:FMO655379 FWD655379:FWK655379 GFZ655379:GGG655379 GPV655379:GQC655379 GZR655379:GZY655379 HJN655379:HJU655379 HTJ655379:HTQ655379 IDF655379:IDM655379 INB655379:INI655379 IWX655379:IXE655379 JGT655379:JHA655379 JQP655379:JQW655379 KAL655379:KAS655379 KKH655379:KKO655379 KUD655379:KUK655379 LDZ655379:LEG655379 LNV655379:LOC655379 LXR655379:LXY655379 MHN655379:MHU655379 MRJ655379:MRQ655379 NBF655379:NBM655379 NLB655379:NLI655379 NUX655379:NVE655379 OET655379:OFA655379 OOP655379:OOW655379 OYL655379:OYS655379 PIH655379:PIO655379 PSD655379:PSK655379 QBZ655379:QCG655379 QLV655379:QMC655379 QVR655379:QVY655379 RFN655379:RFU655379 RPJ655379:RPQ655379 RZF655379:RZM655379 SJB655379:SJI655379 SSX655379:STE655379 TCT655379:TDA655379 TMP655379:TMW655379 TWL655379:TWS655379 UGH655379:UGO655379 UQD655379:UQK655379 UZZ655379:VAG655379 VJV655379:VKC655379 VTR655379:VTY655379 WDN655379:WDU655379 WNJ655379:WNQ655379 WXF655379:WXM655379 KT720915:LA720915 UP720915:UW720915 AEL720915:AES720915 AOH720915:AOO720915 AYD720915:AYK720915 BHZ720915:BIG720915 BRV720915:BSC720915 CBR720915:CBY720915 CLN720915:CLU720915 CVJ720915:CVQ720915 DFF720915:DFM720915 DPB720915:DPI720915 DYX720915:DZE720915 EIT720915:EJA720915 ESP720915:ESW720915 FCL720915:FCS720915 FMH720915:FMO720915 FWD720915:FWK720915 GFZ720915:GGG720915 GPV720915:GQC720915 GZR720915:GZY720915 HJN720915:HJU720915 HTJ720915:HTQ720915 IDF720915:IDM720915 INB720915:INI720915 IWX720915:IXE720915 JGT720915:JHA720915 JQP720915:JQW720915 KAL720915:KAS720915 KKH720915:KKO720915 KUD720915:KUK720915 LDZ720915:LEG720915 LNV720915:LOC720915 LXR720915:LXY720915 MHN720915:MHU720915 MRJ720915:MRQ720915 NBF720915:NBM720915 NLB720915:NLI720915 NUX720915:NVE720915 OET720915:OFA720915 OOP720915:OOW720915 OYL720915:OYS720915 PIH720915:PIO720915 PSD720915:PSK720915 QBZ720915:QCG720915 QLV720915:QMC720915 QVR720915:QVY720915 RFN720915:RFU720915 RPJ720915:RPQ720915 RZF720915:RZM720915 SJB720915:SJI720915 SSX720915:STE720915 TCT720915:TDA720915 TMP720915:TMW720915 TWL720915:TWS720915 UGH720915:UGO720915 UQD720915:UQK720915 UZZ720915:VAG720915 VJV720915:VKC720915 VTR720915:VTY720915 WDN720915:WDU720915 WNJ720915:WNQ720915 WXF720915:WXM720915 KT786451:LA786451 UP786451:UW786451 AEL786451:AES786451 AOH786451:AOO786451 AYD786451:AYK786451 BHZ786451:BIG786451 BRV786451:BSC786451 CBR786451:CBY786451 CLN786451:CLU786451 CVJ786451:CVQ786451 DFF786451:DFM786451 DPB786451:DPI786451 DYX786451:DZE786451 EIT786451:EJA786451 ESP786451:ESW786451 FCL786451:FCS786451 FMH786451:FMO786451 FWD786451:FWK786451 GFZ786451:GGG786451 GPV786451:GQC786451 GZR786451:GZY786451 HJN786451:HJU786451 HTJ786451:HTQ786451 IDF786451:IDM786451 INB786451:INI786451 IWX786451:IXE786451 JGT786451:JHA786451 JQP786451:JQW786451 KAL786451:KAS786451 KKH786451:KKO786451 KUD786451:KUK786451 LDZ786451:LEG786451 LNV786451:LOC786451 LXR786451:LXY786451 MHN786451:MHU786451 MRJ786451:MRQ786451 NBF786451:NBM786451 NLB786451:NLI786451 NUX786451:NVE786451 OET786451:OFA786451 OOP786451:OOW786451 OYL786451:OYS786451 PIH786451:PIO786451 PSD786451:PSK786451 QBZ786451:QCG786451 QLV786451:QMC786451 QVR786451:QVY786451 RFN786451:RFU786451 RPJ786451:RPQ786451 RZF786451:RZM786451 SJB786451:SJI786451 SSX786451:STE786451 TCT786451:TDA786451 TMP786451:TMW786451 TWL786451:TWS786451 UGH786451:UGO786451 UQD786451:UQK786451 UZZ786451:VAG786451 VJV786451:VKC786451 VTR786451:VTY786451 WDN786451:WDU786451 WNJ786451:WNQ786451 WXF786451:WXM786451 KT851987:LA851987 UP851987:UW851987 AEL851987:AES851987 AOH851987:AOO851987 AYD851987:AYK851987 BHZ851987:BIG851987 BRV851987:BSC851987 CBR851987:CBY851987 CLN851987:CLU851987 CVJ851987:CVQ851987 DFF851987:DFM851987 DPB851987:DPI851987 DYX851987:DZE851987 EIT851987:EJA851987 ESP851987:ESW851987 FCL851987:FCS851987 FMH851987:FMO851987 FWD851987:FWK851987 GFZ851987:GGG851987 GPV851987:GQC851987 GZR851987:GZY851987 HJN851987:HJU851987 HTJ851987:HTQ851987 IDF851987:IDM851987 INB851987:INI851987 IWX851987:IXE851987 JGT851987:JHA851987 JQP851987:JQW851987 KAL851987:KAS851987 KKH851987:KKO851987 KUD851987:KUK851987 LDZ851987:LEG851987 LNV851987:LOC851987 LXR851987:LXY851987 MHN851987:MHU851987 MRJ851987:MRQ851987 NBF851987:NBM851987 NLB851987:NLI851987 NUX851987:NVE851987 OET851987:OFA851987 OOP851987:OOW851987 OYL851987:OYS851987 PIH851987:PIO851987 PSD851987:PSK851987 QBZ851987:QCG851987 QLV851987:QMC851987 QVR851987:QVY851987 RFN851987:RFU851987 RPJ851987:RPQ851987 RZF851987:RZM851987 SJB851987:SJI851987 SSX851987:STE851987 TCT851987:TDA851987 TMP851987:TMW851987 TWL851987:TWS851987 UGH851987:UGO851987 UQD851987:UQK851987 UZZ851987:VAG851987 VJV851987:VKC851987 VTR851987:VTY851987 WDN851987:WDU851987 WNJ851987:WNQ851987 WXF851987:WXM851987 KT917523:LA917523 UP917523:UW917523 AEL917523:AES917523 AOH917523:AOO917523 AYD917523:AYK917523 BHZ917523:BIG917523 BRV917523:BSC917523 CBR917523:CBY917523 CLN917523:CLU917523 CVJ917523:CVQ917523 DFF917523:DFM917523 DPB917523:DPI917523 DYX917523:DZE917523 EIT917523:EJA917523 ESP917523:ESW917523 FCL917523:FCS917523 FMH917523:FMO917523 FWD917523:FWK917523 GFZ917523:GGG917523 GPV917523:GQC917523 GZR917523:GZY917523 HJN917523:HJU917523 HTJ917523:HTQ917523 IDF917523:IDM917523 INB917523:INI917523 IWX917523:IXE917523 JGT917523:JHA917523 JQP917523:JQW917523 KAL917523:KAS917523 KKH917523:KKO917523 KUD917523:KUK917523 LDZ917523:LEG917523 LNV917523:LOC917523 LXR917523:LXY917523 MHN917523:MHU917523 MRJ917523:MRQ917523 NBF917523:NBM917523 NLB917523:NLI917523 NUX917523:NVE917523 OET917523:OFA917523 OOP917523:OOW917523 OYL917523:OYS917523 PIH917523:PIO917523 PSD917523:PSK917523 QBZ917523:QCG917523 QLV917523:QMC917523 QVR917523:QVY917523 RFN917523:RFU917523 RPJ917523:RPQ917523 RZF917523:RZM917523 SJB917523:SJI917523 SSX917523:STE917523 TCT917523:TDA917523 TMP917523:TMW917523 TWL917523:TWS917523 UGH917523:UGO917523 UQD917523:UQK917523 UZZ917523:VAG917523 VJV917523:VKC917523 VTR917523:VTY917523 WDN917523:WDU917523 WNJ917523:WNQ917523 WXF917523:WXM917523 WXF983059:WXM983059 KT983059:LA983059 UP983059:UW983059 AEL983059:AES983059 AOH983059:AOO983059 AYD983059:AYK983059 BHZ983059:BIG983059 BRV983059:BSC983059 CBR983059:CBY983059 CLN983059:CLU983059 CVJ983059:CVQ983059 DFF983059:DFM983059 DPB983059:DPI983059 DYX983059:DZE983059 EIT983059:EJA983059 ESP983059:ESW983059 FCL983059:FCS983059 FMH983059:FMO983059 FWD983059:FWK983059 GFZ983059:GGG983059 GPV983059:GQC983059 GZR983059:GZY983059 HJN983059:HJU983059 HTJ983059:HTQ983059 IDF983059:IDM983059 INB983059:INI983059 IWX983059:IXE983059 JGT983059:JHA983059 JQP983059:JQW983059 KAL983059:KAS983059 KKH983059:KKO983059 KUD983059:KUK983059 LDZ983059:LEG983059 LNV983059:LOC983059 LXR983059:LXY983059 MHN983059:MHU983059 MRJ983059:MRQ983059 NBF983059:NBM983059 NLB983059:NLI983059 NUX983059:NVE983059 OET983059:OFA983059 OOP983059:OOW983059 OYL983059:OYS983059 PIH983059:PIO983059 PSD983059:PSK983059 QBZ983059:QCG983059 QLV983059:QMC983059 QVR983059:QVY983059 RFN983059:RFU983059 RPJ983059:RPQ983059 RZF983059:RZM983059 SJB983059:SJI983059 SSX983059:STE983059 TCT983059:TDA983059 TMP983059:TMW983059 TWL983059:TWS983059 UGH983059:UGO983059 UQD983059:UQK983059 UZZ983059:VAG983059 VJV983059:VKC983059 VTR983059:VTY983059 WDN983059:WDU983059 WNJ983059:WNQ983059 O917523:BE917523 O851987:BE851987 O786451:BE786451 O720915:BE720915 O655379:BE655379 O589843:BE589843 O524307:BE524307 O458771:BE458771 O393235:BE393235 O327699:BE327699 O262163:BE262163 O196627:BE196627 O131091:BE131091 O65555:BE65555 O983059:BE983059"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XN983054:WXN983061 WNR983054:WNR983061 BF65550:BF65557 LB65550:LB65557 UX65550:UX65557 AET65550:AET65557 AOP65550:AOP65557 AYL65550:AYL65557 BIH65550:BIH65557 BSD65550:BSD65557 CBZ65550:CBZ65557 CLV65550:CLV65557 CVR65550:CVR65557 DFN65550:DFN65557 DPJ65550:DPJ65557 DZF65550:DZF65557 EJB65550:EJB65557 ESX65550:ESX65557 FCT65550:FCT65557 FMP65550:FMP65557 FWL65550:FWL65557 GGH65550:GGH65557 GQD65550:GQD65557 GZZ65550:GZZ65557 HJV65550:HJV65557 HTR65550:HTR65557 IDN65550:IDN65557 INJ65550:INJ65557 IXF65550:IXF65557 JHB65550:JHB65557 JQX65550:JQX65557 KAT65550:KAT65557 KKP65550:KKP65557 KUL65550:KUL65557 LEH65550:LEH65557 LOD65550:LOD65557 LXZ65550:LXZ65557 MHV65550:MHV65557 MRR65550:MRR65557 NBN65550:NBN65557 NLJ65550:NLJ65557 NVF65550:NVF65557 OFB65550:OFB65557 OOX65550:OOX65557 OYT65550:OYT65557 PIP65550:PIP65557 PSL65550:PSL65557 QCH65550:QCH65557 QMD65550:QMD65557 QVZ65550:QVZ65557 RFV65550:RFV65557 RPR65550:RPR65557 RZN65550:RZN65557 SJJ65550:SJJ65557 STF65550:STF65557 TDB65550:TDB65557 TMX65550:TMX65557 TWT65550:TWT65557 UGP65550:UGP65557 UQL65550:UQL65557 VAH65550:VAH65557 VKD65550:VKD65557 VTZ65550:VTZ65557 WDV65550:WDV65557 WNR65550:WNR65557 WXN65550:WXN65557 BF131086:BF131093 LB131086:LB131093 UX131086:UX131093 AET131086:AET131093 AOP131086:AOP131093 AYL131086:AYL131093 BIH131086:BIH131093 BSD131086:BSD131093 CBZ131086:CBZ131093 CLV131086:CLV131093 CVR131086:CVR131093 DFN131086:DFN131093 DPJ131086:DPJ131093 DZF131086:DZF131093 EJB131086:EJB131093 ESX131086:ESX131093 FCT131086:FCT131093 FMP131086:FMP131093 FWL131086:FWL131093 GGH131086:GGH131093 GQD131086:GQD131093 GZZ131086:GZZ131093 HJV131086:HJV131093 HTR131086:HTR131093 IDN131086:IDN131093 INJ131086:INJ131093 IXF131086:IXF131093 JHB131086:JHB131093 JQX131086:JQX131093 KAT131086:KAT131093 KKP131086:KKP131093 KUL131086:KUL131093 LEH131086:LEH131093 LOD131086:LOD131093 LXZ131086:LXZ131093 MHV131086:MHV131093 MRR131086:MRR131093 NBN131086:NBN131093 NLJ131086:NLJ131093 NVF131086:NVF131093 OFB131086:OFB131093 OOX131086:OOX131093 OYT131086:OYT131093 PIP131086:PIP131093 PSL131086:PSL131093 QCH131086:QCH131093 QMD131086:QMD131093 QVZ131086:QVZ131093 RFV131086:RFV131093 RPR131086:RPR131093 RZN131086:RZN131093 SJJ131086:SJJ131093 STF131086:STF131093 TDB131086:TDB131093 TMX131086:TMX131093 TWT131086:TWT131093 UGP131086:UGP131093 UQL131086:UQL131093 VAH131086:VAH131093 VKD131086:VKD131093 VTZ131086:VTZ131093 WDV131086:WDV131093 WNR131086:WNR131093 WXN131086:WXN131093 BF196622:BF196629 LB196622:LB196629 UX196622:UX196629 AET196622:AET196629 AOP196622:AOP196629 AYL196622:AYL196629 BIH196622:BIH196629 BSD196622:BSD196629 CBZ196622:CBZ196629 CLV196622:CLV196629 CVR196622:CVR196629 DFN196622:DFN196629 DPJ196622:DPJ196629 DZF196622:DZF196629 EJB196622:EJB196629 ESX196622:ESX196629 FCT196622:FCT196629 FMP196622:FMP196629 FWL196622:FWL196629 GGH196622:GGH196629 GQD196622:GQD196629 GZZ196622:GZZ196629 HJV196622:HJV196629 HTR196622:HTR196629 IDN196622:IDN196629 INJ196622:INJ196629 IXF196622:IXF196629 JHB196622:JHB196629 JQX196622:JQX196629 KAT196622:KAT196629 KKP196622:KKP196629 KUL196622:KUL196629 LEH196622:LEH196629 LOD196622:LOD196629 LXZ196622:LXZ196629 MHV196622:MHV196629 MRR196622:MRR196629 NBN196622:NBN196629 NLJ196622:NLJ196629 NVF196622:NVF196629 OFB196622:OFB196629 OOX196622:OOX196629 OYT196622:OYT196629 PIP196622:PIP196629 PSL196622:PSL196629 QCH196622:QCH196629 QMD196622:QMD196629 QVZ196622:QVZ196629 RFV196622:RFV196629 RPR196622:RPR196629 RZN196622:RZN196629 SJJ196622:SJJ196629 STF196622:STF196629 TDB196622:TDB196629 TMX196622:TMX196629 TWT196622:TWT196629 UGP196622:UGP196629 UQL196622:UQL196629 VAH196622:VAH196629 VKD196622:VKD196629 VTZ196622:VTZ196629 WDV196622:WDV196629 WNR196622:WNR196629 WXN196622:WXN196629 BF262158:BF262165 LB262158:LB262165 UX262158:UX262165 AET262158:AET262165 AOP262158:AOP262165 AYL262158:AYL262165 BIH262158:BIH262165 BSD262158:BSD262165 CBZ262158:CBZ262165 CLV262158:CLV262165 CVR262158:CVR262165 DFN262158:DFN262165 DPJ262158:DPJ262165 DZF262158:DZF262165 EJB262158:EJB262165 ESX262158:ESX262165 FCT262158:FCT262165 FMP262158:FMP262165 FWL262158:FWL262165 GGH262158:GGH262165 GQD262158:GQD262165 GZZ262158:GZZ262165 HJV262158:HJV262165 HTR262158:HTR262165 IDN262158:IDN262165 INJ262158:INJ262165 IXF262158:IXF262165 JHB262158:JHB262165 JQX262158:JQX262165 KAT262158:KAT262165 KKP262158:KKP262165 KUL262158:KUL262165 LEH262158:LEH262165 LOD262158:LOD262165 LXZ262158:LXZ262165 MHV262158:MHV262165 MRR262158:MRR262165 NBN262158:NBN262165 NLJ262158:NLJ262165 NVF262158:NVF262165 OFB262158:OFB262165 OOX262158:OOX262165 OYT262158:OYT262165 PIP262158:PIP262165 PSL262158:PSL262165 QCH262158:QCH262165 QMD262158:QMD262165 QVZ262158:QVZ262165 RFV262158:RFV262165 RPR262158:RPR262165 RZN262158:RZN262165 SJJ262158:SJJ262165 STF262158:STF262165 TDB262158:TDB262165 TMX262158:TMX262165 TWT262158:TWT262165 UGP262158:UGP262165 UQL262158:UQL262165 VAH262158:VAH262165 VKD262158:VKD262165 VTZ262158:VTZ262165 WDV262158:WDV262165 WNR262158:WNR262165 WXN262158:WXN262165 BF327694:BF327701 LB327694:LB327701 UX327694:UX327701 AET327694:AET327701 AOP327694:AOP327701 AYL327694:AYL327701 BIH327694:BIH327701 BSD327694:BSD327701 CBZ327694:CBZ327701 CLV327694:CLV327701 CVR327694:CVR327701 DFN327694:DFN327701 DPJ327694:DPJ327701 DZF327694:DZF327701 EJB327694:EJB327701 ESX327694:ESX327701 FCT327694:FCT327701 FMP327694:FMP327701 FWL327694:FWL327701 GGH327694:GGH327701 GQD327694:GQD327701 GZZ327694:GZZ327701 HJV327694:HJV327701 HTR327694:HTR327701 IDN327694:IDN327701 INJ327694:INJ327701 IXF327694:IXF327701 JHB327694:JHB327701 JQX327694:JQX327701 KAT327694:KAT327701 KKP327694:KKP327701 KUL327694:KUL327701 LEH327694:LEH327701 LOD327694:LOD327701 LXZ327694:LXZ327701 MHV327694:MHV327701 MRR327694:MRR327701 NBN327694:NBN327701 NLJ327694:NLJ327701 NVF327694:NVF327701 OFB327694:OFB327701 OOX327694:OOX327701 OYT327694:OYT327701 PIP327694:PIP327701 PSL327694:PSL327701 QCH327694:QCH327701 QMD327694:QMD327701 QVZ327694:QVZ327701 RFV327694:RFV327701 RPR327694:RPR327701 RZN327694:RZN327701 SJJ327694:SJJ327701 STF327694:STF327701 TDB327694:TDB327701 TMX327694:TMX327701 TWT327694:TWT327701 UGP327694:UGP327701 UQL327694:UQL327701 VAH327694:VAH327701 VKD327694:VKD327701 VTZ327694:VTZ327701 WDV327694:WDV327701 WNR327694:WNR327701 WXN327694:WXN327701 BF393230:BF393237 LB393230:LB393237 UX393230:UX393237 AET393230:AET393237 AOP393230:AOP393237 AYL393230:AYL393237 BIH393230:BIH393237 BSD393230:BSD393237 CBZ393230:CBZ393237 CLV393230:CLV393237 CVR393230:CVR393237 DFN393230:DFN393237 DPJ393230:DPJ393237 DZF393230:DZF393237 EJB393230:EJB393237 ESX393230:ESX393237 FCT393230:FCT393237 FMP393230:FMP393237 FWL393230:FWL393237 GGH393230:GGH393237 GQD393230:GQD393237 GZZ393230:GZZ393237 HJV393230:HJV393237 HTR393230:HTR393237 IDN393230:IDN393237 INJ393230:INJ393237 IXF393230:IXF393237 JHB393230:JHB393237 JQX393230:JQX393237 KAT393230:KAT393237 KKP393230:KKP393237 KUL393230:KUL393237 LEH393230:LEH393237 LOD393230:LOD393237 LXZ393230:LXZ393237 MHV393230:MHV393237 MRR393230:MRR393237 NBN393230:NBN393237 NLJ393230:NLJ393237 NVF393230:NVF393237 OFB393230:OFB393237 OOX393230:OOX393237 OYT393230:OYT393237 PIP393230:PIP393237 PSL393230:PSL393237 QCH393230:QCH393237 QMD393230:QMD393237 QVZ393230:QVZ393237 RFV393230:RFV393237 RPR393230:RPR393237 RZN393230:RZN393237 SJJ393230:SJJ393237 STF393230:STF393237 TDB393230:TDB393237 TMX393230:TMX393237 TWT393230:TWT393237 UGP393230:UGP393237 UQL393230:UQL393237 VAH393230:VAH393237 VKD393230:VKD393237 VTZ393230:VTZ393237 WDV393230:WDV393237 WNR393230:WNR393237 WXN393230:WXN393237 BF458766:BF458773 LB458766:LB458773 UX458766:UX458773 AET458766:AET458773 AOP458766:AOP458773 AYL458766:AYL458773 BIH458766:BIH458773 BSD458766:BSD458773 CBZ458766:CBZ458773 CLV458766:CLV458773 CVR458766:CVR458773 DFN458766:DFN458773 DPJ458766:DPJ458773 DZF458766:DZF458773 EJB458766:EJB458773 ESX458766:ESX458773 FCT458766:FCT458773 FMP458766:FMP458773 FWL458766:FWL458773 GGH458766:GGH458773 GQD458766:GQD458773 GZZ458766:GZZ458773 HJV458766:HJV458773 HTR458766:HTR458773 IDN458766:IDN458773 INJ458766:INJ458773 IXF458766:IXF458773 JHB458766:JHB458773 JQX458766:JQX458773 KAT458766:KAT458773 KKP458766:KKP458773 KUL458766:KUL458773 LEH458766:LEH458773 LOD458766:LOD458773 LXZ458766:LXZ458773 MHV458766:MHV458773 MRR458766:MRR458773 NBN458766:NBN458773 NLJ458766:NLJ458773 NVF458766:NVF458773 OFB458766:OFB458773 OOX458766:OOX458773 OYT458766:OYT458773 PIP458766:PIP458773 PSL458766:PSL458773 QCH458766:QCH458773 QMD458766:QMD458773 QVZ458766:QVZ458773 RFV458766:RFV458773 RPR458766:RPR458773 RZN458766:RZN458773 SJJ458766:SJJ458773 STF458766:STF458773 TDB458766:TDB458773 TMX458766:TMX458773 TWT458766:TWT458773 UGP458766:UGP458773 UQL458766:UQL458773 VAH458766:VAH458773 VKD458766:VKD458773 VTZ458766:VTZ458773 WDV458766:WDV458773 WNR458766:WNR458773 WXN458766:WXN458773 BF524302:BF524309 LB524302:LB524309 UX524302:UX524309 AET524302:AET524309 AOP524302:AOP524309 AYL524302:AYL524309 BIH524302:BIH524309 BSD524302:BSD524309 CBZ524302:CBZ524309 CLV524302:CLV524309 CVR524302:CVR524309 DFN524302:DFN524309 DPJ524302:DPJ524309 DZF524302:DZF524309 EJB524302:EJB524309 ESX524302:ESX524309 FCT524302:FCT524309 FMP524302:FMP524309 FWL524302:FWL524309 GGH524302:GGH524309 GQD524302:GQD524309 GZZ524302:GZZ524309 HJV524302:HJV524309 HTR524302:HTR524309 IDN524302:IDN524309 INJ524302:INJ524309 IXF524302:IXF524309 JHB524302:JHB524309 JQX524302:JQX524309 KAT524302:KAT524309 KKP524302:KKP524309 KUL524302:KUL524309 LEH524302:LEH524309 LOD524302:LOD524309 LXZ524302:LXZ524309 MHV524302:MHV524309 MRR524302:MRR524309 NBN524302:NBN524309 NLJ524302:NLJ524309 NVF524302:NVF524309 OFB524302:OFB524309 OOX524302:OOX524309 OYT524302:OYT524309 PIP524302:PIP524309 PSL524302:PSL524309 QCH524302:QCH524309 QMD524302:QMD524309 QVZ524302:QVZ524309 RFV524302:RFV524309 RPR524302:RPR524309 RZN524302:RZN524309 SJJ524302:SJJ524309 STF524302:STF524309 TDB524302:TDB524309 TMX524302:TMX524309 TWT524302:TWT524309 UGP524302:UGP524309 UQL524302:UQL524309 VAH524302:VAH524309 VKD524302:VKD524309 VTZ524302:VTZ524309 WDV524302:WDV524309 WNR524302:WNR524309 WXN524302:WXN524309 BF589838:BF589845 LB589838:LB589845 UX589838:UX589845 AET589838:AET589845 AOP589838:AOP589845 AYL589838:AYL589845 BIH589838:BIH589845 BSD589838:BSD589845 CBZ589838:CBZ589845 CLV589838:CLV589845 CVR589838:CVR589845 DFN589838:DFN589845 DPJ589838:DPJ589845 DZF589838:DZF589845 EJB589838:EJB589845 ESX589838:ESX589845 FCT589838:FCT589845 FMP589838:FMP589845 FWL589838:FWL589845 GGH589838:GGH589845 GQD589838:GQD589845 GZZ589838:GZZ589845 HJV589838:HJV589845 HTR589838:HTR589845 IDN589838:IDN589845 INJ589838:INJ589845 IXF589838:IXF589845 JHB589838:JHB589845 JQX589838:JQX589845 KAT589838:KAT589845 KKP589838:KKP589845 KUL589838:KUL589845 LEH589838:LEH589845 LOD589838:LOD589845 LXZ589838:LXZ589845 MHV589838:MHV589845 MRR589838:MRR589845 NBN589838:NBN589845 NLJ589838:NLJ589845 NVF589838:NVF589845 OFB589838:OFB589845 OOX589838:OOX589845 OYT589838:OYT589845 PIP589838:PIP589845 PSL589838:PSL589845 QCH589838:QCH589845 QMD589838:QMD589845 QVZ589838:QVZ589845 RFV589838:RFV589845 RPR589838:RPR589845 RZN589838:RZN589845 SJJ589838:SJJ589845 STF589838:STF589845 TDB589838:TDB589845 TMX589838:TMX589845 TWT589838:TWT589845 UGP589838:UGP589845 UQL589838:UQL589845 VAH589838:VAH589845 VKD589838:VKD589845 VTZ589838:VTZ589845 WDV589838:WDV589845 WNR589838:WNR589845 WXN589838:WXN589845 BF655374:BF655381 LB655374:LB655381 UX655374:UX655381 AET655374:AET655381 AOP655374:AOP655381 AYL655374:AYL655381 BIH655374:BIH655381 BSD655374:BSD655381 CBZ655374:CBZ655381 CLV655374:CLV655381 CVR655374:CVR655381 DFN655374:DFN655381 DPJ655374:DPJ655381 DZF655374:DZF655381 EJB655374:EJB655381 ESX655374:ESX655381 FCT655374:FCT655381 FMP655374:FMP655381 FWL655374:FWL655381 GGH655374:GGH655381 GQD655374:GQD655381 GZZ655374:GZZ655381 HJV655374:HJV655381 HTR655374:HTR655381 IDN655374:IDN655381 INJ655374:INJ655381 IXF655374:IXF655381 JHB655374:JHB655381 JQX655374:JQX655381 KAT655374:KAT655381 KKP655374:KKP655381 KUL655374:KUL655381 LEH655374:LEH655381 LOD655374:LOD655381 LXZ655374:LXZ655381 MHV655374:MHV655381 MRR655374:MRR655381 NBN655374:NBN655381 NLJ655374:NLJ655381 NVF655374:NVF655381 OFB655374:OFB655381 OOX655374:OOX655381 OYT655374:OYT655381 PIP655374:PIP655381 PSL655374:PSL655381 QCH655374:QCH655381 QMD655374:QMD655381 QVZ655374:QVZ655381 RFV655374:RFV655381 RPR655374:RPR655381 RZN655374:RZN655381 SJJ655374:SJJ655381 STF655374:STF655381 TDB655374:TDB655381 TMX655374:TMX655381 TWT655374:TWT655381 UGP655374:UGP655381 UQL655374:UQL655381 VAH655374:VAH655381 VKD655374:VKD655381 VTZ655374:VTZ655381 WDV655374:WDV655381 WNR655374:WNR655381 WXN655374:WXN655381 BF720910:BF720917 LB720910:LB720917 UX720910:UX720917 AET720910:AET720917 AOP720910:AOP720917 AYL720910:AYL720917 BIH720910:BIH720917 BSD720910:BSD720917 CBZ720910:CBZ720917 CLV720910:CLV720917 CVR720910:CVR720917 DFN720910:DFN720917 DPJ720910:DPJ720917 DZF720910:DZF720917 EJB720910:EJB720917 ESX720910:ESX720917 FCT720910:FCT720917 FMP720910:FMP720917 FWL720910:FWL720917 GGH720910:GGH720917 GQD720910:GQD720917 GZZ720910:GZZ720917 HJV720910:HJV720917 HTR720910:HTR720917 IDN720910:IDN720917 INJ720910:INJ720917 IXF720910:IXF720917 JHB720910:JHB720917 JQX720910:JQX720917 KAT720910:KAT720917 KKP720910:KKP720917 KUL720910:KUL720917 LEH720910:LEH720917 LOD720910:LOD720917 LXZ720910:LXZ720917 MHV720910:MHV720917 MRR720910:MRR720917 NBN720910:NBN720917 NLJ720910:NLJ720917 NVF720910:NVF720917 OFB720910:OFB720917 OOX720910:OOX720917 OYT720910:OYT720917 PIP720910:PIP720917 PSL720910:PSL720917 QCH720910:QCH720917 QMD720910:QMD720917 QVZ720910:QVZ720917 RFV720910:RFV720917 RPR720910:RPR720917 RZN720910:RZN720917 SJJ720910:SJJ720917 STF720910:STF720917 TDB720910:TDB720917 TMX720910:TMX720917 TWT720910:TWT720917 UGP720910:UGP720917 UQL720910:UQL720917 VAH720910:VAH720917 VKD720910:VKD720917 VTZ720910:VTZ720917 WDV720910:WDV720917 WNR720910:WNR720917 WXN720910:WXN720917 BF786446:BF786453 LB786446:LB786453 UX786446:UX786453 AET786446:AET786453 AOP786446:AOP786453 AYL786446:AYL786453 BIH786446:BIH786453 BSD786446:BSD786453 CBZ786446:CBZ786453 CLV786446:CLV786453 CVR786446:CVR786453 DFN786446:DFN786453 DPJ786446:DPJ786453 DZF786446:DZF786453 EJB786446:EJB786453 ESX786446:ESX786453 FCT786446:FCT786453 FMP786446:FMP786453 FWL786446:FWL786453 GGH786446:GGH786453 GQD786446:GQD786453 GZZ786446:GZZ786453 HJV786446:HJV786453 HTR786446:HTR786453 IDN786446:IDN786453 INJ786446:INJ786453 IXF786446:IXF786453 JHB786446:JHB786453 JQX786446:JQX786453 KAT786446:KAT786453 KKP786446:KKP786453 KUL786446:KUL786453 LEH786446:LEH786453 LOD786446:LOD786453 LXZ786446:LXZ786453 MHV786446:MHV786453 MRR786446:MRR786453 NBN786446:NBN786453 NLJ786446:NLJ786453 NVF786446:NVF786453 OFB786446:OFB786453 OOX786446:OOX786453 OYT786446:OYT786453 PIP786446:PIP786453 PSL786446:PSL786453 QCH786446:QCH786453 QMD786446:QMD786453 QVZ786446:QVZ786453 RFV786446:RFV786453 RPR786446:RPR786453 RZN786446:RZN786453 SJJ786446:SJJ786453 STF786446:STF786453 TDB786446:TDB786453 TMX786446:TMX786453 TWT786446:TWT786453 UGP786446:UGP786453 UQL786446:UQL786453 VAH786446:VAH786453 VKD786446:VKD786453 VTZ786446:VTZ786453 WDV786446:WDV786453 WNR786446:WNR786453 WXN786446:WXN786453 BF851982:BF851989 LB851982:LB851989 UX851982:UX851989 AET851982:AET851989 AOP851982:AOP851989 AYL851982:AYL851989 BIH851982:BIH851989 BSD851982:BSD851989 CBZ851982:CBZ851989 CLV851982:CLV851989 CVR851982:CVR851989 DFN851982:DFN851989 DPJ851982:DPJ851989 DZF851982:DZF851989 EJB851982:EJB851989 ESX851982:ESX851989 FCT851982:FCT851989 FMP851982:FMP851989 FWL851982:FWL851989 GGH851982:GGH851989 GQD851982:GQD851989 GZZ851982:GZZ851989 HJV851982:HJV851989 HTR851982:HTR851989 IDN851982:IDN851989 INJ851982:INJ851989 IXF851982:IXF851989 JHB851982:JHB851989 JQX851982:JQX851989 KAT851982:KAT851989 KKP851982:KKP851989 KUL851982:KUL851989 LEH851982:LEH851989 LOD851982:LOD851989 LXZ851982:LXZ851989 MHV851982:MHV851989 MRR851982:MRR851989 NBN851982:NBN851989 NLJ851982:NLJ851989 NVF851982:NVF851989 OFB851982:OFB851989 OOX851982:OOX851989 OYT851982:OYT851989 PIP851982:PIP851989 PSL851982:PSL851989 QCH851982:QCH851989 QMD851982:QMD851989 QVZ851982:QVZ851989 RFV851982:RFV851989 RPR851982:RPR851989 RZN851982:RZN851989 SJJ851982:SJJ851989 STF851982:STF851989 TDB851982:TDB851989 TMX851982:TMX851989 TWT851982:TWT851989 UGP851982:UGP851989 UQL851982:UQL851989 VAH851982:VAH851989 VKD851982:VKD851989 VTZ851982:VTZ851989 WDV851982:WDV851989 WNR851982:WNR851989 WXN851982:WXN851989 BF917518:BF917525 LB917518:LB917525 UX917518:UX917525 AET917518:AET917525 AOP917518:AOP917525 AYL917518:AYL917525 BIH917518:BIH917525 BSD917518:BSD917525 CBZ917518:CBZ917525 CLV917518:CLV917525 CVR917518:CVR917525 DFN917518:DFN917525 DPJ917518:DPJ917525 DZF917518:DZF917525 EJB917518:EJB917525 ESX917518:ESX917525 FCT917518:FCT917525 FMP917518:FMP917525 FWL917518:FWL917525 GGH917518:GGH917525 GQD917518:GQD917525 GZZ917518:GZZ917525 HJV917518:HJV917525 HTR917518:HTR917525 IDN917518:IDN917525 INJ917518:INJ917525 IXF917518:IXF917525 JHB917518:JHB917525 JQX917518:JQX917525 KAT917518:KAT917525 KKP917518:KKP917525 KUL917518:KUL917525 LEH917518:LEH917525 LOD917518:LOD917525 LXZ917518:LXZ917525 MHV917518:MHV917525 MRR917518:MRR917525 NBN917518:NBN917525 NLJ917518:NLJ917525 NVF917518:NVF917525 OFB917518:OFB917525 OOX917518:OOX917525 OYT917518:OYT917525 PIP917518:PIP917525 PSL917518:PSL917525 QCH917518:QCH917525 QMD917518:QMD917525 QVZ917518:QVZ917525 RFV917518:RFV917525 RPR917518:RPR917525 RZN917518:RZN917525 SJJ917518:SJJ917525 STF917518:STF917525 TDB917518:TDB917525 TMX917518:TMX917525 TWT917518:TWT917525 UGP917518:UGP917525 UQL917518:UQL917525 VAH917518:VAH917525 VKD917518:VKD917525 VTZ917518:VTZ917525 WDV917518:WDV917525 WNR917518:WNR917525 WXN917518:WXN917525 BF983054:BF983061 LB983054:LB983061 UX983054:UX983061 AET983054:AET983061 AOP983054:AOP983061 AYL983054:AYL983061 BIH983054:BIH983061 BSD983054:BSD983061 CBZ983054:CBZ983061 CLV983054:CLV983061 CVR983054:CVR983061 DFN983054:DFN983061 DPJ983054:DPJ983061 DZF983054:DZF983061 EJB983054:EJB983061 ESX983054:ESX983061 FCT983054:FCT983061 FMP983054:FMP983061 FWL983054:FWL983061 GGH983054:GGH983061 GQD983054:GQD983061 GZZ983054:GZZ983061 HJV983054:HJV983061 HTR983054:HTR983061 IDN983054:IDN983061 INJ983054:INJ983061 IXF983054:IXF983061 JHB983054:JHB983061 JQX983054:JQX983061 KAT983054:KAT983061 KKP983054:KKP983061 KUL983054:KUL983061 LEH983054:LEH983061 LOD983054:LOD983061 LXZ983054:LXZ983061 MHV983054:MHV983061 MRR983054:MRR983061 NBN983054:NBN983061 NLJ983054:NLJ983061 NVF983054:NVF983061 OFB983054:OFB983061 OOX983054:OOX983061 OYT983054:OYT983061 PIP983054:PIP983061 PSL983054:PSL983061 QCH983054:QCH983061 QMD983054:QMD983061 QVZ983054:QVZ983061 RFV983054:RFV983061 RPR983054:RPR983061 RZN983054:RZN983061 SJJ983054:SJJ983061 STF983054:STF983061 TDB983054:TDB983061 TMX983054:TMX983061 TWT983054:TWT983061 UGP983054:UGP983061 UQL983054:UQL983061 VAH983054:VAH983061 VKD983054:VKD983061 VTZ983054:VTZ983061 WDV983054:WDV983061 LB18:LB25 UX18:UX25 AET18:AET25 AOP18:AOP25 AYL18:AYL25 BIH18:BIH25 BSD18:BSD25 CBZ18:CBZ25 CLV18:CLV25 CVR18:CVR25 DFN18:DFN25 DPJ18:DPJ25 DZF18:DZF25 EJB18:EJB25 ESX18:ESX25 FCT18:FCT25 FMP18:FMP25 FWL18:FWL25 GGH18:GGH25 GQD18:GQD25 GZZ18:GZZ25 HJV18:HJV25 HTR18:HTR25 IDN18:IDN25 INJ18:INJ25 IXF18:IXF25 JHB18:JHB25 JQX18:JQX25 KAT18:KAT25 KKP18:KKP25 KUL18:KUL25 LEH18:LEH25 LOD18:LOD25 LXZ18:LXZ25 MHV18:MHV25 MRR18:MRR25 NBN18:NBN25 NLJ18:NLJ25 NVF18:NVF25 OFB18:OFB25 OOX18:OOX25 OYT18:OYT25 PIP18:PIP25 PSL18:PSL25 QCH18:QCH25 QMD18:QMD25 QVZ18:QVZ25 RFV18:RFV25 RPR18:RPR25 RZN18:RZN25 SJJ18:SJJ25 STF18:STF25 TDB18:TDB25 TMX18:TMX25 TWT18:TWT25 UGP18:UGP25 UQL18:UQL25 VAH18:VAH25 VKD18:VKD25 VTZ18:VTZ25 WDV18:WDV25 WNR18:WNR25 WXN18:WXN25" xr:uid="{00000000-0002-0000-0B00-000006000000}">
      <formula1>900</formula1>
    </dataValidation>
    <dataValidation type="list" allowBlank="1" showInputMessage="1" showErrorMessage="1" errorTitle="Ошибка" error="Выберите значение из списка" sqref="O22 KT22 UP22 AEL22 AOH22 AYD22 BHZ22 BRV22 CBR22 CLN22 CVJ22 DFF22 DPB22 DYX22 EIT22 ESP22 FCL22 FMH22 FWD22 GFZ22 GPV22 GZR22 HJN22 HTJ22 IDF22 INB22 IWX22 JGT22 JQP22 KAL22 KKH22 KUD22 LDZ22 LNV22 LXR22 MHN22 MRJ22 NBF22 NLB22 NUX22 OET22 OOP22 OYL22 PIH22 PSD22 QBZ22 QLV22 QVR22 RFN22 RPJ22 RZF22 SJB22 SSX22 TCT22 TMP22 TWL22 UGH22 UQD22 UZZ22 VJV22 VTR22 WDN22 WNJ22 WXF22 O65554 KT65554 UP65554 AEL65554 AOH65554 AYD65554 BHZ65554 BRV65554 CBR65554 CLN65554 CVJ65554 DFF65554 DPB65554 DYX65554 EIT65554 ESP65554 FCL65554 FMH65554 FWD65554 GFZ65554 GPV65554 GZR65554 HJN65554 HTJ65554 IDF65554 INB65554 IWX65554 JGT65554 JQP65554 KAL65554 KKH65554 KUD65554 LDZ65554 LNV65554 LXR65554 MHN65554 MRJ65554 NBF65554 NLB65554 NUX65554 OET65554 OOP65554 OYL65554 PIH65554 PSD65554 QBZ65554 QLV65554 QVR65554 RFN65554 RPJ65554 RZF65554 SJB65554 SSX65554 TCT65554 TMP65554 TWL65554 UGH65554 UQD65554 UZZ65554 VJV65554 VTR65554 WDN65554 WNJ65554 WXF65554 O131090 KT131090 UP131090 AEL131090 AOH131090 AYD131090 BHZ131090 BRV131090 CBR131090 CLN131090 CVJ131090 DFF131090 DPB131090 DYX131090 EIT131090 ESP131090 FCL131090 FMH131090 FWD131090 GFZ131090 GPV131090 GZR131090 HJN131090 HTJ131090 IDF131090 INB131090 IWX131090 JGT131090 JQP131090 KAL131090 KKH131090 KUD131090 LDZ131090 LNV131090 LXR131090 MHN131090 MRJ131090 NBF131090 NLB131090 NUX131090 OET131090 OOP131090 OYL131090 PIH131090 PSD131090 QBZ131090 QLV131090 QVR131090 RFN131090 RPJ131090 RZF131090 SJB131090 SSX131090 TCT131090 TMP131090 TWL131090 UGH131090 UQD131090 UZZ131090 VJV131090 VTR131090 WDN131090 WNJ131090 WXF131090 O196626 KT196626 UP196626 AEL196626 AOH196626 AYD196626 BHZ196626 BRV196626 CBR196626 CLN196626 CVJ196626 DFF196626 DPB196626 DYX196626 EIT196626 ESP196626 FCL196626 FMH196626 FWD196626 GFZ196626 GPV196626 GZR196626 HJN196626 HTJ196626 IDF196626 INB196626 IWX196626 JGT196626 JQP196626 KAL196626 KKH196626 KUD196626 LDZ196626 LNV196626 LXR196626 MHN196626 MRJ196626 NBF196626 NLB196626 NUX196626 OET196626 OOP196626 OYL196626 PIH196626 PSD196626 QBZ196626 QLV196626 QVR196626 RFN196626 RPJ196626 RZF196626 SJB196626 SSX196626 TCT196626 TMP196626 TWL196626 UGH196626 UQD196626 UZZ196626 VJV196626 VTR196626 WDN196626 WNJ196626 WXF196626 O262162 KT262162 UP262162 AEL262162 AOH262162 AYD262162 BHZ262162 BRV262162 CBR262162 CLN262162 CVJ262162 DFF262162 DPB262162 DYX262162 EIT262162 ESP262162 FCL262162 FMH262162 FWD262162 GFZ262162 GPV262162 GZR262162 HJN262162 HTJ262162 IDF262162 INB262162 IWX262162 JGT262162 JQP262162 KAL262162 KKH262162 KUD262162 LDZ262162 LNV262162 LXR262162 MHN262162 MRJ262162 NBF262162 NLB262162 NUX262162 OET262162 OOP262162 OYL262162 PIH262162 PSD262162 QBZ262162 QLV262162 QVR262162 RFN262162 RPJ262162 RZF262162 SJB262162 SSX262162 TCT262162 TMP262162 TWL262162 UGH262162 UQD262162 UZZ262162 VJV262162 VTR262162 WDN262162 WNJ262162 WXF262162 O327698 KT327698 UP327698 AEL327698 AOH327698 AYD327698 BHZ327698 BRV327698 CBR327698 CLN327698 CVJ327698 DFF327698 DPB327698 DYX327698 EIT327698 ESP327698 FCL327698 FMH327698 FWD327698 GFZ327698 GPV327698 GZR327698 HJN327698 HTJ327698 IDF327698 INB327698 IWX327698 JGT327698 JQP327698 KAL327698 KKH327698 KUD327698 LDZ327698 LNV327698 LXR327698 MHN327698 MRJ327698 NBF327698 NLB327698 NUX327698 OET327698 OOP327698 OYL327698 PIH327698 PSD327698 QBZ327698 QLV327698 QVR327698 RFN327698 RPJ327698 RZF327698 SJB327698 SSX327698 TCT327698 TMP327698 TWL327698 UGH327698 UQD327698 UZZ327698 VJV327698 VTR327698 WDN327698 WNJ327698 WXF327698 O393234 KT393234 UP393234 AEL393234 AOH393234 AYD393234 BHZ393234 BRV393234 CBR393234 CLN393234 CVJ393234 DFF393234 DPB393234 DYX393234 EIT393234 ESP393234 FCL393234 FMH393234 FWD393234 GFZ393234 GPV393234 GZR393234 HJN393234 HTJ393234 IDF393234 INB393234 IWX393234 JGT393234 JQP393234 KAL393234 KKH393234 KUD393234 LDZ393234 LNV393234 LXR393234 MHN393234 MRJ393234 NBF393234 NLB393234 NUX393234 OET393234 OOP393234 OYL393234 PIH393234 PSD393234 QBZ393234 QLV393234 QVR393234 RFN393234 RPJ393234 RZF393234 SJB393234 SSX393234 TCT393234 TMP393234 TWL393234 UGH393234 UQD393234 UZZ393234 VJV393234 VTR393234 WDN393234 WNJ393234 WXF393234 O458770 KT458770 UP458770 AEL458770 AOH458770 AYD458770 BHZ458770 BRV458770 CBR458770 CLN458770 CVJ458770 DFF458770 DPB458770 DYX458770 EIT458770 ESP458770 FCL458770 FMH458770 FWD458770 GFZ458770 GPV458770 GZR458770 HJN458770 HTJ458770 IDF458770 INB458770 IWX458770 JGT458770 JQP458770 KAL458770 KKH458770 KUD458770 LDZ458770 LNV458770 LXR458770 MHN458770 MRJ458770 NBF458770 NLB458770 NUX458770 OET458770 OOP458770 OYL458770 PIH458770 PSD458770 QBZ458770 QLV458770 QVR458770 RFN458770 RPJ458770 RZF458770 SJB458770 SSX458770 TCT458770 TMP458770 TWL458770 UGH458770 UQD458770 UZZ458770 VJV458770 VTR458770 WDN458770 WNJ458770 WXF458770 O524306 KT524306 UP524306 AEL524306 AOH524306 AYD524306 BHZ524306 BRV524306 CBR524306 CLN524306 CVJ524306 DFF524306 DPB524306 DYX524306 EIT524306 ESP524306 FCL524306 FMH524306 FWD524306 GFZ524306 GPV524306 GZR524306 HJN524306 HTJ524306 IDF524306 INB524306 IWX524306 JGT524306 JQP524306 KAL524306 KKH524306 KUD524306 LDZ524306 LNV524306 LXR524306 MHN524306 MRJ524306 NBF524306 NLB524306 NUX524306 OET524306 OOP524306 OYL524306 PIH524306 PSD524306 QBZ524306 QLV524306 QVR524306 RFN524306 RPJ524306 RZF524306 SJB524306 SSX524306 TCT524306 TMP524306 TWL524306 UGH524306 UQD524306 UZZ524306 VJV524306 VTR524306 WDN524306 WNJ524306 WXF524306 O589842 KT589842 UP589842 AEL589842 AOH589842 AYD589842 BHZ589842 BRV589842 CBR589842 CLN589842 CVJ589842 DFF589842 DPB589842 DYX589842 EIT589842 ESP589842 FCL589842 FMH589842 FWD589842 GFZ589842 GPV589842 GZR589842 HJN589842 HTJ589842 IDF589842 INB589842 IWX589842 JGT589842 JQP589842 KAL589842 KKH589842 KUD589842 LDZ589842 LNV589842 LXR589842 MHN589842 MRJ589842 NBF589842 NLB589842 NUX589842 OET589842 OOP589842 OYL589842 PIH589842 PSD589842 QBZ589842 QLV589842 QVR589842 RFN589842 RPJ589842 RZF589842 SJB589842 SSX589842 TCT589842 TMP589842 TWL589842 UGH589842 UQD589842 UZZ589842 VJV589842 VTR589842 WDN589842 WNJ589842 WXF589842 O655378 KT655378 UP655378 AEL655378 AOH655378 AYD655378 BHZ655378 BRV655378 CBR655378 CLN655378 CVJ655378 DFF655378 DPB655378 DYX655378 EIT655378 ESP655378 FCL655378 FMH655378 FWD655378 GFZ655378 GPV655378 GZR655378 HJN655378 HTJ655378 IDF655378 INB655378 IWX655378 JGT655378 JQP655378 KAL655378 KKH655378 KUD655378 LDZ655378 LNV655378 LXR655378 MHN655378 MRJ655378 NBF655378 NLB655378 NUX655378 OET655378 OOP655378 OYL655378 PIH655378 PSD655378 QBZ655378 QLV655378 QVR655378 RFN655378 RPJ655378 RZF655378 SJB655378 SSX655378 TCT655378 TMP655378 TWL655378 UGH655378 UQD655378 UZZ655378 VJV655378 VTR655378 WDN655378 WNJ655378 WXF655378 O720914 KT720914 UP720914 AEL720914 AOH720914 AYD720914 BHZ720914 BRV720914 CBR720914 CLN720914 CVJ720914 DFF720914 DPB720914 DYX720914 EIT720914 ESP720914 FCL720914 FMH720914 FWD720914 GFZ720914 GPV720914 GZR720914 HJN720914 HTJ720914 IDF720914 INB720914 IWX720914 JGT720914 JQP720914 KAL720914 KKH720914 KUD720914 LDZ720914 LNV720914 LXR720914 MHN720914 MRJ720914 NBF720914 NLB720914 NUX720914 OET720914 OOP720914 OYL720914 PIH720914 PSD720914 QBZ720914 QLV720914 QVR720914 RFN720914 RPJ720914 RZF720914 SJB720914 SSX720914 TCT720914 TMP720914 TWL720914 UGH720914 UQD720914 UZZ720914 VJV720914 VTR720914 WDN720914 WNJ720914 WXF720914 O786450 KT786450 UP786450 AEL786450 AOH786450 AYD786450 BHZ786450 BRV786450 CBR786450 CLN786450 CVJ786450 DFF786450 DPB786450 DYX786450 EIT786450 ESP786450 FCL786450 FMH786450 FWD786450 GFZ786450 GPV786450 GZR786450 HJN786450 HTJ786450 IDF786450 INB786450 IWX786450 JGT786450 JQP786450 KAL786450 KKH786450 KUD786450 LDZ786450 LNV786450 LXR786450 MHN786450 MRJ786450 NBF786450 NLB786450 NUX786450 OET786450 OOP786450 OYL786450 PIH786450 PSD786450 QBZ786450 QLV786450 QVR786450 RFN786450 RPJ786450 RZF786450 SJB786450 SSX786450 TCT786450 TMP786450 TWL786450 UGH786450 UQD786450 UZZ786450 VJV786450 VTR786450 WDN786450 WNJ786450 WXF786450 O851986 KT851986 UP851986 AEL851986 AOH851986 AYD851986 BHZ851986 BRV851986 CBR851986 CLN851986 CVJ851986 DFF851986 DPB851986 DYX851986 EIT851986 ESP851986 FCL851986 FMH851986 FWD851986 GFZ851986 GPV851986 GZR851986 HJN851986 HTJ851986 IDF851986 INB851986 IWX851986 JGT851986 JQP851986 KAL851986 KKH851986 KUD851986 LDZ851986 LNV851986 LXR851986 MHN851986 MRJ851986 NBF851986 NLB851986 NUX851986 OET851986 OOP851986 OYL851986 PIH851986 PSD851986 QBZ851986 QLV851986 QVR851986 RFN851986 RPJ851986 RZF851986 SJB851986 SSX851986 TCT851986 TMP851986 TWL851986 UGH851986 UQD851986 UZZ851986 VJV851986 VTR851986 WDN851986 WNJ851986 WXF851986 O917522 KT917522 UP917522 AEL917522 AOH917522 AYD917522 BHZ917522 BRV917522 CBR917522 CLN917522 CVJ917522 DFF917522 DPB917522 DYX917522 EIT917522 ESP917522 FCL917522 FMH917522 FWD917522 GFZ917522 GPV917522 GZR917522 HJN917522 HTJ917522 IDF917522 INB917522 IWX917522 JGT917522 JQP917522 KAL917522 KKH917522 KUD917522 LDZ917522 LNV917522 LXR917522 MHN917522 MRJ917522 NBF917522 NLB917522 NUX917522 OET917522 OOP917522 OYL917522 PIH917522 PSD917522 QBZ917522 QLV917522 QVR917522 RFN917522 RPJ917522 RZF917522 SJB917522 SSX917522 TCT917522 TMP917522 TWL917522 UGH917522 UQD917522 UZZ917522 VJV917522 VTR917522 WDN917522 WNJ917522 WXF917522 O983058 KT983058 UP983058 AEL983058 AOH983058 AYD983058 BHZ983058 BRV983058 CBR983058 CLN983058 CVJ983058 DFF983058 DPB983058 DYX983058 EIT983058 ESP983058 FCL983058 FMH983058 FWD983058 GFZ983058 GPV983058 GZR983058 HJN983058 HTJ983058 IDF983058 INB983058 IWX983058 JGT983058 JQP983058 KAL983058 KKH983058 KUD983058 LDZ983058 LNV983058 LXR983058 MHN983058 MRJ983058 NBF983058 NLB983058 NUX983058 OET983058 OOP983058 OYL983058 PIH983058 PSD983058 QBZ983058 QLV983058 QVR983058 RFN983058 RPJ983058 RZF983058 SJB983058 SSX983058 TCT983058 TMP983058 TWL983058 UGH983058 UQD983058 UZZ983058 VJV983058 VTR983058 WDN983058 WNJ983058 WXF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AX22 AX65554 AX131090 AX196626 AX262162 AX327698 AX393234 AX458770 AX524306 AX589842 AX655378 AX720914 AX786450 AX851986 AX917522 AX983058"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BC24:BC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V23 AC23 AJ23 AQ23 AX23" xr:uid="{00000000-0002-0000-0B00-000009000000}">
      <formula1>kind_of_cons</formula1>
    </dataValidation>
    <dataValidation type="decimal" allowBlank="1" showErrorMessage="1" errorTitle="Ошибка" error="Допускается ввод только действительных чисел!" sqref="O24 V24 AC24 AJ24 AQ24 AX24" xr:uid="{BB3C71EA-26BC-406E-9B4A-AE29D9647893}">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49</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3"/>
      <c r="M4" s="383"/>
      <c r="N4" s="383"/>
    </row>
    <row r="5" spans="1:34" ht="26.1" customHeight="1">
      <c r="J5" s="74"/>
      <c r="K5" s="74"/>
      <c r="L5" s="696" t="s">
        <v>717</v>
      </c>
      <c r="M5" s="696"/>
      <c r="N5" s="696"/>
      <c r="O5" s="696"/>
      <c r="P5" s="696"/>
      <c r="Q5" s="696"/>
      <c r="R5" s="696"/>
      <c r="S5" s="696"/>
      <c r="T5" s="696"/>
      <c r="U5" s="467"/>
    </row>
    <row r="6" spans="1:34" ht="3" customHeight="1">
      <c r="J6" s="74"/>
      <c r="K6" s="74"/>
      <c r="L6" s="383"/>
      <c r="M6" s="383"/>
      <c r="N6" s="383"/>
      <c r="O6" s="384"/>
      <c r="P6" s="384"/>
      <c r="Q6" s="384"/>
      <c r="R6" s="384"/>
      <c r="S6" s="384"/>
      <c r="T6" s="384"/>
      <c r="U6" s="384"/>
    </row>
    <row r="7" spans="1:34" s="495" customFormat="1" ht="5.25" hidden="1">
      <c r="A7" s="173"/>
      <c r="B7" s="173"/>
      <c r="C7" s="173"/>
      <c r="D7" s="173"/>
      <c r="E7" s="173"/>
      <c r="F7" s="173"/>
      <c r="G7" s="184"/>
      <c r="H7" s="184"/>
      <c r="I7" s="490"/>
      <c r="J7" s="491"/>
      <c r="K7" s="491"/>
      <c r="L7" s="492"/>
      <c r="M7" s="580"/>
      <c r="N7" s="492"/>
      <c r="O7" s="706"/>
      <c r="P7" s="706"/>
      <c r="Q7" s="496"/>
      <c r="R7" s="496"/>
      <c r="S7" s="496"/>
      <c r="T7" s="496"/>
      <c r="U7" s="497"/>
      <c r="X7" s="173"/>
      <c r="Y7" s="173"/>
      <c r="Z7" s="173"/>
      <c r="AA7" s="173"/>
      <c r="AB7" s="173"/>
      <c r="AC7" s="173"/>
      <c r="AD7" s="173"/>
      <c r="AE7" s="173"/>
      <c r="AF7" s="173"/>
      <c r="AG7" s="173"/>
      <c r="AH7" s="173"/>
    </row>
    <row r="8" spans="1:34" s="495" customFormat="1" ht="5.25" hidden="1">
      <c r="A8" s="173"/>
      <c r="B8" s="173"/>
      <c r="C8" s="173"/>
      <c r="D8" s="173"/>
      <c r="E8" s="173"/>
      <c r="F8" s="173"/>
      <c r="G8" s="184"/>
      <c r="H8" s="184"/>
      <c r="I8" s="490"/>
      <c r="J8" s="491"/>
      <c r="K8" s="491"/>
      <c r="L8" s="492"/>
      <c r="M8" s="492"/>
      <c r="N8" s="492"/>
      <c r="O8" s="496"/>
      <c r="P8" s="496"/>
      <c r="Q8" s="496"/>
      <c r="R8" s="496"/>
      <c r="S8" s="496"/>
      <c r="T8" s="496"/>
      <c r="U8" s="497"/>
      <c r="X8" s="173"/>
      <c r="Y8" s="173"/>
      <c r="Z8" s="173"/>
      <c r="AA8" s="173"/>
      <c r="AB8" s="173"/>
      <c r="AC8" s="173"/>
      <c r="AD8" s="173"/>
      <c r="AE8" s="173"/>
      <c r="AF8" s="173"/>
      <c r="AG8" s="173"/>
      <c r="AH8" s="173"/>
    </row>
    <row r="9" spans="1:34" s="378" customFormat="1" ht="5.25" hidden="1">
      <c r="A9" s="183"/>
      <c r="B9" s="183"/>
      <c r="C9" s="183"/>
      <c r="D9" s="183"/>
      <c r="E9" s="183"/>
      <c r="F9" s="183"/>
      <c r="G9" s="183"/>
      <c r="H9" s="183"/>
      <c r="L9" s="583"/>
      <c r="M9" s="545"/>
      <c r="O9" s="672"/>
      <c r="P9" s="672"/>
      <c r="Q9" s="672"/>
      <c r="R9" s="672"/>
      <c r="S9" s="672"/>
      <c r="T9" s="672"/>
      <c r="U9" s="497"/>
      <c r="V9" s="497"/>
      <c r="X9" s="183"/>
      <c r="Y9" s="183"/>
      <c r="Z9" s="183"/>
      <c r="AA9" s="183"/>
      <c r="AB9" s="183"/>
    </row>
    <row r="10" spans="1:34" s="138" customFormat="1" ht="18.75">
      <c r="A10" s="183"/>
      <c r="B10" s="183"/>
      <c r="C10" s="183"/>
      <c r="D10" s="183"/>
      <c r="E10" s="183"/>
      <c r="F10" s="183"/>
      <c r="G10" s="183"/>
      <c r="H10" s="183"/>
      <c r="L10" s="398"/>
      <c r="M10" s="445" t="str">
        <f>"Дата подачи заявления об "&amp;IF(datePr_ch="","утверждении","изменении") &amp; " тарифов"</f>
        <v>Дата подачи заявления об утверждении тарифов</v>
      </c>
      <c r="N10" s="549"/>
      <c r="O10" s="673" t="str">
        <f>IF(datePr_ch="",IF(datePr="","",datePr),datePr_ch)</f>
        <v>27.04.2023</v>
      </c>
      <c r="P10" s="673"/>
      <c r="Q10" s="673"/>
      <c r="R10" s="673"/>
      <c r="S10" s="673"/>
      <c r="T10" s="673"/>
      <c r="U10" s="397"/>
      <c r="V10" s="397"/>
      <c r="W10" s="413"/>
      <c r="X10" s="183"/>
      <c r="Y10" s="183"/>
      <c r="Z10" s="183"/>
      <c r="AA10" s="183"/>
      <c r="AB10" s="183"/>
      <c r="AC10" s="183"/>
      <c r="AD10" s="183"/>
      <c r="AE10" s="183"/>
      <c r="AF10" s="183"/>
      <c r="AG10" s="183"/>
      <c r="AH10" s="183"/>
    </row>
    <row r="11" spans="1:34" s="138" customFormat="1" ht="22.5">
      <c r="A11" s="183"/>
      <c r="B11" s="183"/>
      <c r="C11" s="183"/>
      <c r="D11" s="183"/>
      <c r="E11" s="183"/>
      <c r="F11" s="183"/>
      <c r="G11" s="183"/>
      <c r="H11" s="183"/>
      <c r="L11" s="132"/>
      <c r="M11" s="445" t="str">
        <f>"Номер подачи заявления об "&amp;IF(numberPr_ch="","утверждении","изменении") &amp; " тарифов"</f>
        <v>Номер подачи заявления об утверждении тарифов</v>
      </c>
      <c r="N11" s="549"/>
      <c r="O11" s="673" t="str">
        <f>IF(numberPr_ch="",IF(numberPr="","",numberPr),numberPr_ch)</f>
        <v>213</v>
      </c>
      <c r="P11" s="673"/>
      <c r="Q11" s="673"/>
      <c r="R11" s="673"/>
      <c r="S11" s="673"/>
      <c r="T11" s="673"/>
      <c r="U11" s="397"/>
      <c r="V11" s="397"/>
      <c r="W11" s="413"/>
      <c r="X11" s="183"/>
      <c r="Y11" s="183"/>
      <c r="Z11" s="183"/>
      <c r="AA11" s="183"/>
      <c r="AB11" s="183"/>
      <c r="AC11" s="183"/>
      <c r="AD11" s="183"/>
      <c r="AE11" s="183"/>
      <c r="AF11" s="183"/>
      <c r="AG11" s="183"/>
      <c r="AH11" s="183"/>
    </row>
    <row r="12" spans="1:34" s="378" customFormat="1" ht="5.25" hidden="1">
      <c r="A12" s="183"/>
      <c r="B12" s="183"/>
      <c r="C12" s="183"/>
      <c r="D12" s="183"/>
      <c r="E12" s="183"/>
      <c r="F12" s="183"/>
      <c r="G12" s="183"/>
      <c r="H12" s="183"/>
      <c r="L12" s="583"/>
      <c r="M12" s="545"/>
      <c r="O12" s="672"/>
      <c r="P12" s="672"/>
      <c r="Q12" s="672"/>
      <c r="R12" s="672"/>
      <c r="S12" s="672"/>
      <c r="T12" s="672"/>
      <c r="U12" s="497"/>
      <c r="V12" s="497"/>
      <c r="X12" s="183"/>
      <c r="Y12" s="183"/>
      <c r="Z12" s="183"/>
      <c r="AA12" s="183"/>
      <c r="AB12" s="183"/>
    </row>
    <row r="13" spans="1:34" s="138" customFormat="1" ht="11.25" hidden="1">
      <c r="A13" s="183"/>
      <c r="B13" s="183"/>
      <c r="C13" s="183"/>
      <c r="D13" s="183"/>
      <c r="E13" s="183"/>
      <c r="F13" s="183"/>
      <c r="G13" s="183"/>
      <c r="H13" s="183"/>
      <c r="L13" s="697"/>
      <c r="M13" s="697"/>
      <c r="N13" s="388"/>
      <c r="O13" s="397"/>
      <c r="P13" s="397"/>
      <c r="Q13" s="397"/>
      <c r="R13" s="397"/>
      <c r="S13" s="397"/>
      <c r="T13" s="397"/>
      <c r="U13" s="400" t="s">
        <v>371</v>
      </c>
      <c r="X13" s="183"/>
      <c r="Y13" s="183"/>
      <c r="Z13" s="183"/>
      <c r="AA13" s="183"/>
      <c r="AB13" s="183"/>
      <c r="AC13" s="183"/>
      <c r="AD13" s="183"/>
      <c r="AE13" s="183"/>
      <c r="AF13" s="183"/>
      <c r="AG13" s="183"/>
      <c r="AH13" s="183"/>
    </row>
    <row r="14" spans="1:34">
      <c r="J14" s="74"/>
      <c r="K14" s="74"/>
      <c r="L14" s="383"/>
      <c r="M14" s="383"/>
      <c r="N14" s="399"/>
      <c r="O14" s="674"/>
      <c r="P14" s="674"/>
      <c r="Q14" s="674"/>
      <c r="R14" s="674"/>
      <c r="S14" s="674"/>
      <c r="T14" s="674"/>
      <c r="U14" s="674"/>
    </row>
    <row r="15" spans="1:34">
      <c r="J15" s="74"/>
      <c r="K15" s="74"/>
      <c r="L15" s="618" t="s">
        <v>445</v>
      </c>
      <c r="M15" s="618"/>
      <c r="N15" s="618"/>
      <c r="O15" s="618"/>
      <c r="P15" s="618"/>
      <c r="Q15" s="618"/>
      <c r="R15" s="618"/>
      <c r="S15" s="618"/>
      <c r="T15" s="618"/>
      <c r="U15" s="618"/>
      <c r="V15" s="618"/>
      <c r="W15" s="618" t="s">
        <v>446</v>
      </c>
    </row>
    <row r="16" spans="1:34" ht="14.25" customHeight="1">
      <c r="J16" s="74"/>
      <c r="K16" s="74"/>
      <c r="L16" s="680" t="s">
        <v>91</v>
      </c>
      <c r="M16" s="680" t="s">
        <v>602</v>
      </c>
      <c r="N16" s="464"/>
      <c r="O16" s="681" t="s">
        <v>604</v>
      </c>
      <c r="P16" s="682"/>
      <c r="Q16" s="682"/>
      <c r="R16" s="682"/>
      <c r="S16" s="682"/>
      <c r="T16" s="683"/>
      <c r="U16" s="691" t="s">
        <v>339</v>
      </c>
      <c r="V16" s="677" t="s">
        <v>274</v>
      </c>
      <c r="W16" s="618"/>
    </row>
    <row r="17" spans="1:36" ht="14.25" customHeight="1">
      <c r="J17" s="74"/>
      <c r="K17" s="74"/>
      <c r="L17" s="680"/>
      <c r="M17" s="680"/>
      <c r="N17" s="465"/>
      <c r="O17" s="686" t="s">
        <v>578</v>
      </c>
      <c r="P17" s="684" t="s">
        <v>270</v>
      </c>
      <c r="Q17" s="685"/>
      <c r="R17" s="688" t="s">
        <v>615</v>
      </c>
      <c r="S17" s="689"/>
      <c r="T17" s="690"/>
      <c r="U17" s="692"/>
      <c r="V17" s="678"/>
      <c r="W17" s="618"/>
    </row>
    <row r="18" spans="1:36" ht="33.75" customHeight="1">
      <c r="J18" s="74"/>
      <c r="K18" s="74"/>
      <c r="L18" s="680"/>
      <c r="M18" s="680"/>
      <c r="N18" s="466"/>
      <c r="O18" s="687"/>
      <c r="P18" s="88" t="s">
        <v>579</v>
      </c>
      <c r="Q18" s="88" t="s">
        <v>6</v>
      </c>
      <c r="R18" s="89" t="s">
        <v>273</v>
      </c>
      <c r="S18" s="675" t="s">
        <v>272</v>
      </c>
      <c r="T18" s="676"/>
      <c r="U18" s="693"/>
      <c r="V18" s="679"/>
      <c r="W18" s="618"/>
    </row>
    <row r="19" spans="1:36">
      <c r="J19" s="74"/>
      <c r="K19" s="389">
        <v>1</v>
      </c>
      <c r="L19" s="452" t="s">
        <v>92</v>
      </c>
      <c r="M19" s="452" t="s">
        <v>48</v>
      </c>
      <c r="N19" s="454" t="str">
        <f ca="1">OFFSET(N19,0,-1)</f>
        <v>2</v>
      </c>
      <c r="O19" s="453">
        <f ca="1">OFFSET(O19,0,-1)+1</f>
        <v>3</v>
      </c>
      <c r="P19" s="453">
        <f ca="1">OFFSET(P19,0,-1)+1</f>
        <v>4</v>
      </c>
      <c r="Q19" s="453">
        <f ca="1">OFFSET(Q19,0,-1)+1</f>
        <v>5</v>
      </c>
      <c r="R19" s="453">
        <f ca="1">OFFSET(R19,0,-1)+1</f>
        <v>6</v>
      </c>
      <c r="S19" s="698">
        <f ca="1">OFFSET(S19,0,-1)+1</f>
        <v>7</v>
      </c>
      <c r="T19" s="698"/>
      <c r="U19" s="453">
        <f ca="1">OFFSET(U19,0,-2)+1</f>
        <v>8</v>
      </c>
      <c r="V19" s="454">
        <f ca="1">OFFSET(V19,0,-1)</f>
        <v>8</v>
      </c>
      <c r="W19" s="453">
        <f ca="1">OFFSET(W19,0,-1)+1</f>
        <v>9</v>
      </c>
    </row>
    <row r="20" spans="1:36" ht="22.5">
      <c r="A20" s="699">
        <v>1</v>
      </c>
      <c r="E20" s="184"/>
      <c r="F20" s="284"/>
      <c r="G20" s="284"/>
      <c r="H20" s="284"/>
      <c r="J20" s="506"/>
      <c r="K20" s="509"/>
      <c r="L20" s="402">
        <f>mergeValue(A20)</f>
        <v>1</v>
      </c>
      <c r="M20" s="450" t="s">
        <v>19</v>
      </c>
      <c r="N20" s="451"/>
      <c r="O20" s="700"/>
      <c r="P20" s="700"/>
      <c r="Q20" s="700"/>
      <c r="R20" s="700"/>
      <c r="S20" s="700"/>
      <c r="T20" s="700"/>
      <c r="U20" s="700"/>
      <c r="V20" s="700"/>
      <c r="W20" s="446" t="s">
        <v>718</v>
      </c>
      <c r="Y20" s="182"/>
      <c r="Z20" s="182" t="str">
        <f t="shared" ref="Z20:Z33" si="0">IF(M20="","",M20 )</f>
        <v>Наименование тарифа</v>
      </c>
      <c r="AA20" s="182"/>
      <c r="AB20" s="182"/>
      <c r="AC20" s="182"/>
      <c r="AI20" s="173"/>
      <c r="AJ20" s="173"/>
    </row>
    <row r="21" spans="1:36" ht="22.5">
      <c r="A21" s="699"/>
      <c r="B21" s="699">
        <v>1</v>
      </c>
      <c r="E21" s="284"/>
      <c r="F21" s="284"/>
      <c r="G21" s="284"/>
      <c r="H21" s="284"/>
      <c r="I21" s="151"/>
      <c r="J21" s="505"/>
      <c r="K21" s="507"/>
      <c r="L21" s="402" t="str">
        <f>mergeValue(A21) &amp;"."&amp; mergeValue(B21)</f>
        <v>1.1</v>
      </c>
      <c r="M21" s="418" t="s">
        <v>15</v>
      </c>
      <c r="N21" s="451"/>
      <c r="O21" s="700"/>
      <c r="P21" s="700"/>
      <c r="Q21" s="700"/>
      <c r="R21" s="700"/>
      <c r="S21" s="700"/>
      <c r="T21" s="700"/>
      <c r="U21" s="700"/>
      <c r="V21" s="700"/>
      <c r="W21" s="446" t="s">
        <v>459</v>
      </c>
      <c r="Y21" s="182"/>
      <c r="Z21" s="182" t="str">
        <f t="shared" si="0"/>
        <v>Территория действия тарифа</v>
      </c>
      <c r="AA21" s="182"/>
      <c r="AB21" s="182"/>
      <c r="AC21" s="182"/>
      <c r="AI21" s="173"/>
      <c r="AJ21" s="173"/>
    </row>
    <row r="22" spans="1:36" ht="22.5">
      <c r="A22" s="699"/>
      <c r="B22" s="699"/>
      <c r="C22" s="699">
        <v>1</v>
      </c>
      <c r="E22" s="284"/>
      <c r="F22" s="284"/>
      <c r="G22" s="284"/>
      <c r="H22" s="284"/>
      <c r="I22" s="508"/>
      <c r="J22" s="505"/>
      <c r="K22" s="507"/>
      <c r="L22" s="402" t="str">
        <f>mergeValue(A22) &amp;"."&amp; mergeValue(B22)&amp;"."&amp; mergeValue(C22)</f>
        <v>1.1.1</v>
      </c>
      <c r="M22" s="419" t="s">
        <v>7</v>
      </c>
      <c r="N22" s="451"/>
      <c r="O22" s="700"/>
      <c r="P22" s="700"/>
      <c r="Q22" s="700"/>
      <c r="R22" s="700"/>
      <c r="S22" s="700"/>
      <c r="T22" s="700"/>
      <c r="U22" s="700"/>
      <c r="V22" s="700"/>
      <c r="W22" s="446" t="s">
        <v>600</v>
      </c>
      <c r="Y22" s="182"/>
      <c r="Z22" s="182" t="str">
        <f t="shared" si="0"/>
        <v xml:space="preserve">Наименование системы теплоснабжения </v>
      </c>
      <c r="AA22" s="182"/>
      <c r="AB22" s="182"/>
      <c r="AC22" s="182"/>
      <c r="AI22" s="173"/>
      <c r="AJ22" s="173"/>
    </row>
    <row r="23" spans="1:36" ht="22.5">
      <c r="A23" s="699"/>
      <c r="B23" s="699"/>
      <c r="C23" s="699"/>
      <c r="D23" s="699">
        <v>1</v>
      </c>
      <c r="E23" s="284"/>
      <c r="F23" s="284"/>
      <c r="G23" s="284"/>
      <c r="H23" s="284"/>
      <c r="I23" s="508"/>
      <c r="J23" s="505"/>
      <c r="K23" s="507"/>
      <c r="L23" s="402" t="str">
        <f>mergeValue(A23) &amp;"."&amp; mergeValue(B23)&amp;"."&amp; mergeValue(C23)&amp;"."&amp; mergeValue(D23)</f>
        <v>1.1.1.1</v>
      </c>
      <c r="M23" s="420" t="s">
        <v>21</v>
      </c>
      <c r="N23" s="451"/>
      <c r="O23" s="700"/>
      <c r="P23" s="700"/>
      <c r="Q23" s="700"/>
      <c r="R23" s="700"/>
      <c r="S23" s="700"/>
      <c r="T23" s="700"/>
      <c r="U23" s="700"/>
      <c r="V23" s="700"/>
      <c r="W23" s="446" t="s">
        <v>601</v>
      </c>
      <c r="Y23" s="182"/>
      <c r="Z23" s="182" t="str">
        <f t="shared" si="0"/>
        <v xml:space="preserve">Источник тепловой энергии  </v>
      </c>
      <c r="AA23" s="182"/>
      <c r="AB23" s="182"/>
      <c r="AC23" s="182"/>
      <c r="AI23" s="173"/>
      <c r="AJ23" s="173"/>
    </row>
    <row r="24" spans="1:36" ht="78.75">
      <c r="A24" s="699"/>
      <c r="B24" s="699"/>
      <c r="C24" s="699"/>
      <c r="D24" s="699"/>
      <c r="E24" s="699">
        <v>1</v>
      </c>
      <c r="F24" s="284"/>
      <c r="G24" s="284"/>
      <c r="H24" s="173">
        <v>1</v>
      </c>
      <c r="I24" s="699">
        <v>1</v>
      </c>
      <c r="J24" s="284"/>
      <c r="K24" s="511"/>
      <c r="L24" s="402" t="str">
        <f>mergeValue(A24) &amp;"."&amp; mergeValue(B24)&amp;"."&amp; mergeValue(C24)&amp;"."&amp; mergeValue(D24)&amp;"."&amp; mergeValue(E24)</f>
        <v>1.1.1.1.1</v>
      </c>
      <c r="M24" s="422" t="s">
        <v>8</v>
      </c>
      <c r="N24" s="451"/>
      <c r="O24" s="701"/>
      <c r="P24" s="701"/>
      <c r="Q24" s="701"/>
      <c r="R24" s="701"/>
      <c r="S24" s="701"/>
      <c r="T24" s="701"/>
      <c r="U24" s="701"/>
      <c r="V24" s="701"/>
      <c r="W24" s="446" t="s">
        <v>719</v>
      </c>
      <c r="Y24" s="182"/>
      <c r="Z24" s="182" t="str">
        <f t="shared" si="0"/>
        <v>Схема подключения теплопотребляющей установки к коллектору источника тепловой энергии</v>
      </c>
      <c r="AA24" s="182"/>
      <c r="AB24" s="182"/>
      <c r="AC24" s="182"/>
      <c r="AI24" s="173"/>
      <c r="AJ24" s="173"/>
    </row>
    <row r="25" spans="1:36" ht="33.75">
      <c r="A25" s="699"/>
      <c r="B25" s="699"/>
      <c r="C25" s="699"/>
      <c r="D25" s="699"/>
      <c r="E25" s="699"/>
      <c r="F25" s="699">
        <v>1</v>
      </c>
      <c r="G25" s="173"/>
      <c r="H25" s="173"/>
      <c r="I25" s="699"/>
      <c r="J25" s="699">
        <v>1</v>
      </c>
      <c r="K25" s="512"/>
      <c r="L25" s="402" t="str">
        <f>mergeValue(A25) &amp;"."&amp; mergeValue(B25)&amp;"."&amp; mergeValue(C25)&amp;"."&amp; mergeValue(D25)&amp;"."&amp; mergeValue(E25)&amp;"."&amp; mergeValue(F25)</f>
        <v>1.1.1.1.1.1</v>
      </c>
      <c r="M25" s="423" t="s">
        <v>9</v>
      </c>
      <c r="N25" s="451"/>
      <c r="O25" s="702"/>
      <c r="P25" s="703"/>
      <c r="Q25" s="703"/>
      <c r="R25" s="703"/>
      <c r="S25" s="703"/>
      <c r="T25" s="703"/>
      <c r="U25" s="703"/>
      <c r="V25" s="704"/>
      <c r="W25" s="446" t="s">
        <v>720</v>
      </c>
      <c r="Y25" s="182"/>
      <c r="Z25" s="182" t="str">
        <f t="shared" si="0"/>
        <v>Группа потребителей</v>
      </c>
      <c r="AA25" s="182"/>
      <c r="AB25" s="182"/>
      <c r="AC25" s="182"/>
      <c r="AI25" s="173"/>
      <c r="AJ25" s="173"/>
    </row>
    <row r="26" spans="1:36" ht="122.1" customHeight="1">
      <c r="A26" s="699"/>
      <c r="B26" s="699"/>
      <c r="C26" s="699"/>
      <c r="D26" s="699"/>
      <c r="E26" s="699"/>
      <c r="F26" s="699"/>
      <c r="G26" s="173">
        <v>1</v>
      </c>
      <c r="H26" s="173"/>
      <c r="I26" s="699"/>
      <c r="J26" s="699"/>
      <c r="K26" s="512">
        <v>1</v>
      </c>
      <c r="L26" s="402" t="str">
        <f>mergeValue(A26) &amp;"."&amp; mergeValue(B26)&amp;"."&amp; mergeValue(C26)&amp;"."&amp; mergeValue(D26)&amp;"."&amp; mergeValue(E26)&amp;"."&amp; mergeValue(F26)&amp;"."&amp; mergeValue(G26)</f>
        <v>1.1.1.1.1.1.1</v>
      </c>
      <c r="M26" s="528"/>
      <c r="N26" s="451"/>
      <c r="O26" s="428"/>
      <c r="P26" s="428"/>
      <c r="Q26" s="539"/>
      <c r="R26" s="694"/>
      <c r="S26" s="695" t="s">
        <v>83</v>
      </c>
      <c r="T26" s="694"/>
      <c r="U26" s="695" t="s">
        <v>84</v>
      </c>
      <c r="V26" s="428"/>
      <c r="W26" s="669" t="s">
        <v>721</v>
      </c>
      <c r="X26" s="173" t="str">
        <f>strCheckDate(O27:V27)</f>
        <v/>
      </c>
      <c r="Y26" s="182"/>
      <c r="Z26" s="182" t="str">
        <f t="shared" si="0"/>
        <v/>
      </c>
      <c r="AA26" s="182"/>
      <c r="AB26" s="182"/>
      <c r="AC26" s="182"/>
      <c r="AI26" s="173"/>
      <c r="AJ26" s="173"/>
    </row>
    <row r="27" spans="1:36" ht="11.25" hidden="1">
      <c r="A27" s="699"/>
      <c r="B27" s="699"/>
      <c r="C27" s="699"/>
      <c r="D27" s="699"/>
      <c r="E27" s="699"/>
      <c r="F27" s="699"/>
      <c r="G27" s="173"/>
      <c r="H27" s="173"/>
      <c r="I27" s="699"/>
      <c r="J27" s="699"/>
      <c r="K27" s="512"/>
      <c r="L27" s="244"/>
      <c r="M27" s="451"/>
      <c r="N27" s="451"/>
      <c r="O27" s="428"/>
      <c r="P27" s="428"/>
      <c r="Q27" s="438" t="str">
        <f>R26 &amp; "-" &amp; T26</f>
        <v>-</v>
      </c>
      <c r="R27" s="694"/>
      <c r="S27" s="695"/>
      <c r="T27" s="694"/>
      <c r="U27" s="695"/>
      <c r="V27" s="428"/>
      <c r="W27" s="670"/>
      <c r="Y27" s="182"/>
      <c r="Z27" s="182" t="str">
        <f t="shared" si="0"/>
        <v/>
      </c>
      <c r="AA27" s="182"/>
      <c r="AB27" s="182"/>
      <c r="AC27" s="182"/>
      <c r="AI27" s="173"/>
      <c r="AJ27" s="173"/>
    </row>
    <row r="28" spans="1:36" ht="15" customHeight="1">
      <c r="A28" s="699"/>
      <c r="B28" s="699"/>
      <c r="C28" s="699"/>
      <c r="D28" s="699"/>
      <c r="E28" s="699"/>
      <c r="F28" s="699"/>
      <c r="G28" s="284"/>
      <c r="H28" s="173"/>
      <c r="I28" s="699"/>
      <c r="J28" s="699"/>
      <c r="K28" s="511"/>
      <c r="L28" s="416"/>
      <c r="M28" s="425" t="s">
        <v>24</v>
      </c>
      <c r="N28" s="141"/>
      <c r="O28" s="141"/>
      <c r="P28" s="141"/>
      <c r="Q28" s="141"/>
      <c r="R28" s="141"/>
      <c r="S28" s="141"/>
      <c r="T28" s="141"/>
      <c r="U28" s="141"/>
      <c r="V28" s="426"/>
      <c r="W28" s="671"/>
      <c r="Y28" s="182"/>
      <c r="Z28" s="182" t="str">
        <f t="shared" si="0"/>
        <v>Добавить вид теплоносителя (параметры теплоносителя)</v>
      </c>
      <c r="AA28" s="182"/>
      <c r="AB28" s="182"/>
      <c r="AC28" s="182"/>
      <c r="AI28" s="173"/>
      <c r="AJ28" s="173"/>
    </row>
    <row r="29" spans="1:36" ht="15" customHeight="1">
      <c r="A29" s="699"/>
      <c r="B29" s="699"/>
      <c r="C29" s="699"/>
      <c r="D29" s="699"/>
      <c r="E29" s="699"/>
      <c r="F29" s="284"/>
      <c r="G29" s="284"/>
      <c r="H29" s="173"/>
      <c r="I29" s="699"/>
      <c r="J29" s="284"/>
      <c r="K29" s="511"/>
      <c r="L29" s="416"/>
      <c r="M29" s="424" t="s">
        <v>10</v>
      </c>
      <c r="N29" s="141"/>
      <c r="O29" s="141"/>
      <c r="P29" s="141"/>
      <c r="Q29" s="141"/>
      <c r="R29" s="141"/>
      <c r="S29" s="141"/>
      <c r="T29" s="141"/>
      <c r="U29" s="429"/>
      <c r="V29" s="141"/>
      <c r="W29" s="468"/>
      <c r="Y29" s="182"/>
      <c r="Z29" s="182" t="str">
        <f t="shared" si="0"/>
        <v>Добавить группу потребителей</v>
      </c>
      <c r="AA29" s="182"/>
      <c r="AB29" s="182"/>
      <c r="AC29" s="182"/>
      <c r="AI29" s="173"/>
      <c r="AJ29" s="173"/>
    </row>
    <row r="30" spans="1:36" ht="15" customHeight="1">
      <c r="A30" s="699"/>
      <c r="B30" s="699"/>
      <c r="C30" s="699"/>
      <c r="D30" s="699"/>
      <c r="E30" s="510"/>
      <c r="F30" s="284"/>
      <c r="G30" s="284"/>
      <c r="H30" s="284"/>
      <c r="I30" s="506"/>
      <c r="J30" s="73"/>
      <c r="K30" s="509"/>
      <c r="L30" s="416"/>
      <c r="M30" s="421" t="s">
        <v>11</v>
      </c>
      <c r="N30" s="141"/>
      <c r="O30" s="141"/>
      <c r="P30" s="141"/>
      <c r="Q30" s="141"/>
      <c r="R30" s="141"/>
      <c r="S30" s="141"/>
      <c r="T30" s="141"/>
      <c r="U30" s="429"/>
      <c r="V30" s="141"/>
      <c r="W30" s="468"/>
      <c r="Y30" s="182"/>
      <c r="Z30" s="182" t="str">
        <f t="shared" si="0"/>
        <v>Добавить схему подключения</v>
      </c>
      <c r="AA30" s="182"/>
      <c r="AB30" s="182"/>
      <c r="AC30" s="182"/>
      <c r="AI30" s="173"/>
      <c r="AJ30" s="173"/>
    </row>
    <row r="31" spans="1:36" ht="15" customHeight="1">
      <c r="A31" s="699"/>
      <c r="B31" s="699"/>
      <c r="C31" s="699"/>
      <c r="D31" s="510"/>
      <c r="E31" s="510"/>
      <c r="F31" s="284"/>
      <c r="G31" s="284"/>
      <c r="H31" s="284"/>
      <c r="I31" s="506"/>
      <c r="J31" s="73"/>
      <c r="K31" s="509"/>
      <c r="L31" s="416"/>
      <c r="M31" s="130" t="s">
        <v>16</v>
      </c>
      <c r="N31" s="141"/>
      <c r="O31" s="141"/>
      <c r="P31" s="141"/>
      <c r="Q31" s="141"/>
      <c r="R31" s="141"/>
      <c r="S31" s="141"/>
      <c r="T31" s="141"/>
      <c r="U31" s="429"/>
      <c r="V31" s="141"/>
      <c r="W31" s="468"/>
      <c r="Y31" s="182"/>
      <c r="Z31" s="182" t="str">
        <f t="shared" si="0"/>
        <v>Добавить источник тепловой энергии</v>
      </c>
      <c r="AA31" s="182"/>
      <c r="AB31" s="182"/>
      <c r="AC31" s="182"/>
      <c r="AI31" s="173"/>
      <c r="AJ31" s="173"/>
    </row>
    <row r="32" spans="1:36" ht="15" customHeight="1">
      <c r="A32" s="699"/>
      <c r="B32" s="699"/>
      <c r="C32" s="510"/>
      <c r="D32" s="510"/>
      <c r="E32" s="510"/>
      <c r="F32" s="510"/>
      <c r="G32" s="515"/>
      <c r="H32" s="506"/>
      <c r="I32" s="513"/>
      <c r="J32" s="73"/>
      <c r="K32" s="514"/>
      <c r="L32" s="416"/>
      <c r="M32" s="129" t="s">
        <v>17</v>
      </c>
      <c r="N32" s="141"/>
      <c r="O32" s="141"/>
      <c r="P32" s="141"/>
      <c r="Q32" s="141"/>
      <c r="R32" s="141"/>
      <c r="S32" s="141"/>
      <c r="T32" s="141"/>
      <c r="U32" s="429"/>
      <c r="V32" s="141"/>
      <c r="W32" s="468"/>
      <c r="Y32" s="182"/>
      <c r="Z32" s="182" t="str">
        <f t="shared" si="0"/>
        <v>Добавить наименование системы теплоснабжения</v>
      </c>
      <c r="AA32" s="182"/>
      <c r="AB32" s="182"/>
      <c r="AC32" s="182"/>
      <c r="AI32" s="173"/>
      <c r="AJ32" s="173"/>
    </row>
    <row r="33" spans="1:36" ht="15" customHeight="1">
      <c r="A33" s="699"/>
      <c r="B33" s="510"/>
      <c r="C33" s="510"/>
      <c r="D33" s="510"/>
      <c r="E33" s="510"/>
      <c r="F33" s="510"/>
      <c r="G33" s="515"/>
      <c r="H33" s="506"/>
      <c r="I33" s="506"/>
      <c r="J33" s="73"/>
      <c r="K33" s="509"/>
      <c r="L33" s="416"/>
      <c r="M33" s="135" t="s">
        <v>18</v>
      </c>
      <c r="N33" s="141"/>
      <c r="O33" s="141"/>
      <c r="P33" s="141"/>
      <c r="Q33" s="141"/>
      <c r="R33" s="141"/>
      <c r="S33" s="141"/>
      <c r="T33" s="141"/>
      <c r="U33" s="429"/>
      <c r="V33" s="141"/>
      <c r="W33" s="468"/>
      <c r="Y33" s="182"/>
      <c r="Z33" s="182" t="str">
        <f t="shared" si="0"/>
        <v>Добавить территорию действия тарифа</v>
      </c>
      <c r="AA33" s="182"/>
      <c r="AB33" s="182"/>
      <c r="AC33" s="182"/>
      <c r="AI33" s="173"/>
      <c r="AJ33" s="173"/>
    </row>
    <row r="34" spans="1:36" customFormat="1" ht="15" customHeight="1">
      <c r="L34" s="391"/>
      <c r="M34" s="144" t="s">
        <v>308</v>
      </c>
      <c r="N34" s="141"/>
      <c r="O34" s="141"/>
      <c r="P34" s="141"/>
      <c r="Q34" s="141"/>
      <c r="R34" s="141"/>
      <c r="S34" s="141"/>
      <c r="T34" s="141"/>
      <c r="U34" s="429"/>
      <c r="V34" s="141"/>
      <c r="W34" s="468"/>
      <c r="X34" s="175"/>
      <c r="Y34" s="175"/>
      <c r="Z34" s="175"/>
      <c r="AA34" s="175"/>
      <c r="AB34" s="175"/>
      <c r="AC34" s="175"/>
      <c r="AD34" s="175"/>
      <c r="AE34" s="175"/>
      <c r="AF34" s="175"/>
      <c r="AG34" s="175"/>
      <c r="AH34" s="175"/>
    </row>
    <row r="35" spans="1:36" ht="11.25">
      <c r="A35" s="31"/>
      <c r="B35" s="31"/>
      <c r="C35" s="31"/>
      <c r="D35" s="31"/>
      <c r="E35" s="31"/>
      <c r="F35" s="31"/>
      <c r="G35" s="31"/>
      <c r="H35" s="31"/>
      <c r="I35" s="31"/>
      <c r="J35" s="31"/>
      <c r="K35" s="31"/>
      <c r="X35" s="31"/>
      <c r="Y35" s="31"/>
      <c r="Z35" s="31"/>
      <c r="AA35" s="31"/>
      <c r="AB35" s="31"/>
      <c r="AC35" s="31"/>
      <c r="AD35" s="31"/>
      <c r="AE35" s="31"/>
      <c r="AF35" s="31"/>
      <c r="AG35" s="31"/>
      <c r="AH35" s="31"/>
    </row>
    <row r="36" spans="1:36" ht="105.75" customHeight="1">
      <c r="L36" s="1">
        <v>1</v>
      </c>
      <c r="M36" s="663" t="s">
        <v>722</v>
      </c>
      <c r="N36" s="663"/>
      <c r="O36" s="663"/>
      <c r="P36" s="663"/>
      <c r="Q36" s="663"/>
      <c r="R36" s="663"/>
      <c r="S36" s="663"/>
      <c r="T36" s="663"/>
      <c r="U36" s="663"/>
      <c r="V36" s="663"/>
      <c r="W36" s="663"/>
    </row>
  </sheetData>
  <sheetProtection password="FA9C" sheet="1" objects="1" scenarios="1" formatColumns="0" formatRows="0"/>
  <dataConsolidate leftLabels="1"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49</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3"/>
      <c r="M4" s="383"/>
      <c r="N4" s="383"/>
    </row>
    <row r="5" spans="1:34" ht="26.1" customHeight="1">
      <c r="J5" s="74"/>
      <c r="K5" s="74"/>
      <c r="L5" s="696" t="s">
        <v>717</v>
      </c>
      <c r="M5" s="696"/>
      <c r="N5" s="696"/>
      <c r="O5" s="696"/>
      <c r="P5" s="696"/>
      <c r="Q5" s="696"/>
      <c r="R5" s="696"/>
      <c r="S5" s="696"/>
      <c r="T5" s="696"/>
      <c r="U5" s="467"/>
    </row>
    <row r="6" spans="1:34" ht="3" customHeight="1">
      <c r="J6" s="74"/>
      <c r="K6" s="74"/>
      <c r="L6" s="383"/>
      <c r="M6" s="383"/>
      <c r="N6" s="383"/>
      <c r="O6" s="384"/>
      <c r="P6" s="384"/>
      <c r="Q6" s="384"/>
      <c r="R6" s="384"/>
      <c r="S6" s="384"/>
      <c r="T6" s="384"/>
      <c r="U6" s="384"/>
    </row>
    <row r="7" spans="1:34" ht="33.75">
      <c r="J7" s="74"/>
      <c r="K7" s="74"/>
      <c r="L7" s="383"/>
      <c r="M7" s="445" t="s">
        <v>651</v>
      </c>
      <c r="N7" s="383"/>
      <c r="O7" s="707"/>
      <c r="P7" s="708"/>
      <c r="Q7" s="708"/>
      <c r="R7" s="708"/>
      <c r="S7" s="708"/>
      <c r="T7" s="709"/>
      <c r="U7" s="397"/>
    </row>
    <row r="8" spans="1:34" s="495" customFormat="1" ht="5.25">
      <c r="A8" s="173"/>
      <c r="B8" s="173"/>
      <c r="C8" s="173"/>
      <c r="D8" s="173"/>
      <c r="E8" s="173"/>
      <c r="F8" s="173"/>
      <c r="G8" s="184"/>
      <c r="H8" s="184"/>
      <c r="I8" s="490"/>
      <c r="J8" s="491"/>
      <c r="K8" s="491"/>
      <c r="L8" s="492"/>
      <c r="M8" s="492"/>
      <c r="N8" s="492"/>
      <c r="O8" s="496"/>
      <c r="P8" s="496"/>
      <c r="Q8" s="496"/>
      <c r="R8" s="496"/>
      <c r="S8" s="496"/>
      <c r="T8" s="496"/>
      <c r="U8" s="497"/>
      <c r="X8" s="173"/>
      <c r="Y8" s="173"/>
      <c r="Z8" s="173"/>
      <c r="AA8" s="173"/>
      <c r="AB8" s="173"/>
      <c r="AC8" s="173"/>
      <c r="AD8" s="173"/>
      <c r="AE8" s="173"/>
      <c r="AF8" s="173"/>
      <c r="AG8" s="173"/>
      <c r="AH8" s="173"/>
    </row>
    <row r="9" spans="1:34" s="378" customFormat="1" ht="5.25" hidden="1">
      <c r="A9" s="183"/>
      <c r="B9" s="183"/>
      <c r="C9" s="183"/>
      <c r="D9" s="183"/>
      <c r="E9" s="183"/>
      <c r="F9" s="183"/>
      <c r="G9" s="183"/>
      <c r="H9" s="183"/>
      <c r="L9" s="583"/>
      <c r="M9" s="545"/>
      <c r="O9" s="672"/>
      <c r="P9" s="672"/>
      <c r="Q9" s="672"/>
      <c r="R9" s="672"/>
      <c r="S9" s="672"/>
      <c r="T9" s="672"/>
      <c r="U9" s="497"/>
      <c r="V9" s="497"/>
      <c r="X9" s="183"/>
      <c r="Y9" s="183"/>
      <c r="Z9" s="183"/>
      <c r="AA9" s="183"/>
      <c r="AB9" s="183"/>
    </row>
    <row r="10" spans="1:34" s="138" customFormat="1" ht="18.75">
      <c r="A10" s="183"/>
      <c r="B10" s="183"/>
      <c r="C10" s="183"/>
      <c r="D10" s="183"/>
      <c r="E10" s="183"/>
      <c r="F10" s="183"/>
      <c r="G10" s="183"/>
      <c r="H10" s="183"/>
      <c r="L10" s="398"/>
      <c r="M10" s="445" t="str">
        <f>"Дата подачи заявления об "&amp;IF(datePr_ch="","утверждении","изменении") &amp; " тарифов"</f>
        <v>Дата подачи заявления об утверждении тарифов</v>
      </c>
      <c r="N10" s="549"/>
      <c r="O10" s="673" t="str">
        <f>IF(datePr_ch="",IF(datePr="","",datePr),datePr_ch)</f>
        <v>27.04.2023</v>
      </c>
      <c r="P10" s="673"/>
      <c r="Q10" s="673"/>
      <c r="R10" s="673"/>
      <c r="S10" s="673"/>
      <c r="T10" s="673"/>
      <c r="U10" s="397"/>
      <c r="V10" s="397"/>
      <c r="W10" s="413"/>
      <c r="X10" s="183"/>
      <c r="Y10" s="183"/>
      <c r="Z10" s="183"/>
      <c r="AA10" s="183"/>
      <c r="AB10" s="183"/>
      <c r="AC10" s="183"/>
      <c r="AD10" s="183"/>
      <c r="AE10" s="183"/>
      <c r="AF10" s="183"/>
      <c r="AG10" s="183"/>
      <c r="AH10" s="183"/>
    </row>
    <row r="11" spans="1:34" s="138" customFormat="1" ht="22.5">
      <c r="A11" s="183"/>
      <c r="B11" s="183"/>
      <c r="C11" s="183"/>
      <c r="D11" s="183"/>
      <c r="E11" s="183"/>
      <c r="F11" s="183"/>
      <c r="G11" s="183"/>
      <c r="H11" s="183"/>
      <c r="L11" s="132"/>
      <c r="M11" s="445" t="str">
        <f>"Номер подачи заявления об "&amp;IF(numberPr_ch="","утверждении","изменении") &amp; " тарифов"</f>
        <v>Номер подачи заявления об утверждении тарифов</v>
      </c>
      <c r="N11" s="549"/>
      <c r="O11" s="673" t="str">
        <f>IF(numberPr_ch="",IF(numberPr="","",numberPr),numberPr_ch)</f>
        <v>213</v>
      </c>
      <c r="P11" s="673"/>
      <c r="Q11" s="673"/>
      <c r="R11" s="673"/>
      <c r="S11" s="673"/>
      <c r="T11" s="673"/>
      <c r="U11" s="397"/>
      <c r="V11" s="397"/>
      <c r="W11" s="413"/>
      <c r="X11" s="183"/>
      <c r="Y11" s="183"/>
      <c r="Z11" s="183"/>
      <c r="AA11" s="183"/>
      <c r="AB11" s="183"/>
      <c r="AC11" s="183"/>
      <c r="AD11" s="183"/>
      <c r="AE11" s="183"/>
      <c r="AF11" s="183"/>
      <c r="AG11" s="183"/>
      <c r="AH11" s="183"/>
    </row>
    <row r="12" spans="1:34" s="378" customFormat="1" ht="5.25" hidden="1">
      <c r="A12" s="183"/>
      <c r="B12" s="183"/>
      <c r="C12" s="183"/>
      <c r="D12" s="183"/>
      <c r="E12" s="183"/>
      <c r="F12" s="183"/>
      <c r="G12" s="183"/>
      <c r="H12" s="183"/>
      <c r="L12" s="583"/>
      <c r="M12" s="545"/>
      <c r="O12" s="672"/>
      <c r="P12" s="672"/>
      <c r="Q12" s="672"/>
      <c r="R12" s="672"/>
      <c r="S12" s="672"/>
      <c r="T12" s="672"/>
      <c r="U12" s="497"/>
      <c r="V12" s="497"/>
      <c r="X12" s="183"/>
      <c r="Y12" s="183"/>
      <c r="Z12" s="183"/>
      <c r="AA12" s="183"/>
      <c r="AB12" s="183"/>
    </row>
    <row r="13" spans="1:34" s="138" customFormat="1" ht="11.25">
      <c r="A13" s="183"/>
      <c r="B13" s="183"/>
      <c r="C13" s="183"/>
      <c r="D13" s="183"/>
      <c r="E13" s="183"/>
      <c r="F13" s="183"/>
      <c r="G13" s="183"/>
      <c r="H13" s="183"/>
      <c r="L13" s="697"/>
      <c r="M13" s="697"/>
      <c r="N13" s="388"/>
      <c r="O13" s="397"/>
      <c r="P13" s="397"/>
      <c r="Q13" s="397"/>
      <c r="R13" s="397"/>
      <c r="S13" s="397"/>
      <c r="T13" s="397"/>
      <c r="U13" s="400" t="s">
        <v>371</v>
      </c>
      <c r="X13" s="183"/>
      <c r="Y13" s="183"/>
      <c r="Z13" s="183"/>
      <c r="AA13" s="183"/>
      <c r="AB13" s="183"/>
      <c r="AC13" s="183"/>
      <c r="AD13" s="183"/>
      <c r="AE13" s="183"/>
      <c r="AF13" s="183"/>
      <c r="AG13" s="183"/>
      <c r="AH13" s="183"/>
    </row>
    <row r="14" spans="1:34">
      <c r="J14" s="74"/>
      <c r="K14" s="74"/>
      <c r="L14" s="383"/>
      <c r="M14" s="383"/>
      <c r="N14" s="399"/>
      <c r="O14" s="674"/>
      <c r="P14" s="674"/>
      <c r="Q14" s="674"/>
      <c r="R14" s="674"/>
      <c r="S14" s="674"/>
      <c r="T14" s="674"/>
      <c r="U14" s="674"/>
    </row>
    <row r="15" spans="1:34">
      <c r="J15" s="74"/>
      <c r="K15" s="74"/>
      <c r="L15" s="618" t="s">
        <v>445</v>
      </c>
      <c r="M15" s="618"/>
      <c r="N15" s="618"/>
      <c r="O15" s="618"/>
      <c r="P15" s="618"/>
      <c r="Q15" s="618"/>
      <c r="R15" s="618"/>
      <c r="S15" s="618"/>
      <c r="T15" s="618"/>
      <c r="U15" s="618"/>
      <c r="V15" s="618"/>
      <c r="W15" s="618" t="s">
        <v>446</v>
      </c>
    </row>
    <row r="16" spans="1:34" ht="14.25" customHeight="1">
      <c r="J16" s="74"/>
      <c r="K16" s="74"/>
      <c r="L16" s="680" t="s">
        <v>91</v>
      </c>
      <c r="M16" s="680" t="s">
        <v>602</v>
      </c>
      <c r="N16" s="464"/>
      <c r="O16" s="681" t="s">
        <v>604</v>
      </c>
      <c r="P16" s="682"/>
      <c r="Q16" s="682"/>
      <c r="R16" s="682"/>
      <c r="S16" s="682"/>
      <c r="T16" s="683"/>
      <c r="U16" s="691" t="s">
        <v>339</v>
      </c>
      <c r="V16" s="677" t="s">
        <v>274</v>
      </c>
      <c r="W16" s="618"/>
    </row>
    <row r="17" spans="1:36" ht="14.25" customHeight="1">
      <c r="J17" s="74"/>
      <c r="K17" s="74"/>
      <c r="L17" s="680"/>
      <c r="M17" s="680"/>
      <c r="N17" s="465"/>
      <c r="O17" s="686" t="s">
        <v>578</v>
      </c>
      <c r="P17" s="684" t="s">
        <v>270</v>
      </c>
      <c r="Q17" s="685"/>
      <c r="R17" s="688" t="s">
        <v>615</v>
      </c>
      <c r="S17" s="689"/>
      <c r="T17" s="690"/>
      <c r="U17" s="692"/>
      <c r="V17" s="678"/>
      <c r="W17" s="618"/>
    </row>
    <row r="18" spans="1:36" ht="33.75" customHeight="1">
      <c r="J18" s="74"/>
      <c r="K18" s="74"/>
      <c r="L18" s="680"/>
      <c r="M18" s="680"/>
      <c r="N18" s="466"/>
      <c r="O18" s="687"/>
      <c r="P18" s="88" t="s">
        <v>579</v>
      </c>
      <c r="Q18" s="88" t="s">
        <v>6</v>
      </c>
      <c r="R18" s="89" t="s">
        <v>273</v>
      </c>
      <c r="S18" s="675" t="s">
        <v>272</v>
      </c>
      <c r="T18" s="676"/>
      <c r="U18" s="693"/>
      <c r="V18" s="679"/>
      <c r="W18" s="618"/>
    </row>
    <row r="19" spans="1:36">
      <c r="J19" s="74"/>
      <c r="K19" s="389">
        <v>1</v>
      </c>
      <c r="L19" s="452" t="s">
        <v>92</v>
      </c>
      <c r="M19" s="452" t="s">
        <v>48</v>
      </c>
      <c r="N19" s="454" t="str">
        <f ca="1">OFFSET(N19,0,-1)</f>
        <v>2</v>
      </c>
      <c r="O19" s="453">
        <f ca="1">OFFSET(O19,0,-1)+1</f>
        <v>3</v>
      </c>
      <c r="P19" s="453">
        <f ca="1">OFFSET(P19,0,-1)+1</f>
        <v>4</v>
      </c>
      <c r="Q19" s="453">
        <f ca="1">OFFSET(Q19,0,-1)+1</f>
        <v>5</v>
      </c>
      <c r="R19" s="453">
        <f ca="1">OFFSET(R19,0,-1)+1</f>
        <v>6</v>
      </c>
      <c r="S19" s="698">
        <f ca="1">OFFSET(S19,0,-1)+1</f>
        <v>7</v>
      </c>
      <c r="T19" s="698"/>
      <c r="U19" s="453">
        <f ca="1">OFFSET(U19,0,-2)+1</f>
        <v>8</v>
      </c>
      <c r="V19" s="454">
        <f ca="1">OFFSET(V19,0,-1)</f>
        <v>8</v>
      </c>
      <c r="W19" s="453">
        <f ca="1">OFFSET(W19,0,-1)+1</f>
        <v>9</v>
      </c>
    </row>
    <row r="20" spans="1:36" ht="22.5">
      <c r="A20" s="699">
        <v>1</v>
      </c>
      <c r="E20" s="184"/>
      <c r="F20" s="284"/>
      <c r="G20" s="284"/>
      <c r="H20" s="284"/>
      <c r="J20" s="506"/>
      <c r="K20" s="509"/>
      <c r="L20" s="402">
        <f>mergeValue(A20)</f>
        <v>1</v>
      </c>
      <c r="M20" s="450" t="s">
        <v>19</v>
      </c>
      <c r="N20" s="451"/>
      <c r="O20" s="700"/>
      <c r="P20" s="700"/>
      <c r="Q20" s="700"/>
      <c r="R20" s="700"/>
      <c r="S20" s="700"/>
      <c r="T20" s="700"/>
      <c r="U20" s="700"/>
      <c r="V20" s="700"/>
      <c r="W20" s="446" t="s">
        <v>718</v>
      </c>
      <c r="Y20" s="182"/>
      <c r="Z20" s="182" t="str">
        <f t="shared" ref="Z20:Z33" si="0">IF(M20="","",M20 )</f>
        <v>Наименование тарифа</v>
      </c>
      <c r="AA20" s="182"/>
      <c r="AB20" s="182"/>
      <c r="AC20" s="182"/>
      <c r="AI20" s="173"/>
      <c r="AJ20" s="173"/>
    </row>
    <row r="21" spans="1:36" ht="22.5">
      <c r="A21" s="699"/>
      <c r="B21" s="699">
        <v>1</v>
      </c>
      <c r="E21" s="284"/>
      <c r="F21" s="284"/>
      <c r="G21" s="284"/>
      <c r="H21" s="284"/>
      <c r="I21" s="151"/>
      <c r="J21" s="505"/>
      <c r="K21" s="507"/>
      <c r="L21" s="402" t="str">
        <f>mergeValue(A21) &amp;"."&amp; mergeValue(B21)</f>
        <v>1.1</v>
      </c>
      <c r="M21" s="418" t="s">
        <v>15</v>
      </c>
      <c r="N21" s="451"/>
      <c r="O21" s="700"/>
      <c r="P21" s="700"/>
      <c r="Q21" s="700"/>
      <c r="R21" s="700"/>
      <c r="S21" s="700"/>
      <c r="T21" s="700"/>
      <c r="U21" s="700"/>
      <c r="V21" s="700"/>
      <c r="W21" s="446" t="s">
        <v>459</v>
      </c>
      <c r="Y21" s="182"/>
      <c r="Z21" s="182" t="str">
        <f t="shared" si="0"/>
        <v>Территория действия тарифа</v>
      </c>
      <c r="AA21" s="182"/>
      <c r="AB21" s="182"/>
      <c r="AC21" s="182"/>
      <c r="AI21" s="173"/>
      <c r="AJ21" s="173"/>
    </row>
    <row r="22" spans="1:36" ht="22.5">
      <c r="A22" s="699"/>
      <c r="B22" s="699"/>
      <c r="C22" s="699">
        <v>1</v>
      </c>
      <c r="E22" s="284"/>
      <c r="F22" s="284"/>
      <c r="G22" s="284"/>
      <c r="H22" s="284"/>
      <c r="I22" s="508"/>
      <c r="J22" s="505"/>
      <c r="K22" s="507"/>
      <c r="L22" s="402" t="str">
        <f>mergeValue(A22) &amp;"."&amp; mergeValue(B22)&amp;"."&amp; mergeValue(C22)</f>
        <v>1.1.1</v>
      </c>
      <c r="M22" s="419" t="s">
        <v>7</v>
      </c>
      <c r="N22" s="451"/>
      <c r="O22" s="700"/>
      <c r="P22" s="700"/>
      <c r="Q22" s="700"/>
      <c r="R22" s="700"/>
      <c r="S22" s="700"/>
      <c r="T22" s="700"/>
      <c r="U22" s="700"/>
      <c r="V22" s="700"/>
      <c r="W22" s="446" t="s">
        <v>600</v>
      </c>
      <c r="Y22" s="182"/>
      <c r="Z22" s="182" t="str">
        <f t="shared" si="0"/>
        <v xml:space="preserve">Наименование системы теплоснабжения </v>
      </c>
      <c r="AA22" s="182"/>
      <c r="AB22" s="182"/>
      <c r="AC22" s="182"/>
      <c r="AI22" s="173"/>
      <c r="AJ22" s="173"/>
    </row>
    <row r="23" spans="1:36" ht="22.5">
      <c r="A23" s="699"/>
      <c r="B23" s="699"/>
      <c r="C23" s="699"/>
      <c r="D23" s="699">
        <v>1</v>
      </c>
      <c r="E23" s="284"/>
      <c r="F23" s="284"/>
      <c r="G23" s="284"/>
      <c r="H23" s="284"/>
      <c r="I23" s="508"/>
      <c r="J23" s="505"/>
      <c r="K23" s="507"/>
      <c r="L23" s="402" t="str">
        <f>mergeValue(A23) &amp;"."&amp; mergeValue(B23)&amp;"."&amp; mergeValue(C23)&amp;"."&amp; mergeValue(D23)</f>
        <v>1.1.1.1</v>
      </c>
      <c r="M23" s="420" t="s">
        <v>21</v>
      </c>
      <c r="N23" s="451"/>
      <c r="O23" s="700"/>
      <c r="P23" s="700"/>
      <c r="Q23" s="700"/>
      <c r="R23" s="700"/>
      <c r="S23" s="700"/>
      <c r="T23" s="700"/>
      <c r="U23" s="700"/>
      <c r="V23" s="700"/>
      <c r="W23" s="446" t="s">
        <v>601</v>
      </c>
      <c r="Y23" s="182"/>
      <c r="Z23" s="182" t="str">
        <f t="shared" si="0"/>
        <v xml:space="preserve">Источник тепловой энергии  </v>
      </c>
      <c r="AA23" s="182"/>
      <c r="AB23" s="182"/>
      <c r="AC23" s="182"/>
      <c r="AI23" s="173"/>
      <c r="AJ23" s="173"/>
    </row>
    <row r="24" spans="1:36" ht="78.75">
      <c r="A24" s="699"/>
      <c r="B24" s="699"/>
      <c r="C24" s="699"/>
      <c r="D24" s="699"/>
      <c r="E24" s="699">
        <v>1</v>
      </c>
      <c r="F24" s="284"/>
      <c r="G24" s="284"/>
      <c r="H24" s="173">
        <v>1</v>
      </c>
      <c r="I24" s="699">
        <v>1</v>
      </c>
      <c r="J24" s="284"/>
      <c r="K24" s="511"/>
      <c r="L24" s="402" t="str">
        <f>mergeValue(A24) &amp;"."&amp; mergeValue(B24)&amp;"."&amp; mergeValue(C24)&amp;"."&amp; mergeValue(D24)&amp;"."&amp; mergeValue(E24)</f>
        <v>1.1.1.1.1</v>
      </c>
      <c r="M24" s="422" t="s">
        <v>8</v>
      </c>
      <c r="N24" s="451"/>
      <c r="O24" s="701"/>
      <c r="P24" s="701"/>
      <c r="Q24" s="701"/>
      <c r="R24" s="701"/>
      <c r="S24" s="701"/>
      <c r="T24" s="701"/>
      <c r="U24" s="701"/>
      <c r="V24" s="701"/>
      <c r="W24" s="446" t="s">
        <v>719</v>
      </c>
      <c r="Y24" s="182"/>
      <c r="Z24" s="182" t="str">
        <f t="shared" si="0"/>
        <v>Схема подключения теплопотребляющей установки к коллектору источника тепловой энергии</v>
      </c>
      <c r="AA24" s="182"/>
      <c r="AB24" s="182"/>
      <c r="AC24" s="182"/>
      <c r="AI24" s="173"/>
      <c r="AJ24" s="173"/>
    </row>
    <row r="25" spans="1:36" ht="33.75">
      <c r="A25" s="699"/>
      <c r="B25" s="699"/>
      <c r="C25" s="699"/>
      <c r="D25" s="699"/>
      <c r="E25" s="699"/>
      <c r="F25" s="699">
        <v>1</v>
      </c>
      <c r="G25" s="173"/>
      <c r="H25" s="173"/>
      <c r="I25" s="699"/>
      <c r="J25" s="699">
        <v>1</v>
      </c>
      <c r="K25" s="512"/>
      <c r="L25" s="402" t="str">
        <f>mergeValue(A25) &amp;"."&amp; mergeValue(B25)&amp;"."&amp; mergeValue(C25)&amp;"."&amp; mergeValue(D25)&amp;"."&amp; mergeValue(E25)&amp;"."&amp; mergeValue(F25)</f>
        <v>1.1.1.1.1.1</v>
      </c>
      <c r="M25" s="423" t="s">
        <v>9</v>
      </c>
      <c r="N25" s="451"/>
      <c r="O25" s="701"/>
      <c r="P25" s="701"/>
      <c r="Q25" s="701"/>
      <c r="R25" s="701"/>
      <c r="S25" s="701"/>
      <c r="T25" s="701"/>
      <c r="U25" s="701"/>
      <c r="V25" s="701"/>
      <c r="W25" s="446" t="s">
        <v>720</v>
      </c>
      <c r="Y25" s="182"/>
      <c r="Z25" s="182" t="str">
        <f t="shared" si="0"/>
        <v>Группа потребителей</v>
      </c>
      <c r="AA25" s="182"/>
      <c r="AB25" s="182"/>
      <c r="AC25" s="182"/>
      <c r="AI25" s="173"/>
      <c r="AJ25" s="173"/>
    </row>
    <row r="26" spans="1:36" ht="122.1" customHeight="1">
      <c r="A26" s="699"/>
      <c r="B26" s="699"/>
      <c r="C26" s="699"/>
      <c r="D26" s="699"/>
      <c r="E26" s="699"/>
      <c r="F26" s="699"/>
      <c r="G26" s="173">
        <v>1</v>
      </c>
      <c r="H26" s="173"/>
      <c r="I26" s="699"/>
      <c r="J26" s="699"/>
      <c r="K26" s="512">
        <v>1</v>
      </c>
      <c r="L26" s="402" t="str">
        <f>mergeValue(A26) &amp;"."&amp; mergeValue(B26)&amp;"."&amp; mergeValue(C26)&amp;"."&amp; mergeValue(D26)&amp;"."&amp; mergeValue(E26)&amp;"."&amp; mergeValue(F26)&amp;"."&amp; mergeValue(G26)</f>
        <v>1.1.1.1.1.1.1</v>
      </c>
      <c r="M26" s="528"/>
      <c r="N26" s="451"/>
      <c r="O26" s="428"/>
      <c r="P26" s="428"/>
      <c r="Q26" s="539"/>
      <c r="R26" s="694"/>
      <c r="S26" s="695" t="s">
        <v>83</v>
      </c>
      <c r="T26" s="694"/>
      <c r="U26" s="695" t="s">
        <v>84</v>
      </c>
      <c r="V26" s="428"/>
      <c r="W26" s="669" t="s">
        <v>721</v>
      </c>
      <c r="X26" s="173" t="str">
        <f>strCheckDate(O27:V27)</f>
        <v/>
      </c>
      <c r="Y26" s="182"/>
      <c r="Z26" s="182" t="str">
        <f t="shared" si="0"/>
        <v/>
      </c>
      <c r="AA26" s="182"/>
      <c r="AB26" s="182"/>
      <c r="AC26" s="182"/>
      <c r="AI26" s="173"/>
      <c r="AJ26" s="173"/>
    </row>
    <row r="27" spans="1:36" ht="11.25" hidden="1">
      <c r="A27" s="699"/>
      <c r="B27" s="699"/>
      <c r="C27" s="699"/>
      <c r="D27" s="699"/>
      <c r="E27" s="699"/>
      <c r="F27" s="699"/>
      <c r="G27" s="173"/>
      <c r="H27" s="173"/>
      <c r="I27" s="699"/>
      <c r="J27" s="699"/>
      <c r="K27" s="512"/>
      <c r="L27" s="244"/>
      <c r="M27" s="451"/>
      <c r="N27" s="451"/>
      <c r="O27" s="428"/>
      <c r="P27" s="428"/>
      <c r="Q27" s="438" t="str">
        <f>R26 &amp; "-" &amp; T26</f>
        <v>-</v>
      </c>
      <c r="R27" s="694"/>
      <c r="S27" s="695"/>
      <c r="T27" s="694"/>
      <c r="U27" s="695"/>
      <c r="V27" s="428"/>
      <c r="W27" s="670"/>
      <c r="Y27" s="182"/>
      <c r="Z27" s="182" t="str">
        <f t="shared" si="0"/>
        <v/>
      </c>
      <c r="AA27" s="182"/>
      <c r="AB27" s="182"/>
      <c r="AC27" s="182"/>
      <c r="AI27" s="173"/>
      <c r="AJ27" s="173"/>
    </row>
    <row r="28" spans="1:36" ht="15" customHeight="1">
      <c r="A28" s="699"/>
      <c r="B28" s="699"/>
      <c r="C28" s="699"/>
      <c r="D28" s="699"/>
      <c r="E28" s="699"/>
      <c r="F28" s="699"/>
      <c r="G28" s="284"/>
      <c r="H28" s="173"/>
      <c r="I28" s="699"/>
      <c r="J28" s="699"/>
      <c r="K28" s="511"/>
      <c r="L28" s="416"/>
      <c r="M28" s="425" t="s">
        <v>24</v>
      </c>
      <c r="N28" s="141"/>
      <c r="O28" s="141"/>
      <c r="P28" s="141"/>
      <c r="Q28" s="141"/>
      <c r="R28" s="141"/>
      <c r="S28" s="141"/>
      <c r="T28" s="141"/>
      <c r="U28" s="141"/>
      <c r="V28" s="426"/>
      <c r="W28" s="671"/>
      <c r="Y28" s="182"/>
      <c r="Z28" s="182" t="str">
        <f t="shared" si="0"/>
        <v>Добавить вид теплоносителя (параметры теплоносителя)</v>
      </c>
      <c r="AA28" s="182"/>
      <c r="AB28" s="182"/>
      <c r="AC28" s="182"/>
      <c r="AI28" s="173"/>
      <c r="AJ28" s="173"/>
    </row>
    <row r="29" spans="1:36" ht="15" customHeight="1">
      <c r="A29" s="699"/>
      <c r="B29" s="699"/>
      <c r="C29" s="699"/>
      <c r="D29" s="699"/>
      <c r="E29" s="699"/>
      <c r="F29" s="284"/>
      <c r="G29" s="284"/>
      <c r="H29" s="173"/>
      <c r="I29" s="699"/>
      <c r="J29" s="284"/>
      <c r="K29" s="511"/>
      <c r="L29" s="416"/>
      <c r="M29" s="424" t="s">
        <v>10</v>
      </c>
      <c r="N29" s="141"/>
      <c r="O29" s="141"/>
      <c r="P29" s="141"/>
      <c r="Q29" s="141"/>
      <c r="R29" s="141"/>
      <c r="S29" s="141"/>
      <c r="T29" s="141"/>
      <c r="U29" s="429"/>
      <c r="V29" s="141"/>
      <c r="W29" s="468"/>
      <c r="Y29" s="182"/>
      <c r="Z29" s="182" t="str">
        <f t="shared" si="0"/>
        <v>Добавить группу потребителей</v>
      </c>
      <c r="AA29" s="182"/>
      <c r="AB29" s="182"/>
      <c r="AC29" s="182"/>
      <c r="AI29" s="173"/>
      <c r="AJ29" s="173"/>
    </row>
    <row r="30" spans="1:36" ht="15" customHeight="1">
      <c r="A30" s="699"/>
      <c r="B30" s="699"/>
      <c r="C30" s="699"/>
      <c r="D30" s="699"/>
      <c r="E30" s="510"/>
      <c r="F30" s="284"/>
      <c r="G30" s="284"/>
      <c r="H30" s="284"/>
      <c r="I30" s="506"/>
      <c r="J30" s="73"/>
      <c r="K30" s="509"/>
      <c r="L30" s="416"/>
      <c r="M30" s="421" t="s">
        <v>11</v>
      </c>
      <c r="N30" s="141"/>
      <c r="O30" s="141"/>
      <c r="P30" s="141"/>
      <c r="Q30" s="141"/>
      <c r="R30" s="141"/>
      <c r="S30" s="141"/>
      <c r="T30" s="141"/>
      <c r="U30" s="429"/>
      <c r="V30" s="141"/>
      <c r="W30" s="468"/>
      <c r="Y30" s="182"/>
      <c r="Z30" s="182" t="str">
        <f t="shared" si="0"/>
        <v>Добавить схему подключения</v>
      </c>
      <c r="AA30" s="182"/>
      <c r="AB30" s="182"/>
      <c r="AC30" s="182"/>
      <c r="AI30" s="173"/>
      <c r="AJ30" s="173"/>
    </row>
    <row r="31" spans="1:36" ht="15" customHeight="1">
      <c r="A31" s="699"/>
      <c r="B31" s="699"/>
      <c r="C31" s="699"/>
      <c r="D31" s="510"/>
      <c r="E31" s="510"/>
      <c r="F31" s="284"/>
      <c r="G31" s="284"/>
      <c r="H31" s="284"/>
      <c r="I31" s="506"/>
      <c r="J31" s="73"/>
      <c r="K31" s="509"/>
      <c r="L31" s="416"/>
      <c r="M31" s="130" t="s">
        <v>16</v>
      </c>
      <c r="N31" s="141"/>
      <c r="O31" s="141"/>
      <c r="P31" s="141"/>
      <c r="Q31" s="141"/>
      <c r="R31" s="141"/>
      <c r="S31" s="141"/>
      <c r="T31" s="141"/>
      <c r="U31" s="429"/>
      <c r="V31" s="141"/>
      <c r="W31" s="468"/>
      <c r="Y31" s="182"/>
      <c r="Z31" s="182" t="str">
        <f t="shared" si="0"/>
        <v>Добавить источник тепловой энергии</v>
      </c>
      <c r="AA31" s="182"/>
      <c r="AB31" s="182"/>
      <c r="AC31" s="182"/>
      <c r="AI31" s="173"/>
      <c r="AJ31" s="173"/>
    </row>
    <row r="32" spans="1:36" ht="15" customHeight="1">
      <c r="A32" s="699"/>
      <c r="B32" s="699"/>
      <c r="C32" s="510"/>
      <c r="D32" s="510"/>
      <c r="E32" s="510"/>
      <c r="F32" s="510"/>
      <c r="G32" s="515"/>
      <c r="H32" s="506"/>
      <c r="I32" s="513"/>
      <c r="J32" s="73"/>
      <c r="K32" s="514"/>
      <c r="L32" s="416"/>
      <c r="M32" s="129" t="s">
        <v>17</v>
      </c>
      <c r="N32" s="141"/>
      <c r="O32" s="141"/>
      <c r="P32" s="141"/>
      <c r="Q32" s="141"/>
      <c r="R32" s="141"/>
      <c r="S32" s="141"/>
      <c r="T32" s="141"/>
      <c r="U32" s="429"/>
      <c r="V32" s="141"/>
      <c r="W32" s="468"/>
      <c r="Y32" s="182"/>
      <c r="Z32" s="182" t="str">
        <f t="shared" si="0"/>
        <v>Добавить наименование системы теплоснабжения</v>
      </c>
      <c r="AA32" s="182"/>
      <c r="AB32" s="182"/>
      <c r="AC32" s="182"/>
      <c r="AI32" s="173"/>
      <c r="AJ32" s="173"/>
    </row>
    <row r="33" spans="1:36" ht="15" customHeight="1">
      <c r="A33" s="699"/>
      <c r="B33" s="510"/>
      <c r="C33" s="510"/>
      <c r="D33" s="510"/>
      <c r="E33" s="510"/>
      <c r="F33" s="510"/>
      <c r="G33" s="515"/>
      <c r="H33" s="506"/>
      <c r="I33" s="506"/>
      <c r="J33" s="73"/>
      <c r="K33" s="509"/>
      <c r="L33" s="416"/>
      <c r="M33" s="135" t="s">
        <v>18</v>
      </c>
      <c r="N33" s="141"/>
      <c r="O33" s="141"/>
      <c r="P33" s="141"/>
      <c r="Q33" s="141"/>
      <c r="R33" s="141"/>
      <c r="S33" s="141"/>
      <c r="T33" s="141"/>
      <c r="U33" s="429"/>
      <c r="V33" s="141"/>
      <c r="W33" s="468"/>
      <c r="Y33" s="182"/>
      <c r="Z33" s="182" t="str">
        <f t="shared" si="0"/>
        <v>Добавить территорию действия тарифа</v>
      </c>
      <c r="AA33" s="182"/>
      <c r="AB33" s="182"/>
      <c r="AC33" s="182"/>
      <c r="AI33" s="173"/>
      <c r="AJ33" s="173"/>
    </row>
    <row r="34" spans="1:36" customFormat="1" ht="15" customHeight="1">
      <c r="L34" s="391"/>
      <c r="M34" s="144" t="s">
        <v>308</v>
      </c>
      <c r="N34" s="141"/>
      <c r="O34" s="141"/>
      <c r="P34" s="141"/>
      <c r="Q34" s="141"/>
      <c r="R34" s="141"/>
      <c r="S34" s="141"/>
      <c r="T34" s="141"/>
      <c r="U34" s="429"/>
      <c r="V34" s="141"/>
      <c r="W34" s="468"/>
      <c r="X34" s="175"/>
      <c r="Y34" s="175"/>
      <c r="Z34" s="175"/>
      <c r="AA34" s="175"/>
      <c r="AB34" s="175"/>
      <c r="AC34" s="175"/>
      <c r="AD34" s="175"/>
      <c r="AE34" s="175"/>
      <c r="AF34" s="175"/>
      <c r="AG34" s="175"/>
      <c r="AH34" s="175"/>
    </row>
    <row r="35" spans="1:36" ht="11.25">
      <c r="A35" s="31"/>
      <c r="B35" s="31"/>
      <c r="C35" s="31"/>
      <c r="D35" s="31"/>
      <c r="E35" s="31"/>
      <c r="F35" s="31"/>
      <c r="G35" s="31"/>
      <c r="H35" s="31"/>
      <c r="I35" s="31"/>
      <c r="J35" s="31"/>
      <c r="K35" s="31"/>
      <c r="X35" s="31"/>
      <c r="Y35" s="31"/>
      <c r="Z35" s="31"/>
      <c r="AA35" s="31"/>
      <c r="AB35" s="31"/>
      <c r="AC35" s="31"/>
      <c r="AD35" s="31"/>
      <c r="AE35" s="31"/>
      <c r="AF35" s="31"/>
      <c r="AG35" s="31"/>
      <c r="AH35" s="31"/>
    </row>
    <row r="36" spans="1:36" ht="105.75" customHeight="1">
      <c r="L36" s="1">
        <v>1</v>
      </c>
      <c r="M36" s="663" t="s">
        <v>722</v>
      </c>
      <c r="N36" s="663"/>
      <c r="O36" s="663"/>
      <c r="P36" s="663"/>
      <c r="Q36" s="663"/>
      <c r="R36" s="663"/>
      <c r="S36" s="663"/>
      <c r="T36" s="663"/>
      <c r="U36" s="663"/>
      <c r="V36" s="663"/>
      <c r="W36" s="663"/>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183</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63" hidden="1" customWidth="1"/>
    <col min="7" max="8" width="9.140625" style="40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3.7109375" style="31" customWidth="1"/>
    <col min="16" max="17" width="1.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3" width="10.5703125" style="173"/>
    <col min="34" max="256" width="10.5703125" style="31"/>
    <col min="257" max="264" width="0" style="31" hidden="1" customWidth="1"/>
    <col min="265" max="267" width="3.7109375" style="31" customWidth="1"/>
    <col min="268" max="268" width="12.7109375" style="31" customWidth="1"/>
    <col min="269" max="269" width="51.140625" style="31" customWidth="1"/>
    <col min="270" max="270" width="0" style="31" hidden="1" customWidth="1"/>
    <col min="271" max="271" width="18.7109375" style="31" customWidth="1"/>
    <col min="272"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51.140625" style="31" customWidth="1"/>
    <col min="526" max="526" width="0" style="31" hidden="1" customWidth="1"/>
    <col min="527" max="527" width="18.7109375" style="31" customWidth="1"/>
    <col min="528"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51.140625" style="31" customWidth="1"/>
    <col min="782" max="782" width="0" style="31" hidden="1" customWidth="1"/>
    <col min="783" max="783" width="18.7109375" style="31" customWidth="1"/>
    <col min="784"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51.140625" style="31" customWidth="1"/>
    <col min="1038" max="1038" width="0" style="31" hidden="1" customWidth="1"/>
    <col min="1039" max="1039" width="18.7109375" style="31" customWidth="1"/>
    <col min="1040"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51.140625" style="31" customWidth="1"/>
    <col min="1294" max="1294" width="0" style="31" hidden="1" customWidth="1"/>
    <col min="1295" max="1295" width="18.7109375" style="31" customWidth="1"/>
    <col min="1296"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51.140625" style="31" customWidth="1"/>
    <col min="1550" max="1550" width="0" style="31" hidden="1" customWidth="1"/>
    <col min="1551" max="1551" width="18.7109375" style="31" customWidth="1"/>
    <col min="1552"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51.140625" style="31" customWidth="1"/>
    <col min="1806" max="1806" width="0" style="31" hidden="1" customWidth="1"/>
    <col min="1807" max="1807" width="18.7109375" style="31" customWidth="1"/>
    <col min="1808"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51.140625" style="31" customWidth="1"/>
    <col min="2062" max="2062" width="0" style="31" hidden="1" customWidth="1"/>
    <col min="2063" max="2063" width="18.7109375" style="31" customWidth="1"/>
    <col min="2064"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51.140625" style="31" customWidth="1"/>
    <col min="2318" max="2318" width="0" style="31" hidden="1" customWidth="1"/>
    <col min="2319" max="2319" width="18.7109375" style="31" customWidth="1"/>
    <col min="2320"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51.140625" style="31" customWidth="1"/>
    <col min="2574" max="2574" width="0" style="31" hidden="1" customWidth="1"/>
    <col min="2575" max="2575" width="18.7109375" style="31" customWidth="1"/>
    <col min="2576"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51.140625" style="31" customWidth="1"/>
    <col min="2830" max="2830" width="0" style="31" hidden="1" customWidth="1"/>
    <col min="2831" max="2831" width="18.7109375" style="31" customWidth="1"/>
    <col min="2832"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51.140625" style="31" customWidth="1"/>
    <col min="3086" max="3086" width="0" style="31" hidden="1" customWidth="1"/>
    <col min="3087" max="3087" width="18.7109375" style="31" customWidth="1"/>
    <col min="3088"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51.140625" style="31" customWidth="1"/>
    <col min="3342" max="3342" width="0" style="31" hidden="1" customWidth="1"/>
    <col min="3343" max="3343" width="18.7109375" style="31" customWidth="1"/>
    <col min="3344"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51.140625" style="31" customWidth="1"/>
    <col min="3598" max="3598" width="0" style="31" hidden="1" customWidth="1"/>
    <col min="3599" max="3599" width="18.7109375" style="31" customWidth="1"/>
    <col min="3600"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51.140625" style="31" customWidth="1"/>
    <col min="3854" max="3854" width="0" style="31" hidden="1" customWidth="1"/>
    <col min="3855" max="3855" width="18.7109375" style="31" customWidth="1"/>
    <col min="3856"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51.140625" style="31" customWidth="1"/>
    <col min="4110" max="4110" width="0" style="31" hidden="1" customWidth="1"/>
    <col min="4111" max="4111" width="18.7109375" style="31" customWidth="1"/>
    <col min="4112"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51.140625" style="31" customWidth="1"/>
    <col min="4366" max="4366" width="0" style="31" hidden="1" customWidth="1"/>
    <col min="4367" max="4367" width="18.7109375" style="31" customWidth="1"/>
    <col min="4368"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51.140625" style="31" customWidth="1"/>
    <col min="4622" max="4622" width="0" style="31" hidden="1" customWidth="1"/>
    <col min="4623" max="4623" width="18.7109375" style="31" customWidth="1"/>
    <col min="4624"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51.140625" style="31" customWidth="1"/>
    <col min="4878" max="4878" width="0" style="31" hidden="1" customWidth="1"/>
    <col min="4879" max="4879" width="18.7109375" style="31" customWidth="1"/>
    <col min="4880"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51.140625" style="31" customWidth="1"/>
    <col min="5134" max="5134" width="0" style="31" hidden="1" customWidth="1"/>
    <col min="5135" max="5135" width="18.7109375" style="31" customWidth="1"/>
    <col min="5136"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51.140625" style="31" customWidth="1"/>
    <col min="5390" max="5390" width="0" style="31" hidden="1" customWidth="1"/>
    <col min="5391" max="5391" width="18.7109375" style="31" customWidth="1"/>
    <col min="5392"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51.140625" style="31" customWidth="1"/>
    <col min="5646" max="5646" width="0" style="31" hidden="1" customWidth="1"/>
    <col min="5647" max="5647" width="18.7109375" style="31" customWidth="1"/>
    <col min="5648"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51.140625" style="31" customWidth="1"/>
    <col min="5902" max="5902" width="0" style="31" hidden="1" customWidth="1"/>
    <col min="5903" max="5903" width="18.7109375" style="31" customWidth="1"/>
    <col min="5904"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51.140625" style="31" customWidth="1"/>
    <col min="6158" max="6158" width="0" style="31" hidden="1" customWidth="1"/>
    <col min="6159" max="6159" width="18.7109375" style="31" customWidth="1"/>
    <col min="6160"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51.140625" style="31" customWidth="1"/>
    <col min="6414" max="6414" width="0" style="31" hidden="1" customWidth="1"/>
    <col min="6415" max="6415" width="18.7109375" style="31" customWidth="1"/>
    <col min="6416"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51.140625" style="31" customWidth="1"/>
    <col min="6670" max="6670" width="0" style="31" hidden="1" customWidth="1"/>
    <col min="6671" max="6671" width="18.7109375" style="31" customWidth="1"/>
    <col min="6672"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51.140625" style="31" customWidth="1"/>
    <col min="6926" max="6926" width="0" style="31" hidden="1" customWidth="1"/>
    <col min="6927" max="6927" width="18.7109375" style="31" customWidth="1"/>
    <col min="6928"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51.140625" style="31" customWidth="1"/>
    <col min="7182" max="7182" width="0" style="31" hidden="1" customWidth="1"/>
    <col min="7183" max="7183" width="18.7109375" style="31" customWidth="1"/>
    <col min="7184"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51.140625" style="31" customWidth="1"/>
    <col min="7438" max="7438" width="0" style="31" hidden="1" customWidth="1"/>
    <col min="7439" max="7439" width="18.7109375" style="31" customWidth="1"/>
    <col min="7440"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51.140625" style="31" customWidth="1"/>
    <col min="7694" max="7694" width="0" style="31" hidden="1" customWidth="1"/>
    <col min="7695" max="7695" width="18.7109375" style="31" customWidth="1"/>
    <col min="7696"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51.140625" style="31" customWidth="1"/>
    <col min="7950" max="7950" width="0" style="31" hidden="1" customWidth="1"/>
    <col min="7951" max="7951" width="18.7109375" style="31" customWidth="1"/>
    <col min="7952"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51.140625" style="31" customWidth="1"/>
    <col min="8206" max="8206" width="0" style="31" hidden="1" customWidth="1"/>
    <col min="8207" max="8207" width="18.7109375" style="31" customWidth="1"/>
    <col min="8208"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51.140625" style="31" customWidth="1"/>
    <col min="8462" max="8462" width="0" style="31" hidden="1" customWidth="1"/>
    <col min="8463" max="8463" width="18.7109375" style="31" customWidth="1"/>
    <col min="8464"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51.140625" style="31" customWidth="1"/>
    <col min="8718" max="8718" width="0" style="31" hidden="1" customWidth="1"/>
    <col min="8719" max="8719" width="18.7109375" style="31" customWidth="1"/>
    <col min="8720"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51.140625" style="31" customWidth="1"/>
    <col min="8974" max="8974" width="0" style="31" hidden="1" customWidth="1"/>
    <col min="8975" max="8975" width="18.7109375" style="31" customWidth="1"/>
    <col min="8976"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51.140625" style="31" customWidth="1"/>
    <col min="9230" max="9230" width="0" style="31" hidden="1" customWidth="1"/>
    <col min="9231" max="9231" width="18.7109375" style="31" customWidth="1"/>
    <col min="9232"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51.140625" style="31" customWidth="1"/>
    <col min="9486" max="9486" width="0" style="31" hidden="1" customWidth="1"/>
    <col min="9487" max="9487" width="18.7109375" style="31" customWidth="1"/>
    <col min="9488"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51.140625" style="31" customWidth="1"/>
    <col min="9742" max="9742" width="0" style="31" hidden="1" customWidth="1"/>
    <col min="9743" max="9743" width="18.7109375" style="31" customWidth="1"/>
    <col min="9744"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51.140625" style="31" customWidth="1"/>
    <col min="9998" max="9998" width="0" style="31" hidden="1" customWidth="1"/>
    <col min="9999" max="9999" width="18.7109375" style="31" customWidth="1"/>
    <col min="10000"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51.140625" style="31" customWidth="1"/>
    <col min="10254" max="10254" width="0" style="31" hidden="1" customWidth="1"/>
    <col min="10255" max="10255" width="18.7109375" style="31" customWidth="1"/>
    <col min="10256"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51.140625" style="31" customWidth="1"/>
    <col min="10510" max="10510" width="0" style="31" hidden="1" customWidth="1"/>
    <col min="10511" max="10511" width="18.7109375" style="31" customWidth="1"/>
    <col min="10512"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51.140625" style="31" customWidth="1"/>
    <col min="10766" max="10766" width="0" style="31" hidden="1" customWidth="1"/>
    <col min="10767" max="10767" width="18.7109375" style="31" customWidth="1"/>
    <col min="10768"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51.140625" style="31" customWidth="1"/>
    <col min="11022" max="11022" width="0" style="31" hidden="1" customWidth="1"/>
    <col min="11023" max="11023" width="18.7109375" style="31" customWidth="1"/>
    <col min="11024"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51.140625" style="31" customWidth="1"/>
    <col min="11278" max="11278" width="0" style="31" hidden="1" customWidth="1"/>
    <col min="11279" max="11279" width="18.7109375" style="31" customWidth="1"/>
    <col min="11280"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51.140625" style="31" customWidth="1"/>
    <col min="11534" max="11534" width="0" style="31" hidden="1" customWidth="1"/>
    <col min="11535" max="11535" width="18.7109375" style="31" customWidth="1"/>
    <col min="11536"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51.140625" style="31" customWidth="1"/>
    <col min="11790" max="11790" width="0" style="31" hidden="1" customWidth="1"/>
    <col min="11791" max="11791" width="18.7109375" style="31" customWidth="1"/>
    <col min="11792"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51.140625" style="31" customWidth="1"/>
    <col min="12046" max="12046" width="0" style="31" hidden="1" customWidth="1"/>
    <col min="12047" max="12047" width="18.7109375" style="31" customWidth="1"/>
    <col min="12048"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51.140625" style="31" customWidth="1"/>
    <col min="12302" max="12302" width="0" style="31" hidden="1" customWidth="1"/>
    <col min="12303" max="12303" width="18.7109375" style="31" customWidth="1"/>
    <col min="12304"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51.140625" style="31" customWidth="1"/>
    <col min="12558" max="12558" width="0" style="31" hidden="1" customWidth="1"/>
    <col min="12559" max="12559" width="18.7109375" style="31" customWidth="1"/>
    <col min="12560"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51.140625" style="31" customWidth="1"/>
    <col min="12814" max="12814" width="0" style="31" hidden="1" customWidth="1"/>
    <col min="12815" max="12815" width="18.7109375" style="31" customWidth="1"/>
    <col min="12816"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51.140625" style="31" customWidth="1"/>
    <col min="13070" max="13070" width="0" style="31" hidden="1" customWidth="1"/>
    <col min="13071" max="13071" width="18.7109375" style="31" customWidth="1"/>
    <col min="13072"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51.140625" style="31" customWidth="1"/>
    <col min="13326" max="13326" width="0" style="31" hidden="1" customWidth="1"/>
    <col min="13327" max="13327" width="18.7109375" style="31" customWidth="1"/>
    <col min="13328"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51.140625" style="31" customWidth="1"/>
    <col min="13582" max="13582" width="0" style="31" hidden="1" customWidth="1"/>
    <col min="13583" max="13583" width="18.7109375" style="31" customWidth="1"/>
    <col min="13584"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51.140625" style="31" customWidth="1"/>
    <col min="13838" max="13838" width="0" style="31" hidden="1" customWidth="1"/>
    <col min="13839" max="13839" width="18.7109375" style="31" customWidth="1"/>
    <col min="13840"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51.140625" style="31" customWidth="1"/>
    <col min="14094" max="14094" width="0" style="31" hidden="1" customWidth="1"/>
    <col min="14095" max="14095" width="18.7109375" style="31" customWidth="1"/>
    <col min="14096"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51.140625" style="31" customWidth="1"/>
    <col min="14350" max="14350" width="0" style="31" hidden="1" customWidth="1"/>
    <col min="14351" max="14351" width="18.7109375" style="31" customWidth="1"/>
    <col min="14352"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51.140625" style="31" customWidth="1"/>
    <col min="14606" max="14606" width="0" style="31" hidden="1" customWidth="1"/>
    <col min="14607" max="14607" width="18.7109375" style="31" customWidth="1"/>
    <col min="14608"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51.140625" style="31" customWidth="1"/>
    <col min="14862" max="14862" width="0" style="31" hidden="1" customWidth="1"/>
    <col min="14863" max="14863" width="18.7109375" style="31" customWidth="1"/>
    <col min="14864"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51.140625" style="31" customWidth="1"/>
    <col min="15118" max="15118" width="0" style="31" hidden="1" customWidth="1"/>
    <col min="15119" max="15119" width="18.7109375" style="31" customWidth="1"/>
    <col min="15120"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51.140625" style="31" customWidth="1"/>
    <col min="15374" max="15374" width="0" style="31" hidden="1" customWidth="1"/>
    <col min="15375" max="15375" width="18.7109375" style="31" customWidth="1"/>
    <col min="15376"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51.140625" style="31" customWidth="1"/>
    <col min="15630" max="15630" width="0" style="31" hidden="1" customWidth="1"/>
    <col min="15631" max="15631" width="18.7109375" style="31" customWidth="1"/>
    <col min="15632"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51.140625" style="31" customWidth="1"/>
    <col min="15886" max="15886" width="0" style="31" hidden="1" customWidth="1"/>
    <col min="15887" max="15887" width="18.7109375" style="31" customWidth="1"/>
    <col min="15888"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51.140625" style="31" customWidth="1"/>
    <col min="16142" max="16142" width="0" style="31" hidden="1" customWidth="1"/>
    <col min="16143" max="16143" width="18.7109375" style="31" customWidth="1"/>
    <col min="16144"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3" hidden="1"/>
    <row r="2" spans="1:33" hidden="1"/>
    <row r="3" spans="1:33" hidden="1"/>
    <row r="4" spans="1:33" ht="3" customHeight="1">
      <c r="J4" s="74"/>
      <c r="K4" s="74"/>
      <c r="L4" s="383"/>
      <c r="M4" s="383"/>
      <c r="N4" s="383"/>
      <c r="U4" s="383"/>
    </row>
    <row r="5" spans="1:33" ht="26.1" customHeight="1">
      <c r="J5" s="74"/>
      <c r="K5" s="74"/>
      <c r="L5" s="696" t="s">
        <v>717</v>
      </c>
      <c r="M5" s="696"/>
      <c r="N5" s="696"/>
      <c r="O5" s="696"/>
      <c r="P5" s="696"/>
      <c r="Q5" s="696"/>
      <c r="R5" s="696"/>
      <c r="S5" s="696"/>
      <c r="T5" s="696"/>
      <c r="U5" s="396"/>
    </row>
    <row r="6" spans="1:33" ht="3" customHeight="1">
      <c r="J6" s="74"/>
      <c r="K6" s="74"/>
      <c r="L6" s="383"/>
      <c r="M6" s="383"/>
      <c r="N6" s="383"/>
      <c r="O6" s="384"/>
      <c r="P6" s="384"/>
      <c r="Q6" s="384"/>
      <c r="R6" s="384"/>
      <c r="S6" s="384"/>
      <c r="T6" s="384"/>
      <c r="U6" s="383"/>
    </row>
    <row r="7" spans="1:33"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33" s="138" customFormat="1" ht="18.75">
      <c r="A8" s="405"/>
      <c r="B8" s="405"/>
      <c r="C8" s="405"/>
      <c r="D8" s="405"/>
      <c r="E8" s="405"/>
      <c r="F8" s="405"/>
      <c r="G8" s="405"/>
      <c r="H8" s="405"/>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397"/>
      <c r="V8" s="397"/>
      <c r="W8" s="413"/>
      <c r="X8" s="183"/>
      <c r="Y8" s="183"/>
      <c r="Z8" s="183"/>
      <c r="AA8" s="183"/>
      <c r="AB8" s="183"/>
      <c r="AC8" s="183"/>
      <c r="AD8" s="183"/>
      <c r="AE8" s="183"/>
      <c r="AF8" s="183"/>
      <c r="AG8" s="183"/>
    </row>
    <row r="9" spans="1:33" s="138" customFormat="1" ht="22.5">
      <c r="A9" s="405"/>
      <c r="B9" s="405"/>
      <c r="C9" s="405"/>
      <c r="D9" s="405"/>
      <c r="E9" s="405"/>
      <c r="F9" s="405"/>
      <c r="G9" s="405"/>
      <c r="H9" s="405"/>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397"/>
      <c r="V9" s="397"/>
      <c r="W9" s="413"/>
      <c r="X9" s="183"/>
      <c r="Y9" s="183"/>
      <c r="Z9" s="183"/>
      <c r="AA9" s="183"/>
      <c r="AB9" s="183"/>
      <c r="AC9" s="183"/>
      <c r="AD9" s="183"/>
      <c r="AE9" s="183"/>
      <c r="AF9" s="183"/>
      <c r="AG9" s="183"/>
    </row>
    <row r="10" spans="1:33"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33" s="138" customFormat="1" ht="11.25" hidden="1">
      <c r="A11" s="405"/>
      <c r="B11" s="405"/>
      <c r="C11" s="405"/>
      <c r="D11" s="405"/>
      <c r="E11" s="405"/>
      <c r="F11" s="405"/>
      <c r="G11" s="405"/>
      <c r="H11" s="405"/>
      <c r="L11" s="132"/>
      <c r="M11" s="132"/>
      <c r="N11" s="388"/>
      <c r="O11" s="397"/>
      <c r="P11" s="397"/>
      <c r="Q11" s="397"/>
      <c r="R11" s="397"/>
      <c r="S11" s="397"/>
      <c r="T11" s="397"/>
      <c r="U11" s="400" t="s">
        <v>371</v>
      </c>
      <c r="X11" s="183"/>
      <c r="Y11" s="183"/>
      <c r="Z11" s="183"/>
      <c r="AA11" s="183"/>
      <c r="AB11" s="183"/>
      <c r="AC11" s="183"/>
      <c r="AD11" s="183"/>
      <c r="AE11" s="183"/>
      <c r="AF11" s="183"/>
      <c r="AG11" s="183"/>
    </row>
    <row r="12" spans="1:33" ht="15" customHeight="1">
      <c r="H12" s="404" t="s">
        <v>92</v>
      </c>
      <c r="J12" s="74"/>
      <c r="K12" s="74"/>
      <c r="L12" s="383"/>
      <c r="M12" s="383"/>
      <c r="N12" s="383"/>
      <c r="O12" s="713"/>
      <c r="P12" s="713"/>
      <c r="Q12" s="713"/>
      <c r="R12" s="713"/>
      <c r="S12" s="713"/>
      <c r="T12" s="713"/>
      <c r="U12" s="713"/>
    </row>
    <row r="13" spans="1:33">
      <c r="J13" s="74"/>
      <c r="K13" s="74"/>
      <c r="L13" s="618" t="s">
        <v>445</v>
      </c>
      <c r="M13" s="618"/>
      <c r="N13" s="618"/>
      <c r="O13" s="618"/>
      <c r="P13" s="618"/>
      <c r="Q13" s="618"/>
      <c r="R13" s="618"/>
      <c r="S13" s="618"/>
      <c r="T13" s="618"/>
      <c r="U13" s="618"/>
      <c r="V13" s="618"/>
      <c r="W13" s="618" t="s">
        <v>446</v>
      </c>
    </row>
    <row r="14" spans="1:33" ht="14.25" customHeight="1">
      <c r="J14" s="74"/>
      <c r="K14" s="74"/>
      <c r="L14" s="680" t="s">
        <v>91</v>
      </c>
      <c r="M14" s="680" t="s">
        <v>602</v>
      </c>
      <c r="N14" s="382"/>
      <c r="O14" s="681" t="s">
        <v>604</v>
      </c>
      <c r="P14" s="682"/>
      <c r="Q14" s="682"/>
      <c r="R14" s="682"/>
      <c r="S14" s="682"/>
      <c r="T14" s="683"/>
      <c r="U14" s="691" t="s">
        <v>339</v>
      </c>
      <c r="V14" s="712" t="s">
        <v>274</v>
      </c>
      <c r="W14" s="618"/>
    </row>
    <row r="15" spans="1:33" ht="14.25" customHeight="1">
      <c r="J15" s="74"/>
      <c r="K15" s="74"/>
      <c r="L15" s="680"/>
      <c r="M15" s="680"/>
      <c r="N15" s="381"/>
      <c r="O15" s="686" t="s">
        <v>603</v>
      </c>
      <c r="P15" s="458"/>
      <c r="Q15" s="458"/>
      <c r="R15" s="689" t="s">
        <v>615</v>
      </c>
      <c r="S15" s="689"/>
      <c r="T15" s="690"/>
      <c r="U15" s="692"/>
      <c r="V15" s="712"/>
      <c r="W15" s="618"/>
    </row>
    <row r="16" spans="1:33" ht="30.75" customHeight="1">
      <c r="J16" s="74"/>
      <c r="K16" s="74"/>
      <c r="L16" s="680"/>
      <c r="M16" s="680"/>
      <c r="N16" s="380"/>
      <c r="O16" s="687"/>
      <c r="P16" s="456"/>
      <c r="Q16" s="457"/>
      <c r="R16" s="89" t="s">
        <v>273</v>
      </c>
      <c r="S16" s="675" t="s">
        <v>272</v>
      </c>
      <c r="T16" s="676"/>
      <c r="U16" s="693"/>
      <c r="V16" s="712"/>
      <c r="W16" s="618"/>
    </row>
    <row r="17" spans="1:33">
      <c r="J17" s="74"/>
      <c r="K17" s="389">
        <v>1</v>
      </c>
      <c r="L17" s="447" t="s">
        <v>92</v>
      </c>
      <c r="M17" s="447" t="s">
        <v>48</v>
      </c>
      <c r="N17" s="403" t="s">
        <v>48</v>
      </c>
      <c r="O17" s="448">
        <f ca="1">OFFSET(O17,0,-1)+1</f>
        <v>3</v>
      </c>
      <c r="P17" s="449">
        <f ca="1">OFFSET(P17,0,-1)</f>
        <v>3</v>
      </c>
      <c r="Q17" s="449">
        <f ca="1">OFFSET(Q17,0,-1)</f>
        <v>3</v>
      </c>
      <c r="R17" s="448">
        <f ca="1">OFFSET(R17,0,-1)+1</f>
        <v>4</v>
      </c>
      <c r="S17" s="710">
        <f ca="1">OFFSET(S17,0,-1)+1</f>
        <v>5</v>
      </c>
      <c r="T17" s="710"/>
      <c r="U17" s="448">
        <f ca="1">OFFSET(U17,0,-2)+1</f>
        <v>6</v>
      </c>
      <c r="V17" s="449">
        <f ca="1">OFFSET(V17,0,-1)</f>
        <v>6</v>
      </c>
      <c r="W17" s="448">
        <f ca="1">OFFSET(W17,0,-1)+1</f>
        <v>7</v>
      </c>
    </row>
    <row r="18" spans="1:33" ht="22.5">
      <c r="A18" s="699">
        <v>1</v>
      </c>
      <c r="B18" s="173"/>
      <c r="C18" s="173"/>
      <c r="D18" s="173"/>
      <c r="E18" s="184"/>
      <c r="F18" s="284"/>
      <c r="G18" s="284"/>
      <c r="H18" s="284"/>
      <c r="J18" s="506"/>
      <c r="K18" s="509"/>
      <c r="L18" s="402">
        <f>mergeValue(A18)</f>
        <v>1</v>
      </c>
      <c r="M18" s="450" t="s">
        <v>19</v>
      </c>
      <c r="N18" s="437"/>
      <c r="O18" s="711"/>
      <c r="P18" s="711"/>
      <c r="Q18" s="711"/>
      <c r="R18" s="711"/>
      <c r="S18" s="711"/>
      <c r="T18" s="711"/>
      <c r="U18" s="711"/>
      <c r="V18" s="711"/>
      <c r="W18" s="446" t="s">
        <v>718</v>
      </c>
    </row>
    <row r="19" spans="1:33" ht="22.5">
      <c r="A19" s="699"/>
      <c r="B19" s="699">
        <v>1</v>
      </c>
      <c r="C19" s="173"/>
      <c r="D19" s="173"/>
      <c r="E19" s="284"/>
      <c r="F19" s="284"/>
      <c r="G19" s="284"/>
      <c r="H19" s="284"/>
      <c r="I19" s="151"/>
      <c r="J19" s="505"/>
      <c r="K19" s="507"/>
      <c r="L19" s="402" t="str">
        <f>mergeValue(A19) &amp;"."&amp; mergeValue(B19)</f>
        <v>1.1</v>
      </c>
      <c r="M19" s="418" t="s">
        <v>15</v>
      </c>
      <c r="N19" s="437"/>
      <c r="O19" s="711"/>
      <c r="P19" s="711"/>
      <c r="Q19" s="711"/>
      <c r="R19" s="711"/>
      <c r="S19" s="711"/>
      <c r="T19" s="711"/>
      <c r="U19" s="711"/>
      <c r="V19" s="711"/>
      <c r="W19" s="446" t="s">
        <v>459</v>
      </c>
    </row>
    <row r="20" spans="1:33" ht="22.5">
      <c r="A20" s="699"/>
      <c r="B20" s="699"/>
      <c r="C20" s="699">
        <v>1</v>
      </c>
      <c r="D20" s="173"/>
      <c r="E20" s="284"/>
      <c r="F20" s="284"/>
      <c r="G20" s="284"/>
      <c r="H20" s="284"/>
      <c r="I20" s="508"/>
      <c r="J20" s="505"/>
      <c r="K20" s="507"/>
      <c r="L20" s="402" t="str">
        <f>mergeValue(A20) &amp;"."&amp; mergeValue(B20)&amp;"."&amp; mergeValue(C20)</f>
        <v>1.1.1</v>
      </c>
      <c r="M20" s="419" t="s">
        <v>7</v>
      </c>
      <c r="N20" s="437"/>
      <c r="O20" s="711"/>
      <c r="P20" s="711"/>
      <c r="Q20" s="711"/>
      <c r="R20" s="711"/>
      <c r="S20" s="711"/>
      <c r="T20" s="711"/>
      <c r="U20" s="711"/>
      <c r="V20" s="711"/>
      <c r="W20" s="446" t="s">
        <v>600</v>
      </c>
    </row>
    <row r="21" spans="1:33" ht="22.5">
      <c r="A21" s="699"/>
      <c r="B21" s="699"/>
      <c r="C21" s="699"/>
      <c r="D21" s="699">
        <v>1</v>
      </c>
      <c r="E21" s="284"/>
      <c r="F21" s="284"/>
      <c r="G21" s="284"/>
      <c r="H21" s="284"/>
      <c r="I21" s="508"/>
      <c r="J21" s="505"/>
      <c r="K21" s="507"/>
      <c r="L21" s="402" t="str">
        <f>mergeValue(A21) &amp;"."&amp; mergeValue(B21)&amp;"."&amp; mergeValue(C21)&amp;"."&amp; mergeValue(D21)</f>
        <v>1.1.1.1</v>
      </c>
      <c r="M21" s="420" t="s">
        <v>21</v>
      </c>
      <c r="N21" s="437"/>
      <c r="O21" s="711"/>
      <c r="P21" s="711"/>
      <c r="Q21" s="711"/>
      <c r="R21" s="711"/>
      <c r="S21" s="711"/>
      <c r="T21" s="711"/>
      <c r="U21" s="711"/>
      <c r="V21" s="711"/>
      <c r="W21" s="446" t="s">
        <v>601</v>
      </c>
    </row>
    <row r="22" spans="1:33" ht="78.75">
      <c r="A22" s="699"/>
      <c r="B22" s="699"/>
      <c r="C22" s="699"/>
      <c r="D22" s="699"/>
      <c r="E22" s="699">
        <v>1</v>
      </c>
      <c r="F22" s="284"/>
      <c r="G22" s="284"/>
      <c r="H22" s="173">
        <v>1</v>
      </c>
      <c r="I22" s="699">
        <v>1</v>
      </c>
      <c r="J22" s="284"/>
      <c r="K22" s="511"/>
      <c r="L22" s="402" t="str">
        <f>mergeValue(A22) &amp;"."&amp; mergeValue(B22)&amp;"."&amp; mergeValue(C22)&amp;"."&amp; mergeValue(D22)&amp;"."&amp; mergeValue(E22)</f>
        <v>1.1.1.1.1</v>
      </c>
      <c r="M22" s="422" t="s">
        <v>8</v>
      </c>
      <c r="N22" s="169"/>
      <c r="O22" s="701"/>
      <c r="P22" s="701"/>
      <c r="Q22" s="701"/>
      <c r="R22" s="701"/>
      <c r="S22" s="701"/>
      <c r="T22" s="701"/>
      <c r="U22" s="701"/>
      <c r="V22" s="701"/>
      <c r="W22" s="446" t="s">
        <v>719</v>
      </c>
    </row>
    <row r="23" spans="1:33" ht="33.75">
      <c r="A23" s="699"/>
      <c r="B23" s="699"/>
      <c r="C23" s="699"/>
      <c r="D23" s="699"/>
      <c r="E23" s="699"/>
      <c r="F23" s="699">
        <v>1</v>
      </c>
      <c r="G23" s="173"/>
      <c r="H23" s="173"/>
      <c r="I23" s="699"/>
      <c r="J23" s="699">
        <v>1</v>
      </c>
      <c r="K23" s="512"/>
      <c r="L23" s="402" t="str">
        <f>mergeValue(A23) &amp;"."&amp; mergeValue(B23)&amp;"."&amp; mergeValue(C23)&amp;"."&amp; mergeValue(D23)&amp;"."&amp; mergeValue(E23)&amp;"."&amp; mergeValue(F23)</f>
        <v>1.1.1.1.1.1</v>
      </c>
      <c r="M23" s="423" t="s">
        <v>9</v>
      </c>
      <c r="N23" s="169"/>
      <c r="O23" s="702"/>
      <c r="P23" s="703"/>
      <c r="Q23" s="703"/>
      <c r="R23" s="703"/>
      <c r="S23" s="703"/>
      <c r="T23" s="703"/>
      <c r="U23" s="703"/>
      <c r="V23" s="704"/>
      <c r="W23" s="446" t="s">
        <v>720</v>
      </c>
      <c r="Y23" s="182" t="str">
        <f>strCheckUnique(Z23:Z26)</f>
        <v/>
      </c>
      <c r="AA23" s="182" t="str">
        <f>IF(O23="","",O23 &amp; ":_")</f>
        <v/>
      </c>
    </row>
    <row r="24" spans="1:33" ht="122.1" customHeight="1">
      <c r="A24" s="699"/>
      <c r="B24" s="699"/>
      <c r="C24" s="699"/>
      <c r="D24" s="699"/>
      <c r="E24" s="699"/>
      <c r="F24" s="699"/>
      <c r="G24" s="173">
        <v>1</v>
      </c>
      <c r="H24" s="173"/>
      <c r="I24" s="699"/>
      <c r="J24" s="699"/>
      <c r="K24" s="512">
        <v>1</v>
      </c>
      <c r="L24" s="402" t="str">
        <f>mergeValue(A24) &amp;"."&amp; mergeValue(B24)&amp;"."&amp; mergeValue(C24)&amp;"."&amp; mergeValue(D24)&amp;"."&amp; mergeValue(E24)&amp;"."&amp; mergeValue(F24)&amp;"."&amp; mergeValue(G24)</f>
        <v>1.1.1.1.1.1.1</v>
      </c>
      <c r="M24" s="528"/>
      <c r="N24" s="439"/>
      <c r="O24" s="534"/>
      <c r="P24" s="428"/>
      <c r="Q24" s="428"/>
      <c r="R24" s="705"/>
      <c r="S24" s="695" t="s">
        <v>83</v>
      </c>
      <c r="T24" s="705"/>
      <c r="U24" s="695" t="s">
        <v>84</v>
      </c>
      <c r="V24" s="436"/>
      <c r="W24" s="669" t="s">
        <v>721</v>
      </c>
      <c r="X24" s="173" t="str">
        <f>strCheckDate(O25:V25)</f>
        <v/>
      </c>
      <c r="Y24" s="182"/>
      <c r="Z24" s="182" t="str">
        <f>IF(M24="","",M24 )</f>
        <v/>
      </c>
      <c r="AA24" s="182"/>
      <c r="AB24" s="182"/>
      <c r="AC24" s="182"/>
    </row>
    <row r="25" spans="1:33" ht="11.25" hidden="1">
      <c r="A25" s="699"/>
      <c r="B25" s="699"/>
      <c r="C25" s="699"/>
      <c r="D25" s="699"/>
      <c r="E25" s="699"/>
      <c r="F25" s="699"/>
      <c r="G25" s="173"/>
      <c r="H25" s="173"/>
      <c r="I25" s="699"/>
      <c r="J25" s="699"/>
      <c r="K25" s="512"/>
      <c r="L25" s="244"/>
      <c r="M25" s="451"/>
      <c r="N25" s="439"/>
      <c r="O25" s="438"/>
      <c r="P25" s="428"/>
      <c r="Q25" s="438" t="str">
        <f>R24 &amp; "-" &amp; T24</f>
        <v>-</v>
      </c>
      <c r="R25" s="694"/>
      <c r="S25" s="695"/>
      <c r="T25" s="694"/>
      <c r="U25" s="695"/>
      <c r="V25" s="436"/>
      <c r="W25" s="670"/>
    </row>
    <row r="26" spans="1:33" customFormat="1" ht="15" customHeight="1">
      <c r="A26" s="699"/>
      <c r="B26" s="699"/>
      <c r="C26" s="699"/>
      <c r="D26" s="699"/>
      <c r="E26" s="699"/>
      <c r="F26" s="699"/>
      <c r="G26" s="284"/>
      <c r="H26" s="173"/>
      <c r="I26" s="699"/>
      <c r="J26" s="699"/>
      <c r="K26" s="511"/>
      <c r="L26" s="416"/>
      <c r="M26" s="425" t="s">
        <v>24</v>
      </c>
      <c r="N26" s="421"/>
      <c r="O26" s="417"/>
      <c r="P26" s="417"/>
      <c r="Q26" s="417"/>
      <c r="R26" s="432"/>
      <c r="S26" s="141"/>
      <c r="T26" s="429"/>
      <c r="U26" s="421"/>
      <c r="V26" s="426"/>
      <c r="W26" s="671"/>
      <c r="X26" s="175"/>
      <c r="Y26" s="175"/>
      <c r="Z26" s="175"/>
      <c r="AA26" s="175"/>
      <c r="AB26" s="175"/>
      <c r="AC26" s="175"/>
      <c r="AD26" s="175"/>
      <c r="AE26" s="175"/>
      <c r="AF26" s="175"/>
      <c r="AG26" s="175"/>
    </row>
    <row r="27" spans="1:33" customFormat="1" ht="15" customHeight="1">
      <c r="A27" s="699"/>
      <c r="B27" s="699"/>
      <c r="C27" s="699"/>
      <c r="D27" s="699"/>
      <c r="E27" s="699"/>
      <c r="F27" s="284"/>
      <c r="G27" s="284"/>
      <c r="H27" s="173"/>
      <c r="I27" s="699"/>
      <c r="J27" s="284"/>
      <c r="K27" s="511"/>
      <c r="L27" s="416"/>
      <c r="M27" s="424" t="s">
        <v>10</v>
      </c>
      <c r="N27" s="130"/>
      <c r="O27" s="417"/>
      <c r="P27" s="417"/>
      <c r="Q27" s="417"/>
      <c r="R27" s="432"/>
      <c r="S27" s="141"/>
      <c r="T27" s="429"/>
      <c r="U27" s="130"/>
      <c r="V27" s="141"/>
      <c r="W27" s="426"/>
      <c r="X27" s="175"/>
      <c r="Y27" s="175"/>
      <c r="Z27" s="175"/>
      <c r="AA27" s="175"/>
      <c r="AB27" s="175"/>
      <c r="AC27" s="175"/>
      <c r="AD27" s="175"/>
      <c r="AE27" s="175"/>
      <c r="AF27" s="175"/>
      <c r="AG27" s="175"/>
    </row>
    <row r="28" spans="1:33" customFormat="1" ht="15" customHeight="1">
      <c r="A28" s="699"/>
      <c r="B28" s="699"/>
      <c r="C28" s="699"/>
      <c r="D28" s="699"/>
      <c r="E28" s="510"/>
      <c r="F28" s="284"/>
      <c r="G28" s="284"/>
      <c r="H28" s="284"/>
      <c r="I28" s="506"/>
      <c r="J28" s="73"/>
      <c r="K28" s="509"/>
      <c r="L28" s="416"/>
      <c r="M28" s="421" t="s">
        <v>11</v>
      </c>
      <c r="N28" s="129"/>
      <c r="O28" s="417"/>
      <c r="P28" s="417"/>
      <c r="Q28" s="417"/>
      <c r="R28" s="432"/>
      <c r="S28" s="141"/>
      <c r="T28" s="429"/>
      <c r="U28" s="129"/>
      <c r="V28" s="141"/>
      <c r="W28" s="426"/>
      <c r="X28" s="175"/>
      <c r="Y28" s="175"/>
      <c r="Z28" s="175"/>
      <c r="AA28" s="175"/>
      <c r="AB28" s="175"/>
      <c r="AC28" s="175"/>
      <c r="AD28" s="175"/>
      <c r="AE28" s="175"/>
      <c r="AF28" s="175"/>
      <c r="AG28" s="175"/>
    </row>
    <row r="29" spans="1:33" customFormat="1" ht="15" customHeight="1">
      <c r="A29" s="699"/>
      <c r="B29" s="699"/>
      <c r="C29" s="699"/>
      <c r="D29" s="510"/>
      <c r="E29" s="510"/>
      <c r="F29" s="284"/>
      <c r="G29" s="284"/>
      <c r="H29" s="284"/>
      <c r="I29" s="506"/>
      <c r="J29" s="73"/>
      <c r="K29" s="509"/>
      <c r="L29" s="416"/>
      <c r="M29" s="130" t="s">
        <v>16</v>
      </c>
      <c r="N29" s="129"/>
      <c r="O29" s="417"/>
      <c r="P29" s="417"/>
      <c r="Q29" s="417"/>
      <c r="R29" s="432"/>
      <c r="S29" s="141"/>
      <c r="T29" s="429"/>
      <c r="U29" s="129"/>
      <c r="V29" s="141"/>
      <c r="W29" s="426"/>
      <c r="X29" s="175"/>
      <c r="Y29" s="175"/>
      <c r="Z29" s="175"/>
      <c r="AA29" s="175"/>
      <c r="AB29" s="175"/>
      <c r="AC29" s="175"/>
      <c r="AD29" s="175"/>
      <c r="AE29" s="175"/>
      <c r="AF29" s="175"/>
      <c r="AG29" s="175"/>
    </row>
    <row r="30" spans="1:33" customFormat="1" ht="15" customHeight="1">
      <c r="A30" s="699"/>
      <c r="B30" s="699"/>
      <c r="C30" s="510"/>
      <c r="D30" s="510"/>
      <c r="E30" s="510"/>
      <c r="F30" s="510"/>
      <c r="G30" s="515"/>
      <c r="H30" s="506"/>
      <c r="I30" s="513"/>
      <c r="J30" s="73"/>
      <c r="K30" s="514"/>
      <c r="L30" s="416"/>
      <c r="M30" s="129" t="s">
        <v>17</v>
      </c>
      <c r="N30" s="129"/>
      <c r="O30" s="417"/>
      <c r="P30" s="417"/>
      <c r="Q30" s="417"/>
      <c r="R30" s="432"/>
      <c r="S30" s="141"/>
      <c r="T30" s="429"/>
      <c r="U30" s="129"/>
      <c r="V30" s="141"/>
      <c r="W30" s="426"/>
      <c r="X30" s="175"/>
      <c r="Y30" s="175"/>
      <c r="Z30" s="175"/>
      <c r="AA30" s="175"/>
      <c r="AB30" s="175"/>
      <c r="AC30" s="175"/>
      <c r="AD30" s="175"/>
      <c r="AE30" s="175"/>
      <c r="AF30" s="175"/>
      <c r="AG30" s="175"/>
    </row>
    <row r="31" spans="1:33" customFormat="1" ht="15" customHeight="1">
      <c r="A31" s="699"/>
      <c r="B31" s="510"/>
      <c r="C31" s="510"/>
      <c r="D31" s="510"/>
      <c r="E31" s="510"/>
      <c r="F31" s="510"/>
      <c r="G31" s="515"/>
      <c r="H31" s="506"/>
      <c r="I31" s="506"/>
      <c r="J31" s="73"/>
      <c r="K31" s="509"/>
      <c r="L31" s="416"/>
      <c r="M31" s="135" t="s">
        <v>18</v>
      </c>
      <c r="N31" s="129"/>
      <c r="O31" s="417"/>
      <c r="P31" s="417"/>
      <c r="Q31" s="417"/>
      <c r="R31" s="432"/>
      <c r="S31" s="141"/>
      <c r="T31" s="429"/>
      <c r="U31" s="129"/>
      <c r="V31" s="141"/>
      <c r="W31" s="426"/>
      <c r="X31" s="175"/>
      <c r="Y31" s="175"/>
      <c r="Z31" s="175"/>
      <c r="AA31" s="175"/>
      <c r="AB31" s="175"/>
      <c r="AC31" s="175"/>
      <c r="AD31" s="175"/>
      <c r="AE31" s="175"/>
      <c r="AF31" s="175"/>
      <c r="AG31" s="175"/>
    </row>
    <row r="32" spans="1:33" customFormat="1" ht="15" customHeight="1">
      <c r="L32" s="416"/>
      <c r="M32" s="144" t="s">
        <v>308</v>
      </c>
      <c r="N32" s="129"/>
      <c r="O32" s="417"/>
      <c r="P32" s="417"/>
      <c r="Q32" s="417"/>
      <c r="R32" s="432"/>
      <c r="S32" s="141"/>
      <c r="T32" s="429"/>
      <c r="U32" s="129"/>
      <c r="V32" s="141"/>
      <c r="W32" s="426"/>
      <c r="X32" s="175"/>
      <c r="Y32" s="175"/>
      <c r="Z32" s="175"/>
      <c r="AA32" s="175"/>
      <c r="AB32" s="175"/>
      <c r="AC32" s="175"/>
      <c r="AD32" s="175"/>
      <c r="AE32" s="175"/>
      <c r="AF32" s="175"/>
      <c r="AG32" s="175"/>
    </row>
    <row r="33" spans="12:23" ht="3" customHeight="1">
      <c r="L33" s="385"/>
      <c r="M33" s="385"/>
      <c r="N33" s="385"/>
      <c r="O33" s="385"/>
      <c r="P33" s="385"/>
      <c r="Q33" s="385"/>
      <c r="R33" s="385"/>
      <c r="S33" s="385"/>
      <c r="T33" s="385"/>
      <c r="U33" s="385"/>
    </row>
    <row r="34" spans="12:23" ht="133.5" customHeight="1">
      <c r="L34" s="1">
        <v>1</v>
      </c>
      <c r="M34" s="663" t="s">
        <v>722</v>
      </c>
      <c r="N34" s="663"/>
      <c r="O34" s="663"/>
      <c r="P34" s="663"/>
      <c r="Q34" s="663"/>
      <c r="R34" s="663"/>
      <c r="S34" s="663"/>
      <c r="T34" s="663"/>
      <c r="U34" s="663"/>
      <c r="V34" s="663"/>
      <c r="W34" s="663"/>
    </row>
  </sheetData>
  <sheetProtection password="FA9C" sheet="1" objects="1" scenarios="1" formatColumns="0" formatRows="0"/>
  <dataConsolidate leftLabels="1"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50</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election activeCell="E71" sqref="E71:T71"/>
    </sheetView>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1" customWidth="1"/>
  </cols>
  <sheetData>
    <row r="1" spans="1:27" ht="3" customHeight="1">
      <c r="AA1" s="71" t="s">
        <v>238</v>
      </c>
    </row>
    <row r="2" spans="1:27" ht="16.5" customHeight="1">
      <c r="B2" s="593" t="str">
        <f>"Код отчёта: " &amp; GetCode()</f>
        <v>Код отчёта: FAS.JKH.OPEN.INFO.REQUEST.WARM</v>
      </c>
      <c r="C2" s="593"/>
      <c r="D2" s="593"/>
      <c r="E2" s="593"/>
      <c r="F2" s="593"/>
      <c r="G2" s="593"/>
      <c r="Q2" s="36"/>
      <c r="R2" s="36"/>
      <c r="S2" s="36"/>
      <c r="T2" s="36"/>
      <c r="U2" s="36"/>
      <c r="V2" s="36"/>
      <c r="W2" s="36"/>
    </row>
    <row r="3" spans="1:27" ht="18" customHeight="1">
      <c r="B3" s="594" t="str">
        <f>"Версия " &amp; GetVersion()</f>
        <v>Версия 1.0.2</v>
      </c>
      <c r="C3" s="594"/>
      <c r="H3" s="36"/>
      <c r="I3" s="36"/>
      <c r="J3" s="36"/>
      <c r="K3" s="36"/>
      <c r="L3" s="36"/>
      <c r="M3" s="36"/>
      <c r="N3" s="36"/>
      <c r="O3" s="36"/>
      <c r="P3" s="36"/>
      <c r="Q3" s="36"/>
      <c r="R3" s="36"/>
      <c r="S3" s="36"/>
      <c r="T3" s="36"/>
      <c r="U3" s="36"/>
      <c r="V3" s="36"/>
      <c r="X3" s="36"/>
      <c r="Y3" s="36"/>
    </row>
    <row r="4" spans="1:27" ht="3" customHeight="1">
      <c r="D4" s="36"/>
      <c r="E4" s="36"/>
      <c r="F4" s="36"/>
      <c r="G4" s="36"/>
      <c r="H4" s="36"/>
      <c r="I4" s="36"/>
      <c r="J4" s="36"/>
      <c r="K4" s="36"/>
      <c r="L4" s="36"/>
      <c r="M4" s="36"/>
      <c r="N4" s="36"/>
      <c r="O4" s="36"/>
      <c r="P4" s="36"/>
      <c r="Q4" s="36"/>
      <c r="R4" s="36"/>
      <c r="S4" s="36"/>
      <c r="T4" s="36"/>
      <c r="U4" s="36"/>
      <c r="V4" s="36"/>
      <c r="W4" s="36"/>
      <c r="X4" s="36"/>
      <c r="Y4" s="36"/>
    </row>
    <row r="5" spans="1:27" ht="42.75" customHeight="1">
      <c r="B5" s="598" t="s">
        <v>676</v>
      </c>
      <c r="C5" s="599"/>
      <c r="D5" s="599"/>
      <c r="E5" s="599"/>
      <c r="F5" s="599"/>
      <c r="G5" s="599"/>
      <c r="H5" s="599"/>
      <c r="I5" s="599"/>
      <c r="J5" s="599"/>
      <c r="K5" s="599"/>
      <c r="L5" s="599"/>
      <c r="M5" s="599"/>
      <c r="N5" s="599"/>
      <c r="O5" s="599"/>
      <c r="P5" s="599"/>
      <c r="Q5" s="599"/>
      <c r="R5" s="599"/>
      <c r="S5" s="599"/>
      <c r="T5" s="599"/>
      <c r="U5" s="599"/>
      <c r="V5" s="599"/>
      <c r="W5" s="599"/>
      <c r="X5" s="599"/>
      <c r="Y5" s="599"/>
    </row>
    <row r="6" spans="1:27" ht="9.75" customHeight="1">
      <c r="A6" s="36"/>
      <c r="B6" s="70"/>
      <c r="C6" s="69"/>
      <c r="D6" s="52"/>
      <c r="E6" s="52"/>
      <c r="F6" s="52"/>
      <c r="G6" s="52"/>
      <c r="H6" s="52"/>
      <c r="I6" s="52"/>
      <c r="J6" s="52"/>
      <c r="K6" s="52"/>
      <c r="L6" s="52"/>
      <c r="M6" s="52"/>
      <c r="N6" s="52"/>
      <c r="O6" s="52"/>
      <c r="P6" s="52"/>
      <c r="Q6" s="52"/>
      <c r="R6" s="52"/>
      <c r="S6" s="52"/>
      <c r="T6" s="52"/>
      <c r="U6" s="52"/>
      <c r="V6" s="52"/>
      <c r="W6" s="52"/>
      <c r="X6" s="52"/>
      <c r="Y6" s="51"/>
    </row>
    <row r="7" spans="1:27" ht="15" hidden="1" customHeight="1">
      <c r="A7" s="36"/>
      <c r="B7" s="70"/>
      <c r="C7" s="69"/>
      <c r="D7" s="52"/>
      <c r="E7" s="595" t="s">
        <v>567</v>
      </c>
      <c r="F7" s="595"/>
      <c r="G7" s="595"/>
      <c r="H7" s="595"/>
      <c r="I7" s="595"/>
      <c r="J7" s="595"/>
      <c r="K7" s="595"/>
      <c r="L7" s="595"/>
      <c r="M7" s="595"/>
      <c r="N7" s="595"/>
      <c r="O7" s="595"/>
      <c r="P7" s="595"/>
      <c r="Q7" s="595"/>
      <c r="R7" s="595"/>
      <c r="S7" s="595"/>
      <c r="T7" s="595"/>
      <c r="U7" s="595"/>
      <c r="V7" s="595"/>
      <c r="W7" s="595"/>
      <c r="X7" s="595"/>
      <c r="Y7" s="51"/>
    </row>
    <row r="8" spans="1:27" ht="15" hidden="1" customHeight="1">
      <c r="A8" s="36"/>
      <c r="B8" s="70"/>
      <c r="C8" s="69"/>
      <c r="D8" s="52"/>
      <c r="E8" s="595"/>
      <c r="F8" s="595"/>
      <c r="G8" s="595"/>
      <c r="H8" s="595"/>
      <c r="I8" s="595"/>
      <c r="J8" s="595"/>
      <c r="K8" s="595"/>
      <c r="L8" s="595"/>
      <c r="M8" s="595"/>
      <c r="N8" s="595"/>
      <c r="O8" s="595"/>
      <c r="P8" s="595"/>
      <c r="Q8" s="595"/>
      <c r="R8" s="595"/>
      <c r="S8" s="595"/>
      <c r="T8" s="595"/>
      <c r="U8" s="595"/>
      <c r="V8" s="595"/>
      <c r="W8" s="595"/>
      <c r="X8" s="595"/>
      <c r="Y8" s="51"/>
    </row>
    <row r="9" spans="1:27" ht="15" hidden="1" customHeight="1">
      <c r="A9" s="36"/>
      <c r="B9" s="70"/>
      <c r="C9" s="69"/>
      <c r="D9" s="52"/>
      <c r="E9" s="595"/>
      <c r="F9" s="595"/>
      <c r="G9" s="595"/>
      <c r="H9" s="595"/>
      <c r="I9" s="595"/>
      <c r="J9" s="595"/>
      <c r="K9" s="595"/>
      <c r="L9" s="595"/>
      <c r="M9" s="595"/>
      <c r="N9" s="595"/>
      <c r="O9" s="595"/>
      <c r="P9" s="595"/>
      <c r="Q9" s="595"/>
      <c r="R9" s="595"/>
      <c r="S9" s="595"/>
      <c r="T9" s="595"/>
      <c r="U9" s="595"/>
      <c r="V9" s="595"/>
      <c r="W9" s="595"/>
      <c r="X9" s="595"/>
      <c r="Y9" s="51"/>
    </row>
    <row r="10" spans="1:27" ht="10.5" hidden="1" customHeight="1">
      <c r="A10" s="36"/>
      <c r="B10" s="70"/>
      <c r="C10" s="69"/>
      <c r="D10" s="52"/>
      <c r="E10" s="595"/>
      <c r="F10" s="595"/>
      <c r="G10" s="595"/>
      <c r="H10" s="595"/>
      <c r="I10" s="595"/>
      <c r="J10" s="595"/>
      <c r="K10" s="595"/>
      <c r="L10" s="595"/>
      <c r="M10" s="595"/>
      <c r="N10" s="595"/>
      <c r="O10" s="595"/>
      <c r="P10" s="595"/>
      <c r="Q10" s="595"/>
      <c r="R10" s="595"/>
      <c r="S10" s="595"/>
      <c r="T10" s="595"/>
      <c r="U10" s="595"/>
      <c r="V10" s="595"/>
      <c r="W10" s="595"/>
      <c r="X10" s="595"/>
      <c r="Y10" s="51"/>
    </row>
    <row r="11" spans="1:27" ht="27" hidden="1" customHeight="1">
      <c r="A11" s="36"/>
      <c r="B11" s="70"/>
      <c r="C11" s="69"/>
      <c r="D11" s="52"/>
      <c r="E11" s="595"/>
      <c r="F11" s="595"/>
      <c r="G11" s="595"/>
      <c r="H11" s="595"/>
      <c r="I11" s="595"/>
      <c r="J11" s="595"/>
      <c r="K11" s="595"/>
      <c r="L11" s="595"/>
      <c r="M11" s="595"/>
      <c r="N11" s="595"/>
      <c r="O11" s="595"/>
      <c r="P11" s="595"/>
      <c r="Q11" s="595"/>
      <c r="R11" s="595"/>
      <c r="S11" s="595"/>
      <c r="T11" s="595"/>
      <c r="U11" s="595"/>
      <c r="V11" s="595"/>
      <c r="W11" s="595"/>
      <c r="X11" s="595"/>
      <c r="Y11" s="51"/>
    </row>
    <row r="12" spans="1:27" ht="12" hidden="1" customHeight="1">
      <c r="A12" s="36"/>
      <c r="B12" s="70"/>
      <c r="C12" s="69"/>
      <c r="D12" s="52"/>
      <c r="E12" s="595"/>
      <c r="F12" s="595"/>
      <c r="G12" s="595"/>
      <c r="H12" s="595"/>
      <c r="I12" s="595"/>
      <c r="J12" s="595"/>
      <c r="K12" s="595"/>
      <c r="L12" s="595"/>
      <c r="M12" s="595"/>
      <c r="N12" s="595"/>
      <c r="O12" s="595"/>
      <c r="P12" s="595"/>
      <c r="Q12" s="595"/>
      <c r="R12" s="595"/>
      <c r="S12" s="595"/>
      <c r="T12" s="595"/>
      <c r="U12" s="595"/>
      <c r="V12" s="595"/>
      <c r="W12" s="595"/>
      <c r="X12" s="595"/>
      <c r="Y12" s="51"/>
    </row>
    <row r="13" spans="1:27" ht="38.25" hidden="1" customHeight="1">
      <c r="A13" s="36"/>
      <c r="B13" s="70"/>
      <c r="C13" s="69"/>
      <c r="D13" s="52"/>
      <c r="E13" s="595"/>
      <c r="F13" s="595"/>
      <c r="G13" s="595"/>
      <c r="H13" s="595"/>
      <c r="I13" s="595"/>
      <c r="J13" s="595"/>
      <c r="K13" s="595"/>
      <c r="L13" s="595"/>
      <c r="M13" s="595"/>
      <c r="N13" s="595"/>
      <c r="O13" s="595"/>
      <c r="P13" s="595"/>
      <c r="Q13" s="595"/>
      <c r="R13" s="595"/>
      <c r="S13" s="595"/>
      <c r="T13" s="595"/>
      <c r="U13" s="595"/>
      <c r="V13" s="595"/>
      <c r="W13" s="595"/>
      <c r="X13" s="595"/>
      <c r="Y13" s="65"/>
    </row>
    <row r="14" spans="1:27" ht="15" hidden="1" customHeight="1">
      <c r="A14" s="36"/>
      <c r="B14" s="70"/>
      <c r="C14" s="69"/>
      <c r="D14" s="52"/>
      <c r="E14" s="595"/>
      <c r="F14" s="595"/>
      <c r="G14" s="595"/>
      <c r="H14" s="595"/>
      <c r="I14" s="595"/>
      <c r="J14" s="595"/>
      <c r="K14" s="595"/>
      <c r="L14" s="595"/>
      <c r="M14" s="595"/>
      <c r="N14" s="595"/>
      <c r="O14" s="595"/>
      <c r="P14" s="595"/>
      <c r="Q14" s="595"/>
      <c r="R14" s="595"/>
      <c r="S14" s="595"/>
      <c r="T14" s="595"/>
      <c r="U14" s="595"/>
      <c r="V14" s="595"/>
      <c r="W14" s="595"/>
      <c r="X14" s="595"/>
      <c r="Y14" s="51"/>
    </row>
    <row r="15" spans="1:27" ht="15" hidden="1">
      <c r="A15" s="36"/>
      <c r="B15" s="70"/>
      <c r="C15" s="69"/>
      <c r="D15" s="52"/>
      <c r="E15" s="595"/>
      <c r="F15" s="595"/>
      <c r="G15" s="595"/>
      <c r="H15" s="595"/>
      <c r="I15" s="595"/>
      <c r="J15" s="595"/>
      <c r="K15" s="595"/>
      <c r="L15" s="595"/>
      <c r="M15" s="595"/>
      <c r="N15" s="595"/>
      <c r="O15" s="595"/>
      <c r="P15" s="595"/>
      <c r="Q15" s="595"/>
      <c r="R15" s="595"/>
      <c r="S15" s="595"/>
      <c r="T15" s="595"/>
      <c r="U15" s="595"/>
      <c r="V15" s="595"/>
      <c r="W15" s="595"/>
      <c r="X15" s="595"/>
      <c r="Y15" s="51"/>
    </row>
    <row r="16" spans="1:27" ht="15" hidden="1">
      <c r="A16" s="36"/>
      <c r="B16" s="70"/>
      <c r="C16" s="69"/>
      <c r="D16" s="52"/>
      <c r="E16" s="595"/>
      <c r="F16" s="595"/>
      <c r="G16" s="595"/>
      <c r="H16" s="595"/>
      <c r="I16" s="595"/>
      <c r="J16" s="595"/>
      <c r="K16" s="595"/>
      <c r="L16" s="595"/>
      <c r="M16" s="595"/>
      <c r="N16" s="595"/>
      <c r="O16" s="595"/>
      <c r="P16" s="595"/>
      <c r="Q16" s="595"/>
      <c r="R16" s="595"/>
      <c r="S16" s="595"/>
      <c r="T16" s="595"/>
      <c r="U16" s="595"/>
      <c r="V16" s="595"/>
      <c r="W16" s="595"/>
      <c r="X16" s="595"/>
      <c r="Y16" s="51"/>
    </row>
    <row r="17" spans="1:25" ht="15" hidden="1" customHeight="1">
      <c r="A17" s="36"/>
      <c r="B17" s="70"/>
      <c r="C17" s="69"/>
      <c r="D17" s="52"/>
      <c r="E17" s="595"/>
      <c r="F17" s="595"/>
      <c r="G17" s="595"/>
      <c r="H17" s="595"/>
      <c r="I17" s="595"/>
      <c r="J17" s="595"/>
      <c r="K17" s="595"/>
      <c r="L17" s="595"/>
      <c r="M17" s="595"/>
      <c r="N17" s="595"/>
      <c r="O17" s="595"/>
      <c r="P17" s="595"/>
      <c r="Q17" s="595"/>
      <c r="R17" s="595"/>
      <c r="S17" s="595"/>
      <c r="T17" s="595"/>
      <c r="U17" s="595"/>
      <c r="V17" s="595"/>
      <c r="W17" s="595"/>
      <c r="X17" s="595"/>
      <c r="Y17" s="51"/>
    </row>
    <row r="18" spans="1:25" ht="15" hidden="1">
      <c r="A18" s="36"/>
      <c r="B18" s="70"/>
      <c r="C18" s="69"/>
      <c r="D18" s="52"/>
      <c r="E18" s="595"/>
      <c r="F18" s="595"/>
      <c r="G18" s="595"/>
      <c r="H18" s="595"/>
      <c r="I18" s="595"/>
      <c r="J18" s="595"/>
      <c r="K18" s="595"/>
      <c r="L18" s="595"/>
      <c r="M18" s="595"/>
      <c r="N18" s="595"/>
      <c r="O18" s="595"/>
      <c r="P18" s="595"/>
      <c r="Q18" s="595"/>
      <c r="R18" s="595"/>
      <c r="S18" s="595"/>
      <c r="T18" s="595"/>
      <c r="U18" s="595"/>
      <c r="V18" s="595"/>
      <c r="W18" s="595"/>
      <c r="X18" s="595"/>
      <c r="Y18" s="51"/>
    </row>
    <row r="19" spans="1:25" ht="59.25" hidden="1" customHeight="1">
      <c r="A19" s="36"/>
      <c r="B19" s="70"/>
      <c r="C19" s="69"/>
      <c r="D19" s="58"/>
      <c r="E19" s="595"/>
      <c r="F19" s="595"/>
      <c r="G19" s="595"/>
      <c r="H19" s="595"/>
      <c r="I19" s="595"/>
      <c r="J19" s="595"/>
      <c r="K19" s="595"/>
      <c r="L19" s="595"/>
      <c r="M19" s="595"/>
      <c r="N19" s="595"/>
      <c r="O19" s="595"/>
      <c r="P19" s="595"/>
      <c r="Q19" s="595"/>
      <c r="R19" s="595"/>
      <c r="S19" s="595"/>
      <c r="T19" s="595"/>
      <c r="U19" s="595"/>
      <c r="V19" s="595"/>
      <c r="W19" s="595"/>
      <c r="X19" s="595"/>
      <c r="Y19" s="51"/>
    </row>
    <row r="20" spans="1:25" ht="15" hidden="1">
      <c r="A20" s="36"/>
      <c r="B20" s="70"/>
      <c r="C20" s="69"/>
      <c r="D20" s="58"/>
      <c r="E20" s="57"/>
      <c r="F20" s="57"/>
      <c r="G20" s="57"/>
      <c r="H20" s="57"/>
      <c r="I20" s="57"/>
      <c r="J20" s="57"/>
      <c r="K20" s="57"/>
      <c r="L20" s="57"/>
      <c r="M20" s="57"/>
      <c r="N20" s="57"/>
      <c r="O20" s="57"/>
      <c r="P20" s="57"/>
      <c r="Q20" s="57"/>
      <c r="R20" s="57"/>
      <c r="S20" s="57"/>
      <c r="T20" s="57"/>
      <c r="U20" s="57"/>
      <c r="V20" s="57"/>
      <c r="W20" s="57"/>
      <c r="X20" s="57"/>
      <c r="Y20" s="51"/>
    </row>
    <row r="21" spans="1:25" ht="14.25" hidden="1" customHeight="1">
      <c r="A21" s="36"/>
      <c r="B21" s="70"/>
      <c r="C21" s="69"/>
      <c r="D21" s="53"/>
      <c r="E21" s="64" t="s">
        <v>236</v>
      </c>
      <c r="F21" s="601" t="s">
        <v>253</v>
      </c>
      <c r="G21" s="602"/>
      <c r="H21" s="602"/>
      <c r="I21" s="602"/>
      <c r="J21" s="602"/>
      <c r="K21" s="602"/>
      <c r="L21" s="602"/>
      <c r="M21" s="602"/>
      <c r="N21" s="52"/>
      <c r="O21" s="63" t="s">
        <v>236</v>
      </c>
      <c r="P21" s="603" t="s">
        <v>237</v>
      </c>
      <c r="Q21" s="604"/>
      <c r="R21" s="604"/>
      <c r="S21" s="604"/>
      <c r="T21" s="604"/>
      <c r="U21" s="604"/>
      <c r="V21" s="604"/>
      <c r="W21" s="604"/>
      <c r="X21" s="604"/>
      <c r="Y21" s="51"/>
    </row>
    <row r="22" spans="1:25" ht="14.25" hidden="1" customHeight="1">
      <c r="A22" s="36"/>
      <c r="B22" s="70"/>
      <c r="C22" s="69"/>
      <c r="D22" s="53"/>
      <c r="E22" s="81" t="s">
        <v>236</v>
      </c>
      <c r="F22" s="601" t="s">
        <v>239</v>
      </c>
      <c r="G22" s="602"/>
      <c r="H22" s="602"/>
      <c r="I22" s="602"/>
      <c r="J22" s="602"/>
      <c r="K22" s="602"/>
      <c r="L22" s="602"/>
      <c r="M22" s="602"/>
      <c r="N22" s="52"/>
      <c r="O22" s="66" t="s">
        <v>236</v>
      </c>
      <c r="P22" s="603" t="s">
        <v>565</v>
      </c>
      <c r="Q22" s="604"/>
      <c r="R22" s="604"/>
      <c r="S22" s="604"/>
      <c r="T22" s="604"/>
      <c r="U22" s="604"/>
      <c r="V22" s="604"/>
      <c r="W22" s="604"/>
      <c r="X22" s="604"/>
      <c r="Y22" s="51"/>
    </row>
    <row r="23" spans="1:25" ht="27" hidden="1" customHeight="1">
      <c r="A23" s="36"/>
      <c r="B23" s="70"/>
      <c r="C23" s="69"/>
      <c r="D23" s="53"/>
      <c r="E23" s="52"/>
      <c r="F23" s="52"/>
      <c r="G23" s="52"/>
      <c r="H23" s="52"/>
      <c r="I23" s="52"/>
      <c r="J23" s="52"/>
      <c r="K23" s="52"/>
      <c r="L23" s="52"/>
      <c r="M23" s="52"/>
      <c r="N23" s="52"/>
      <c r="O23" s="52"/>
      <c r="P23" s="596"/>
      <c r="Q23" s="596"/>
      <c r="R23" s="596"/>
      <c r="S23" s="596"/>
      <c r="T23" s="596"/>
      <c r="U23" s="596"/>
      <c r="V23" s="596"/>
      <c r="W23" s="596"/>
      <c r="X23" s="52"/>
      <c r="Y23" s="51"/>
    </row>
    <row r="24" spans="1:25" ht="10.5" hidden="1" customHeight="1">
      <c r="A24" s="36"/>
      <c r="B24" s="70"/>
      <c r="C24" s="69"/>
      <c r="D24" s="53"/>
      <c r="E24" s="52"/>
      <c r="F24" s="52"/>
      <c r="G24" s="52"/>
      <c r="H24" s="52"/>
      <c r="I24" s="52"/>
      <c r="J24" s="52"/>
      <c r="K24" s="52"/>
      <c r="L24" s="52"/>
      <c r="M24" s="52"/>
      <c r="N24" s="52"/>
      <c r="O24" s="52"/>
      <c r="P24" s="52"/>
      <c r="Q24" s="52"/>
      <c r="R24" s="52"/>
      <c r="S24" s="52"/>
      <c r="T24" s="52"/>
      <c r="U24" s="52"/>
      <c r="V24" s="52"/>
      <c r="W24" s="52"/>
      <c r="X24" s="52"/>
      <c r="Y24" s="51"/>
    </row>
    <row r="25" spans="1:25" ht="27" hidden="1" customHeight="1">
      <c r="A25" s="36"/>
      <c r="B25" s="70"/>
      <c r="C25" s="69"/>
      <c r="D25" s="53"/>
      <c r="E25" s="52"/>
      <c r="F25" s="52"/>
      <c r="G25" s="52"/>
      <c r="H25" s="52"/>
      <c r="I25" s="52"/>
      <c r="J25" s="52"/>
      <c r="K25" s="52"/>
      <c r="L25" s="52"/>
      <c r="M25" s="52"/>
      <c r="N25" s="52"/>
      <c r="O25" s="52"/>
      <c r="P25" s="52"/>
      <c r="Q25" s="52"/>
      <c r="R25" s="52"/>
      <c r="S25" s="52"/>
      <c r="T25" s="52"/>
      <c r="U25" s="52"/>
      <c r="V25" s="52"/>
      <c r="W25" s="52"/>
      <c r="X25" s="52"/>
      <c r="Y25" s="51"/>
    </row>
    <row r="26" spans="1:25" ht="12" hidden="1" customHeight="1">
      <c r="A26" s="36"/>
      <c r="B26" s="70"/>
      <c r="C26" s="69"/>
      <c r="D26" s="53"/>
      <c r="E26" s="52"/>
      <c r="F26" s="52"/>
      <c r="G26" s="52"/>
      <c r="H26" s="52"/>
      <c r="I26" s="52"/>
      <c r="J26" s="52"/>
      <c r="K26" s="52"/>
      <c r="L26" s="52"/>
      <c r="M26" s="52"/>
      <c r="N26" s="52"/>
      <c r="O26" s="52"/>
      <c r="P26" s="52"/>
      <c r="Q26" s="52"/>
      <c r="R26" s="52"/>
      <c r="S26" s="52"/>
      <c r="T26" s="52"/>
      <c r="U26" s="52"/>
      <c r="V26" s="52"/>
      <c r="W26" s="52"/>
      <c r="X26" s="52"/>
      <c r="Y26" s="51"/>
    </row>
    <row r="27" spans="1:25" ht="38.25" hidden="1" customHeight="1">
      <c r="A27" s="36"/>
      <c r="B27" s="70"/>
      <c r="C27" s="69"/>
      <c r="D27" s="53"/>
      <c r="E27" s="52"/>
      <c r="F27" s="52"/>
      <c r="G27" s="52"/>
      <c r="H27" s="52"/>
      <c r="I27" s="52"/>
      <c r="J27" s="52"/>
      <c r="K27" s="52"/>
      <c r="L27" s="52"/>
      <c r="M27" s="52"/>
      <c r="N27" s="52"/>
      <c r="O27" s="52"/>
      <c r="P27" s="52"/>
      <c r="Q27" s="52"/>
      <c r="R27" s="52"/>
      <c r="S27" s="52"/>
      <c r="T27" s="52"/>
      <c r="U27" s="52"/>
      <c r="V27" s="52"/>
      <c r="W27" s="52"/>
      <c r="X27" s="52"/>
      <c r="Y27" s="51"/>
    </row>
    <row r="28" spans="1:25" ht="15" hidden="1">
      <c r="A28" s="36"/>
      <c r="B28" s="70"/>
      <c r="C28" s="69"/>
      <c r="D28" s="53"/>
      <c r="E28" s="52"/>
      <c r="F28" s="52"/>
      <c r="G28" s="52"/>
      <c r="H28" s="52"/>
      <c r="I28" s="52"/>
      <c r="J28" s="52"/>
      <c r="K28" s="52"/>
      <c r="L28" s="52"/>
      <c r="M28" s="52"/>
      <c r="N28" s="52"/>
      <c r="O28" s="52"/>
      <c r="P28" s="52"/>
      <c r="Q28" s="52"/>
      <c r="R28" s="52"/>
      <c r="S28" s="52"/>
      <c r="T28" s="52"/>
      <c r="U28" s="52"/>
      <c r="V28" s="52"/>
      <c r="W28" s="52"/>
      <c r="X28" s="52"/>
      <c r="Y28" s="51"/>
    </row>
    <row r="29" spans="1:25" ht="15" hidden="1">
      <c r="A29" s="36"/>
      <c r="B29" s="70"/>
      <c r="C29" s="69"/>
      <c r="D29" s="53"/>
      <c r="E29" s="52"/>
      <c r="F29" s="52"/>
      <c r="G29" s="52"/>
      <c r="H29" s="52"/>
      <c r="I29" s="52"/>
      <c r="J29" s="52"/>
      <c r="K29" s="52"/>
      <c r="L29" s="52"/>
      <c r="M29" s="52"/>
      <c r="N29" s="52"/>
      <c r="O29" s="52"/>
      <c r="P29" s="52"/>
      <c r="Q29" s="52"/>
      <c r="R29" s="52"/>
      <c r="S29" s="52"/>
      <c r="T29" s="52"/>
      <c r="U29" s="52"/>
      <c r="V29" s="52"/>
      <c r="W29" s="52"/>
      <c r="X29" s="52"/>
      <c r="Y29" s="51"/>
    </row>
    <row r="30" spans="1:25" ht="15" hidden="1">
      <c r="A30" s="36"/>
      <c r="B30" s="70"/>
      <c r="C30" s="69"/>
      <c r="D30" s="53"/>
      <c r="E30" s="52"/>
      <c r="F30" s="52"/>
      <c r="G30" s="52"/>
      <c r="H30" s="52"/>
      <c r="I30" s="52"/>
      <c r="J30" s="52"/>
      <c r="K30" s="52"/>
      <c r="L30" s="52"/>
      <c r="M30" s="52"/>
      <c r="N30" s="52"/>
      <c r="O30" s="52"/>
      <c r="P30" s="52"/>
      <c r="Q30" s="52"/>
      <c r="R30" s="52"/>
      <c r="S30" s="52"/>
      <c r="T30" s="52"/>
      <c r="U30" s="52"/>
      <c r="V30" s="52"/>
      <c r="W30" s="52"/>
      <c r="X30" s="52"/>
      <c r="Y30" s="51"/>
    </row>
    <row r="31" spans="1:25" ht="15" hidden="1">
      <c r="A31" s="36"/>
      <c r="B31" s="70"/>
      <c r="C31" s="69"/>
      <c r="D31" s="53"/>
      <c r="E31" s="52"/>
      <c r="F31" s="52"/>
      <c r="G31" s="52"/>
      <c r="H31" s="52"/>
      <c r="I31" s="52"/>
      <c r="J31" s="52"/>
      <c r="K31" s="52"/>
      <c r="L31" s="52"/>
      <c r="M31" s="52"/>
      <c r="N31" s="52"/>
      <c r="O31" s="52"/>
      <c r="P31" s="52"/>
      <c r="Q31" s="52"/>
      <c r="R31" s="52"/>
      <c r="S31" s="52"/>
      <c r="T31" s="52"/>
      <c r="U31" s="52"/>
      <c r="V31" s="52"/>
      <c r="W31" s="52"/>
      <c r="X31" s="52"/>
      <c r="Y31" s="51"/>
    </row>
    <row r="32" spans="1:25" ht="15" hidden="1">
      <c r="A32" s="36"/>
      <c r="B32" s="70"/>
      <c r="C32" s="69"/>
      <c r="D32" s="53"/>
      <c r="E32" s="52"/>
      <c r="F32" s="52"/>
      <c r="G32" s="52"/>
      <c r="H32" s="52"/>
      <c r="I32" s="52"/>
      <c r="J32" s="52"/>
      <c r="K32" s="52"/>
      <c r="L32" s="52"/>
      <c r="M32" s="52"/>
      <c r="N32" s="52"/>
      <c r="O32" s="52"/>
      <c r="P32" s="52"/>
      <c r="Q32" s="52"/>
      <c r="R32" s="52"/>
      <c r="S32" s="52"/>
      <c r="T32" s="52"/>
      <c r="U32" s="52"/>
      <c r="V32" s="52"/>
      <c r="W32" s="52"/>
      <c r="X32" s="52"/>
      <c r="Y32" s="51"/>
    </row>
    <row r="33" spans="1:25" ht="18.75" hidden="1" customHeight="1">
      <c r="A33" s="36"/>
      <c r="B33" s="70"/>
      <c r="C33" s="69"/>
      <c r="D33" s="58"/>
      <c r="E33" s="57"/>
      <c r="F33" s="57"/>
      <c r="G33" s="57"/>
      <c r="H33" s="57"/>
      <c r="I33" s="57"/>
      <c r="J33" s="57"/>
      <c r="K33" s="57"/>
      <c r="L33" s="57"/>
      <c r="M33" s="57"/>
      <c r="N33" s="57"/>
      <c r="O33" s="57"/>
      <c r="P33" s="57"/>
      <c r="Q33" s="57"/>
      <c r="R33" s="57"/>
      <c r="S33" s="57"/>
      <c r="T33" s="57"/>
      <c r="U33" s="57"/>
      <c r="V33" s="57"/>
      <c r="W33" s="57"/>
      <c r="X33" s="57"/>
      <c r="Y33" s="51"/>
    </row>
    <row r="34" spans="1:25" ht="15" hidden="1">
      <c r="A34" s="36"/>
      <c r="B34" s="70"/>
      <c r="C34" s="69"/>
      <c r="D34" s="58"/>
      <c r="E34" s="57"/>
      <c r="F34" s="57"/>
      <c r="G34" s="57"/>
      <c r="H34" s="57"/>
      <c r="I34" s="57"/>
      <c r="J34" s="57"/>
      <c r="K34" s="57"/>
      <c r="L34" s="57"/>
      <c r="M34" s="57"/>
      <c r="N34" s="57"/>
      <c r="O34" s="57"/>
      <c r="P34" s="57"/>
      <c r="Q34" s="57"/>
      <c r="R34" s="57"/>
      <c r="S34" s="57"/>
      <c r="T34" s="57"/>
      <c r="U34" s="57"/>
      <c r="V34" s="57"/>
      <c r="W34" s="57"/>
      <c r="X34" s="57"/>
      <c r="Y34" s="51"/>
    </row>
    <row r="35" spans="1:25" ht="24" hidden="1" customHeight="1">
      <c r="A35" s="36"/>
      <c r="B35" s="70"/>
      <c r="C35" s="69"/>
      <c r="D35" s="53"/>
      <c r="E35" s="600" t="s">
        <v>392</v>
      </c>
      <c r="F35" s="600"/>
      <c r="G35" s="600"/>
      <c r="H35" s="600"/>
      <c r="I35" s="600"/>
      <c r="J35" s="600"/>
      <c r="K35" s="600"/>
      <c r="L35" s="600"/>
      <c r="M35" s="600"/>
      <c r="N35" s="600"/>
      <c r="O35" s="600"/>
      <c r="P35" s="600"/>
      <c r="Q35" s="600"/>
      <c r="R35" s="600"/>
      <c r="S35" s="600"/>
      <c r="T35" s="600"/>
      <c r="U35" s="600"/>
      <c r="V35" s="600"/>
      <c r="W35" s="600"/>
      <c r="X35" s="600"/>
      <c r="Y35" s="51"/>
    </row>
    <row r="36" spans="1:25" ht="38.25" hidden="1" customHeight="1">
      <c r="A36" s="36"/>
      <c r="B36" s="70"/>
      <c r="C36" s="69"/>
      <c r="D36" s="53"/>
      <c r="E36" s="600"/>
      <c r="F36" s="600"/>
      <c r="G36" s="600"/>
      <c r="H36" s="600"/>
      <c r="I36" s="600"/>
      <c r="J36" s="600"/>
      <c r="K36" s="600"/>
      <c r="L36" s="600"/>
      <c r="M36" s="600"/>
      <c r="N36" s="600"/>
      <c r="O36" s="600"/>
      <c r="P36" s="600"/>
      <c r="Q36" s="600"/>
      <c r="R36" s="600"/>
      <c r="S36" s="600"/>
      <c r="T36" s="600"/>
      <c r="U36" s="600"/>
      <c r="V36" s="600"/>
      <c r="W36" s="600"/>
      <c r="X36" s="600"/>
      <c r="Y36" s="51"/>
    </row>
    <row r="37" spans="1:25" ht="9.75" hidden="1" customHeight="1">
      <c r="A37" s="36"/>
      <c r="B37" s="70"/>
      <c r="C37" s="69"/>
      <c r="D37" s="53"/>
      <c r="E37" s="600"/>
      <c r="F37" s="600"/>
      <c r="G37" s="600"/>
      <c r="H37" s="600"/>
      <c r="I37" s="600"/>
      <c r="J37" s="600"/>
      <c r="K37" s="600"/>
      <c r="L37" s="600"/>
      <c r="M37" s="600"/>
      <c r="N37" s="600"/>
      <c r="O37" s="600"/>
      <c r="P37" s="600"/>
      <c r="Q37" s="600"/>
      <c r="R37" s="600"/>
      <c r="S37" s="600"/>
      <c r="T37" s="600"/>
      <c r="U37" s="600"/>
      <c r="V37" s="600"/>
      <c r="W37" s="600"/>
      <c r="X37" s="600"/>
      <c r="Y37" s="51"/>
    </row>
    <row r="38" spans="1:25" ht="51" hidden="1" customHeight="1">
      <c r="A38" s="36"/>
      <c r="B38" s="70"/>
      <c r="C38" s="69"/>
      <c r="D38" s="53"/>
      <c r="E38" s="600"/>
      <c r="F38" s="600"/>
      <c r="G38" s="600"/>
      <c r="H38" s="600"/>
      <c r="I38" s="600"/>
      <c r="J38" s="600"/>
      <c r="K38" s="600"/>
      <c r="L38" s="600"/>
      <c r="M38" s="600"/>
      <c r="N38" s="600"/>
      <c r="O38" s="600"/>
      <c r="P38" s="600"/>
      <c r="Q38" s="600"/>
      <c r="R38" s="600"/>
      <c r="S38" s="600"/>
      <c r="T38" s="600"/>
      <c r="U38" s="600"/>
      <c r="V38" s="600"/>
      <c r="W38" s="600"/>
      <c r="X38" s="600"/>
      <c r="Y38" s="51"/>
    </row>
    <row r="39" spans="1:25" ht="15" hidden="1" customHeight="1">
      <c r="A39" s="36"/>
      <c r="B39" s="70"/>
      <c r="C39" s="69"/>
      <c r="D39" s="53"/>
      <c r="E39" s="600"/>
      <c r="F39" s="600"/>
      <c r="G39" s="600"/>
      <c r="H39" s="600"/>
      <c r="I39" s="600"/>
      <c r="J39" s="600"/>
      <c r="K39" s="600"/>
      <c r="L39" s="600"/>
      <c r="M39" s="600"/>
      <c r="N39" s="600"/>
      <c r="O39" s="600"/>
      <c r="P39" s="600"/>
      <c r="Q39" s="600"/>
      <c r="R39" s="600"/>
      <c r="S39" s="600"/>
      <c r="T39" s="600"/>
      <c r="U39" s="600"/>
      <c r="V39" s="600"/>
      <c r="W39" s="600"/>
      <c r="X39" s="600"/>
      <c r="Y39" s="51"/>
    </row>
    <row r="40" spans="1:25" ht="12" hidden="1" customHeight="1">
      <c r="A40" s="36"/>
      <c r="B40" s="70"/>
      <c r="C40" s="69"/>
      <c r="D40" s="53"/>
      <c r="E40" s="605"/>
      <c r="F40" s="606"/>
      <c r="G40" s="606"/>
      <c r="H40" s="606"/>
      <c r="I40" s="606"/>
      <c r="J40" s="606"/>
      <c r="K40" s="606"/>
      <c r="L40" s="606"/>
      <c r="M40" s="606"/>
      <c r="N40" s="606"/>
      <c r="O40" s="606"/>
      <c r="P40" s="606"/>
      <c r="Q40" s="606"/>
      <c r="R40" s="606"/>
      <c r="S40" s="606"/>
      <c r="T40" s="606"/>
      <c r="U40" s="606"/>
      <c r="V40" s="606"/>
      <c r="W40" s="606"/>
      <c r="X40" s="606"/>
      <c r="Y40" s="51"/>
    </row>
    <row r="41" spans="1:25" ht="38.25" hidden="1" customHeight="1">
      <c r="A41" s="36"/>
      <c r="B41" s="70"/>
      <c r="C41" s="69"/>
      <c r="D41" s="53"/>
      <c r="E41" s="600"/>
      <c r="F41" s="600"/>
      <c r="G41" s="600"/>
      <c r="H41" s="600"/>
      <c r="I41" s="600"/>
      <c r="J41" s="600"/>
      <c r="K41" s="600"/>
      <c r="L41" s="600"/>
      <c r="M41" s="600"/>
      <c r="N41" s="600"/>
      <c r="O41" s="600"/>
      <c r="P41" s="600"/>
      <c r="Q41" s="600"/>
      <c r="R41" s="600"/>
      <c r="S41" s="600"/>
      <c r="T41" s="600"/>
      <c r="U41" s="600"/>
      <c r="V41" s="600"/>
      <c r="W41" s="600"/>
      <c r="X41" s="600"/>
      <c r="Y41" s="51"/>
    </row>
    <row r="42" spans="1:25" ht="15" hidden="1">
      <c r="A42" s="36"/>
      <c r="B42" s="70"/>
      <c r="C42" s="69"/>
      <c r="D42" s="53"/>
      <c r="E42" s="600"/>
      <c r="F42" s="600"/>
      <c r="G42" s="600"/>
      <c r="H42" s="600"/>
      <c r="I42" s="600"/>
      <c r="J42" s="600"/>
      <c r="K42" s="600"/>
      <c r="L42" s="600"/>
      <c r="M42" s="600"/>
      <c r="N42" s="600"/>
      <c r="O42" s="600"/>
      <c r="P42" s="600"/>
      <c r="Q42" s="600"/>
      <c r="R42" s="600"/>
      <c r="S42" s="600"/>
      <c r="T42" s="600"/>
      <c r="U42" s="600"/>
      <c r="V42" s="600"/>
      <c r="W42" s="600"/>
      <c r="X42" s="600"/>
      <c r="Y42" s="51"/>
    </row>
    <row r="43" spans="1:25" ht="15" hidden="1">
      <c r="A43" s="36"/>
      <c r="B43" s="70"/>
      <c r="C43" s="69"/>
      <c r="D43" s="53"/>
      <c r="E43" s="600"/>
      <c r="F43" s="600"/>
      <c r="G43" s="600"/>
      <c r="H43" s="600"/>
      <c r="I43" s="600"/>
      <c r="J43" s="600"/>
      <c r="K43" s="600"/>
      <c r="L43" s="600"/>
      <c r="M43" s="600"/>
      <c r="N43" s="600"/>
      <c r="O43" s="600"/>
      <c r="P43" s="600"/>
      <c r="Q43" s="600"/>
      <c r="R43" s="600"/>
      <c r="S43" s="600"/>
      <c r="T43" s="600"/>
      <c r="U43" s="600"/>
      <c r="V43" s="600"/>
      <c r="W43" s="600"/>
      <c r="X43" s="600"/>
      <c r="Y43" s="51"/>
    </row>
    <row r="44" spans="1:25" ht="33.75" hidden="1" customHeight="1">
      <c r="A44" s="36"/>
      <c r="B44" s="70"/>
      <c r="C44" s="69"/>
      <c r="D44" s="58"/>
      <c r="E44" s="600"/>
      <c r="F44" s="600"/>
      <c r="G44" s="600"/>
      <c r="H44" s="600"/>
      <c r="I44" s="600"/>
      <c r="J44" s="600"/>
      <c r="K44" s="600"/>
      <c r="L44" s="600"/>
      <c r="M44" s="600"/>
      <c r="N44" s="600"/>
      <c r="O44" s="600"/>
      <c r="P44" s="600"/>
      <c r="Q44" s="600"/>
      <c r="R44" s="600"/>
      <c r="S44" s="600"/>
      <c r="T44" s="600"/>
      <c r="U44" s="600"/>
      <c r="V44" s="600"/>
      <c r="W44" s="600"/>
      <c r="X44" s="600"/>
      <c r="Y44" s="51"/>
    </row>
    <row r="45" spans="1:25" ht="15" hidden="1">
      <c r="A45" s="36"/>
      <c r="B45" s="70"/>
      <c r="C45" s="69"/>
      <c r="D45" s="58"/>
      <c r="E45" s="600"/>
      <c r="F45" s="600"/>
      <c r="G45" s="600"/>
      <c r="H45" s="600"/>
      <c r="I45" s="600"/>
      <c r="J45" s="600"/>
      <c r="K45" s="600"/>
      <c r="L45" s="600"/>
      <c r="M45" s="600"/>
      <c r="N45" s="600"/>
      <c r="O45" s="600"/>
      <c r="P45" s="600"/>
      <c r="Q45" s="600"/>
      <c r="R45" s="600"/>
      <c r="S45" s="600"/>
      <c r="T45" s="600"/>
      <c r="U45" s="600"/>
      <c r="V45" s="600"/>
      <c r="W45" s="600"/>
      <c r="X45" s="600"/>
      <c r="Y45" s="51"/>
    </row>
    <row r="46" spans="1:25" ht="24" hidden="1" customHeight="1">
      <c r="A46" s="36"/>
      <c r="B46" s="70"/>
      <c r="C46" s="69"/>
      <c r="D46" s="53"/>
      <c r="E46" s="595" t="s">
        <v>235</v>
      </c>
      <c r="F46" s="595"/>
      <c r="G46" s="595"/>
      <c r="H46" s="595"/>
      <c r="I46" s="595"/>
      <c r="J46" s="595"/>
      <c r="K46" s="595"/>
      <c r="L46" s="595"/>
      <c r="M46" s="595"/>
      <c r="N46" s="595"/>
      <c r="O46" s="595"/>
      <c r="P46" s="595"/>
      <c r="Q46" s="595"/>
      <c r="R46" s="595"/>
      <c r="S46" s="595"/>
      <c r="T46" s="595"/>
      <c r="U46" s="595"/>
      <c r="V46" s="595"/>
      <c r="W46" s="595"/>
      <c r="X46" s="595"/>
      <c r="Y46" s="51"/>
    </row>
    <row r="47" spans="1:25" ht="37.5" hidden="1" customHeight="1">
      <c r="A47" s="36"/>
      <c r="B47" s="70"/>
      <c r="C47" s="69"/>
      <c r="D47" s="53"/>
      <c r="E47" s="595"/>
      <c r="F47" s="595"/>
      <c r="G47" s="595"/>
      <c r="H47" s="595"/>
      <c r="I47" s="595"/>
      <c r="J47" s="595"/>
      <c r="K47" s="595"/>
      <c r="L47" s="595"/>
      <c r="M47" s="595"/>
      <c r="N47" s="595"/>
      <c r="O47" s="595"/>
      <c r="P47" s="595"/>
      <c r="Q47" s="595"/>
      <c r="R47" s="595"/>
      <c r="S47" s="595"/>
      <c r="T47" s="595"/>
      <c r="U47" s="595"/>
      <c r="V47" s="595"/>
      <c r="W47" s="595"/>
      <c r="X47" s="595"/>
      <c r="Y47" s="51"/>
    </row>
    <row r="48" spans="1:25" ht="24" hidden="1" customHeight="1">
      <c r="A48" s="36"/>
      <c r="B48" s="70"/>
      <c r="C48" s="69"/>
      <c r="D48" s="53"/>
      <c r="E48" s="595"/>
      <c r="F48" s="595"/>
      <c r="G48" s="595"/>
      <c r="H48" s="595"/>
      <c r="I48" s="595"/>
      <c r="J48" s="595"/>
      <c r="K48" s="595"/>
      <c r="L48" s="595"/>
      <c r="M48" s="595"/>
      <c r="N48" s="595"/>
      <c r="O48" s="595"/>
      <c r="P48" s="595"/>
      <c r="Q48" s="595"/>
      <c r="R48" s="595"/>
      <c r="S48" s="595"/>
      <c r="T48" s="595"/>
      <c r="U48" s="595"/>
      <c r="V48" s="595"/>
      <c r="W48" s="595"/>
      <c r="X48" s="595"/>
      <c r="Y48" s="51"/>
    </row>
    <row r="49" spans="1:25" ht="51" hidden="1" customHeight="1">
      <c r="A49" s="36"/>
      <c r="B49" s="70"/>
      <c r="C49" s="69"/>
      <c r="D49" s="53"/>
      <c r="E49" s="595"/>
      <c r="F49" s="595"/>
      <c r="G49" s="595"/>
      <c r="H49" s="595"/>
      <c r="I49" s="595"/>
      <c r="J49" s="595"/>
      <c r="K49" s="595"/>
      <c r="L49" s="595"/>
      <c r="M49" s="595"/>
      <c r="N49" s="595"/>
      <c r="O49" s="595"/>
      <c r="P49" s="595"/>
      <c r="Q49" s="595"/>
      <c r="R49" s="595"/>
      <c r="S49" s="595"/>
      <c r="T49" s="595"/>
      <c r="U49" s="595"/>
      <c r="V49" s="595"/>
      <c r="W49" s="595"/>
      <c r="X49" s="595"/>
      <c r="Y49" s="51"/>
    </row>
    <row r="50" spans="1:25" ht="15" hidden="1">
      <c r="A50" s="36"/>
      <c r="B50" s="70"/>
      <c r="C50" s="69"/>
      <c r="D50" s="53"/>
      <c r="E50" s="595"/>
      <c r="F50" s="595"/>
      <c r="G50" s="595"/>
      <c r="H50" s="595"/>
      <c r="I50" s="595"/>
      <c r="J50" s="595"/>
      <c r="K50" s="595"/>
      <c r="L50" s="595"/>
      <c r="M50" s="595"/>
      <c r="N50" s="595"/>
      <c r="O50" s="595"/>
      <c r="P50" s="595"/>
      <c r="Q50" s="595"/>
      <c r="R50" s="595"/>
      <c r="S50" s="595"/>
      <c r="T50" s="595"/>
      <c r="U50" s="595"/>
      <c r="V50" s="595"/>
      <c r="W50" s="595"/>
      <c r="X50" s="595"/>
      <c r="Y50" s="51"/>
    </row>
    <row r="51" spans="1:25" ht="15" hidden="1">
      <c r="A51" s="36"/>
      <c r="B51" s="70"/>
      <c r="C51" s="69"/>
      <c r="D51" s="53"/>
      <c r="E51" s="595"/>
      <c r="F51" s="595"/>
      <c r="G51" s="595"/>
      <c r="H51" s="595"/>
      <c r="I51" s="595"/>
      <c r="J51" s="595"/>
      <c r="K51" s="595"/>
      <c r="L51" s="595"/>
      <c r="M51" s="595"/>
      <c r="N51" s="595"/>
      <c r="O51" s="595"/>
      <c r="P51" s="595"/>
      <c r="Q51" s="595"/>
      <c r="R51" s="595"/>
      <c r="S51" s="595"/>
      <c r="T51" s="595"/>
      <c r="U51" s="595"/>
      <c r="V51" s="595"/>
      <c r="W51" s="595"/>
      <c r="X51" s="595"/>
      <c r="Y51" s="51"/>
    </row>
    <row r="52" spans="1:25" ht="15" hidden="1">
      <c r="A52" s="36"/>
      <c r="B52" s="70"/>
      <c r="C52" s="69"/>
      <c r="D52" s="53"/>
      <c r="E52" s="595"/>
      <c r="F52" s="595"/>
      <c r="G52" s="595"/>
      <c r="H52" s="595"/>
      <c r="I52" s="595"/>
      <c r="J52" s="595"/>
      <c r="K52" s="595"/>
      <c r="L52" s="595"/>
      <c r="M52" s="595"/>
      <c r="N52" s="595"/>
      <c r="O52" s="595"/>
      <c r="P52" s="595"/>
      <c r="Q52" s="595"/>
      <c r="R52" s="595"/>
      <c r="S52" s="595"/>
      <c r="T52" s="595"/>
      <c r="U52" s="595"/>
      <c r="V52" s="595"/>
      <c r="W52" s="595"/>
      <c r="X52" s="595"/>
      <c r="Y52" s="51"/>
    </row>
    <row r="53" spans="1:25" ht="15" hidden="1">
      <c r="A53" s="36"/>
      <c r="B53" s="70"/>
      <c r="C53" s="69"/>
      <c r="D53" s="53"/>
      <c r="E53" s="595"/>
      <c r="F53" s="595"/>
      <c r="G53" s="595"/>
      <c r="H53" s="595"/>
      <c r="I53" s="595"/>
      <c r="J53" s="595"/>
      <c r="K53" s="595"/>
      <c r="L53" s="595"/>
      <c r="M53" s="595"/>
      <c r="N53" s="595"/>
      <c r="O53" s="595"/>
      <c r="P53" s="595"/>
      <c r="Q53" s="595"/>
      <c r="R53" s="595"/>
      <c r="S53" s="595"/>
      <c r="T53" s="595"/>
      <c r="U53" s="595"/>
      <c r="V53" s="595"/>
      <c r="W53" s="595"/>
      <c r="X53" s="595"/>
      <c r="Y53" s="51"/>
    </row>
    <row r="54" spans="1:25" ht="15" hidden="1">
      <c r="A54" s="36"/>
      <c r="B54" s="70"/>
      <c r="C54" s="69"/>
      <c r="D54" s="53"/>
      <c r="E54" s="595"/>
      <c r="F54" s="595"/>
      <c r="G54" s="595"/>
      <c r="H54" s="595"/>
      <c r="I54" s="595"/>
      <c r="J54" s="595"/>
      <c r="K54" s="595"/>
      <c r="L54" s="595"/>
      <c r="M54" s="595"/>
      <c r="N54" s="595"/>
      <c r="O54" s="595"/>
      <c r="P54" s="595"/>
      <c r="Q54" s="595"/>
      <c r="R54" s="595"/>
      <c r="S54" s="595"/>
      <c r="T54" s="595"/>
      <c r="U54" s="595"/>
      <c r="V54" s="595"/>
      <c r="W54" s="595"/>
      <c r="X54" s="595"/>
      <c r="Y54" s="51"/>
    </row>
    <row r="55" spans="1:25" ht="15" hidden="1">
      <c r="A55" s="36"/>
      <c r="B55" s="70"/>
      <c r="C55" s="69"/>
      <c r="D55" s="53"/>
      <c r="E55" s="595"/>
      <c r="F55" s="595"/>
      <c r="G55" s="595"/>
      <c r="H55" s="595"/>
      <c r="I55" s="595"/>
      <c r="J55" s="595"/>
      <c r="K55" s="595"/>
      <c r="L55" s="595"/>
      <c r="M55" s="595"/>
      <c r="N55" s="595"/>
      <c r="O55" s="595"/>
      <c r="P55" s="595"/>
      <c r="Q55" s="595"/>
      <c r="R55" s="595"/>
      <c r="S55" s="595"/>
      <c r="T55" s="595"/>
      <c r="U55" s="595"/>
      <c r="V55" s="595"/>
      <c r="W55" s="595"/>
      <c r="X55" s="595"/>
      <c r="Y55" s="51"/>
    </row>
    <row r="56" spans="1:25" ht="25.5" hidden="1" customHeight="1">
      <c r="A56" s="36"/>
      <c r="B56" s="70"/>
      <c r="C56" s="69"/>
      <c r="D56" s="58"/>
      <c r="E56" s="595"/>
      <c r="F56" s="595"/>
      <c r="G56" s="595"/>
      <c r="H56" s="595"/>
      <c r="I56" s="595"/>
      <c r="J56" s="595"/>
      <c r="K56" s="595"/>
      <c r="L56" s="595"/>
      <c r="M56" s="595"/>
      <c r="N56" s="595"/>
      <c r="O56" s="595"/>
      <c r="P56" s="595"/>
      <c r="Q56" s="595"/>
      <c r="R56" s="595"/>
      <c r="S56" s="595"/>
      <c r="T56" s="595"/>
      <c r="U56" s="595"/>
      <c r="V56" s="595"/>
      <c r="W56" s="595"/>
      <c r="X56" s="595"/>
      <c r="Y56" s="51"/>
    </row>
    <row r="57" spans="1:25" ht="15" hidden="1">
      <c r="A57" s="36"/>
      <c r="B57" s="70"/>
      <c r="C57" s="69"/>
      <c r="D57" s="58"/>
      <c r="E57" s="595"/>
      <c r="F57" s="595"/>
      <c r="G57" s="595"/>
      <c r="H57" s="595"/>
      <c r="I57" s="595"/>
      <c r="J57" s="595"/>
      <c r="K57" s="595"/>
      <c r="L57" s="595"/>
      <c r="M57" s="595"/>
      <c r="N57" s="595"/>
      <c r="O57" s="595"/>
      <c r="P57" s="595"/>
      <c r="Q57" s="595"/>
      <c r="R57" s="595"/>
      <c r="S57" s="595"/>
      <c r="T57" s="595"/>
      <c r="U57" s="595"/>
      <c r="V57" s="595"/>
      <c r="W57" s="595"/>
      <c r="X57" s="595"/>
      <c r="Y57" s="51"/>
    </row>
    <row r="58" spans="1:25" ht="15" hidden="1" customHeight="1">
      <c r="A58" s="36"/>
      <c r="B58" s="70"/>
      <c r="C58" s="69"/>
      <c r="D58" s="53"/>
      <c r="E58" s="597" t="s">
        <v>393</v>
      </c>
      <c r="F58" s="597"/>
      <c r="G58" s="597"/>
      <c r="H58" s="597"/>
      <c r="I58" s="597"/>
      <c r="J58" s="597"/>
      <c r="K58" s="597"/>
      <c r="L58" s="597"/>
      <c r="M58" s="597"/>
      <c r="N58" s="597"/>
      <c r="O58" s="597"/>
      <c r="P58" s="597"/>
      <c r="Q58" s="597"/>
      <c r="R58" s="597"/>
      <c r="S58" s="597"/>
      <c r="T58" s="597"/>
      <c r="U58" s="597"/>
      <c r="V58" s="36"/>
      <c r="W58" s="36"/>
      <c r="X58" s="36"/>
      <c r="Y58" s="51"/>
    </row>
    <row r="59" spans="1:25" ht="15" hidden="1" customHeight="1">
      <c r="A59" s="36"/>
      <c r="B59" s="70"/>
      <c r="C59" s="69"/>
      <c r="D59" s="53"/>
      <c r="E59" s="611"/>
      <c r="F59" s="611"/>
      <c r="G59" s="611"/>
      <c r="H59" s="605"/>
      <c r="I59" s="606"/>
      <c r="J59" s="606"/>
      <c r="K59" s="606"/>
      <c r="L59" s="606"/>
      <c r="M59" s="606"/>
      <c r="N59" s="606"/>
      <c r="O59" s="606"/>
      <c r="P59" s="606"/>
      <c r="Q59" s="606"/>
      <c r="R59" s="606"/>
      <c r="S59" s="606"/>
      <c r="T59" s="606"/>
      <c r="U59" s="606"/>
      <c r="V59" s="606"/>
      <c r="W59" s="606"/>
      <c r="X59" s="606"/>
      <c r="Y59" s="51"/>
    </row>
    <row r="60" spans="1:25" ht="15" hidden="1" customHeight="1">
      <c r="A60" s="36"/>
      <c r="B60" s="70"/>
      <c r="C60" s="69"/>
      <c r="D60" s="53"/>
      <c r="E60" s="608"/>
      <c r="F60" s="608"/>
      <c r="G60" s="608"/>
      <c r="H60" s="610"/>
      <c r="I60" s="610"/>
      <c r="J60" s="610"/>
      <c r="K60" s="610"/>
      <c r="L60" s="610"/>
      <c r="M60" s="610"/>
      <c r="N60" s="610"/>
      <c r="O60" s="610"/>
      <c r="P60" s="610"/>
      <c r="Q60" s="610"/>
      <c r="R60" s="610"/>
      <c r="S60" s="610"/>
      <c r="T60" s="610"/>
      <c r="U60" s="610"/>
      <c r="V60" s="610"/>
      <c r="W60" s="610"/>
      <c r="X60" s="610"/>
      <c r="Y60" s="51"/>
    </row>
    <row r="61" spans="1:25" ht="15" hidden="1">
      <c r="A61" s="36"/>
      <c r="B61" s="70"/>
      <c r="C61" s="69"/>
      <c r="D61" s="53"/>
      <c r="E61" s="62"/>
      <c r="F61" s="60"/>
      <c r="G61" s="61"/>
      <c r="H61" s="610"/>
      <c r="I61" s="610"/>
      <c r="J61" s="610"/>
      <c r="K61" s="610"/>
      <c r="L61" s="610"/>
      <c r="M61" s="610"/>
      <c r="N61" s="610"/>
      <c r="O61" s="610"/>
      <c r="P61" s="610"/>
      <c r="Q61" s="610"/>
      <c r="R61" s="610"/>
      <c r="S61" s="610"/>
      <c r="T61" s="610"/>
      <c r="U61" s="610"/>
      <c r="V61" s="610"/>
      <c r="W61" s="610"/>
      <c r="X61" s="610"/>
      <c r="Y61" s="51"/>
    </row>
    <row r="62" spans="1:25" ht="27.75" hidden="1" customHeight="1">
      <c r="A62" s="36"/>
      <c r="B62" s="70"/>
      <c r="C62" s="69"/>
      <c r="D62" s="53"/>
      <c r="E62" s="52"/>
      <c r="F62" s="52"/>
      <c r="G62" s="52"/>
      <c r="H62" s="52"/>
      <c r="I62" s="52"/>
      <c r="J62" s="52"/>
      <c r="K62" s="52"/>
      <c r="L62" s="52"/>
      <c r="M62" s="52"/>
      <c r="N62" s="52"/>
      <c r="O62" s="52"/>
      <c r="P62" s="52"/>
      <c r="Q62" s="52"/>
      <c r="R62" s="52"/>
      <c r="S62" s="52"/>
      <c r="T62" s="52"/>
      <c r="U62" s="52"/>
      <c r="V62" s="52"/>
      <c r="W62" s="52"/>
      <c r="X62" s="52"/>
      <c r="Y62" s="51"/>
    </row>
    <row r="63" spans="1:25" ht="15" hidden="1">
      <c r="A63" s="36"/>
      <c r="B63" s="70"/>
      <c r="C63" s="69"/>
      <c r="D63" s="53"/>
      <c r="E63" s="52"/>
      <c r="F63" s="52"/>
      <c r="G63" s="52"/>
      <c r="H63" s="52"/>
      <c r="I63" s="52"/>
      <c r="J63" s="52"/>
      <c r="K63" s="52"/>
      <c r="L63" s="52"/>
      <c r="M63" s="52"/>
      <c r="N63" s="52"/>
      <c r="O63" s="52"/>
      <c r="P63" s="52"/>
      <c r="Q63" s="52"/>
      <c r="R63" s="52"/>
      <c r="S63" s="52"/>
      <c r="T63" s="52"/>
      <c r="U63" s="52"/>
      <c r="V63" s="52"/>
      <c r="W63" s="52"/>
      <c r="X63" s="52"/>
      <c r="Y63" s="51"/>
    </row>
    <row r="64" spans="1:25" ht="15" hidden="1">
      <c r="A64" s="36"/>
      <c r="B64" s="70"/>
      <c r="C64" s="69"/>
      <c r="D64" s="53"/>
      <c r="E64" s="52"/>
      <c r="F64" s="52"/>
      <c r="G64" s="52"/>
      <c r="H64" s="52"/>
      <c r="I64" s="52"/>
      <c r="J64" s="52"/>
      <c r="K64" s="52"/>
      <c r="L64" s="52"/>
      <c r="M64" s="52"/>
      <c r="N64" s="52"/>
      <c r="O64" s="52"/>
      <c r="P64" s="52"/>
      <c r="Q64" s="52"/>
      <c r="R64" s="52"/>
      <c r="S64" s="52"/>
      <c r="T64" s="52"/>
      <c r="U64" s="52"/>
      <c r="V64" s="52"/>
      <c r="W64" s="52"/>
      <c r="X64" s="52"/>
      <c r="Y64" s="51"/>
    </row>
    <row r="65" spans="1:25" ht="15" hidden="1">
      <c r="A65" s="36"/>
      <c r="B65" s="70"/>
      <c r="C65" s="69"/>
      <c r="D65" s="53"/>
      <c r="E65" s="52"/>
      <c r="F65" s="52"/>
      <c r="G65" s="52"/>
      <c r="H65" s="52"/>
      <c r="I65" s="52"/>
      <c r="J65" s="52"/>
      <c r="K65" s="52"/>
      <c r="L65" s="52"/>
      <c r="M65" s="52"/>
      <c r="N65" s="52"/>
      <c r="O65" s="52"/>
      <c r="P65" s="52"/>
      <c r="Q65" s="52"/>
      <c r="R65" s="52"/>
      <c r="S65" s="52"/>
      <c r="T65" s="52"/>
      <c r="U65" s="52"/>
      <c r="V65" s="52"/>
      <c r="W65" s="52"/>
      <c r="X65" s="52"/>
      <c r="Y65" s="51"/>
    </row>
    <row r="66" spans="1:25" ht="15" hidden="1">
      <c r="A66" s="36"/>
      <c r="B66" s="70"/>
      <c r="C66" s="69"/>
      <c r="D66" s="53"/>
      <c r="E66" s="52"/>
      <c r="F66" s="52"/>
      <c r="G66" s="52"/>
      <c r="H66" s="52"/>
      <c r="I66" s="52"/>
      <c r="J66" s="52"/>
      <c r="K66" s="52"/>
      <c r="L66" s="52"/>
      <c r="M66" s="52"/>
      <c r="N66" s="52"/>
      <c r="O66" s="52"/>
      <c r="P66" s="52"/>
      <c r="Q66" s="52"/>
      <c r="R66" s="52"/>
      <c r="S66" s="52"/>
      <c r="T66" s="52"/>
      <c r="U66" s="52"/>
      <c r="V66" s="52"/>
      <c r="W66" s="52"/>
      <c r="X66" s="52"/>
      <c r="Y66" s="51"/>
    </row>
    <row r="67" spans="1:25" ht="15" hidden="1">
      <c r="A67" s="36"/>
      <c r="B67" s="70"/>
      <c r="C67" s="69"/>
      <c r="D67" s="53"/>
      <c r="E67" s="52"/>
      <c r="F67" s="52"/>
      <c r="G67" s="52"/>
      <c r="H67" s="52"/>
      <c r="I67" s="52"/>
      <c r="J67" s="52"/>
      <c r="K67" s="52"/>
      <c r="L67" s="52"/>
      <c r="M67" s="52"/>
      <c r="N67" s="52"/>
      <c r="O67" s="52"/>
      <c r="P67" s="52"/>
      <c r="Q67" s="52"/>
      <c r="R67" s="52"/>
      <c r="S67" s="52"/>
      <c r="T67" s="52"/>
      <c r="U67" s="52"/>
      <c r="V67" s="52"/>
      <c r="W67" s="52"/>
      <c r="X67" s="52"/>
      <c r="Y67" s="51"/>
    </row>
    <row r="68" spans="1:25" ht="89.25" hidden="1" customHeight="1">
      <c r="A68" s="36"/>
      <c r="B68" s="70"/>
      <c r="C68" s="69"/>
      <c r="D68" s="58"/>
      <c r="E68" s="57"/>
      <c r="F68" s="57"/>
      <c r="G68" s="57"/>
      <c r="H68" s="57"/>
      <c r="I68" s="57"/>
      <c r="J68" s="57"/>
      <c r="K68" s="57"/>
      <c r="L68" s="57"/>
      <c r="M68" s="57"/>
      <c r="N68" s="57"/>
      <c r="O68" s="57"/>
      <c r="P68" s="57"/>
      <c r="Q68" s="57"/>
      <c r="R68" s="57"/>
      <c r="S68" s="57"/>
      <c r="T68" s="57"/>
      <c r="U68" s="57"/>
      <c r="V68" s="57"/>
      <c r="W68" s="57"/>
      <c r="X68" s="57"/>
      <c r="Y68" s="51"/>
    </row>
    <row r="69" spans="1:25" ht="15" hidden="1">
      <c r="A69" s="36"/>
      <c r="B69" s="70"/>
      <c r="C69" s="69"/>
      <c r="D69" s="58"/>
      <c r="E69" s="57"/>
      <c r="F69" s="57"/>
      <c r="G69" s="57"/>
      <c r="H69" s="57"/>
      <c r="I69" s="57"/>
      <c r="J69" s="57"/>
      <c r="K69" s="57"/>
      <c r="L69" s="57"/>
      <c r="M69" s="57"/>
      <c r="N69" s="57"/>
      <c r="O69" s="57"/>
      <c r="P69" s="57"/>
      <c r="Q69" s="57"/>
      <c r="R69" s="57"/>
      <c r="S69" s="57"/>
      <c r="T69" s="57"/>
      <c r="U69" s="57"/>
      <c r="V69" s="57"/>
      <c r="W69" s="57"/>
      <c r="X69" s="57"/>
      <c r="Y69" s="51"/>
    </row>
    <row r="70" spans="1:25" ht="15">
      <c r="A70" s="36"/>
      <c r="B70" s="70"/>
      <c r="C70" s="69"/>
      <c r="D70" s="53"/>
      <c r="E70" s="597" t="s">
        <v>394</v>
      </c>
      <c r="F70" s="597"/>
      <c r="G70" s="597"/>
      <c r="H70" s="597"/>
      <c r="I70" s="597"/>
      <c r="J70" s="597"/>
      <c r="K70" s="597"/>
      <c r="L70" s="597"/>
      <c r="M70" s="597"/>
      <c r="N70" s="597"/>
      <c r="O70" s="597"/>
      <c r="P70" s="597"/>
      <c r="Q70" s="597"/>
      <c r="R70" s="597"/>
      <c r="S70" s="597"/>
      <c r="T70" s="597"/>
      <c r="U70" s="361"/>
      <c r="V70" s="361"/>
      <c r="W70" s="361"/>
      <c r="X70" s="361"/>
      <c r="Y70" s="51"/>
    </row>
    <row r="71" spans="1:25" ht="15">
      <c r="A71" s="36"/>
      <c r="B71" s="70"/>
      <c r="C71" s="69"/>
      <c r="D71" s="53"/>
      <c r="E71" s="597" t="s">
        <v>564</v>
      </c>
      <c r="F71" s="597"/>
      <c r="G71" s="597"/>
      <c r="H71" s="597"/>
      <c r="I71" s="597"/>
      <c r="J71" s="597"/>
      <c r="K71" s="597"/>
      <c r="L71" s="597"/>
      <c r="M71" s="597"/>
      <c r="N71" s="597"/>
      <c r="O71" s="597"/>
      <c r="P71" s="597"/>
      <c r="Q71" s="597"/>
      <c r="R71" s="597"/>
      <c r="S71" s="597"/>
      <c r="T71" s="597"/>
      <c r="U71" s="362"/>
      <c r="V71" s="362"/>
      <c r="W71" s="362"/>
      <c r="X71" s="362"/>
      <c r="Y71" s="51"/>
    </row>
    <row r="72" spans="1:25" ht="40.5" customHeight="1">
      <c r="A72" s="36"/>
      <c r="B72" s="70"/>
      <c r="C72" s="69"/>
      <c r="D72" s="53"/>
      <c r="E72" s="362"/>
      <c r="F72" s="362"/>
      <c r="G72" s="362"/>
      <c r="H72" s="362"/>
      <c r="I72" s="362"/>
      <c r="J72" s="362"/>
      <c r="K72" s="362"/>
      <c r="L72" s="362"/>
      <c r="M72" s="362"/>
      <c r="N72" s="362"/>
      <c r="O72" s="362"/>
      <c r="P72" s="362"/>
      <c r="Q72" s="362"/>
      <c r="R72" s="362"/>
      <c r="S72" s="362"/>
      <c r="T72" s="362"/>
      <c r="U72" s="362"/>
      <c r="V72" s="362"/>
      <c r="W72" s="362"/>
      <c r="X72" s="362"/>
      <c r="Y72" s="51"/>
    </row>
    <row r="73" spans="1:25" ht="63" customHeight="1">
      <c r="A73" s="36"/>
      <c r="B73" s="70"/>
      <c r="C73" s="69"/>
      <c r="D73" s="53"/>
      <c r="E73" s="362"/>
      <c r="F73" s="362"/>
      <c r="G73" s="362"/>
      <c r="H73" s="362"/>
      <c r="I73" s="362"/>
      <c r="J73" s="362"/>
      <c r="K73" s="362"/>
      <c r="L73" s="362"/>
      <c r="M73" s="362"/>
      <c r="N73" s="362"/>
      <c r="O73" s="362"/>
      <c r="P73" s="362"/>
      <c r="Q73" s="362"/>
      <c r="R73" s="362"/>
      <c r="S73" s="362"/>
      <c r="T73" s="362"/>
      <c r="U73" s="362"/>
      <c r="V73" s="362"/>
      <c r="W73" s="362"/>
      <c r="X73" s="362"/>
      <c r="Y73" s="51"/>
    </row>
    <row r="74" spans="1:25" ht="30" customHeight="1">
      <c r="A74" s="36"/>
      <c r="B74" s="70"/>
      <c r="C74" s="69"/>
      <c r="D74" s="53"/>
      <c r="E74" s="362"/>
      <c r="F74" s="362"/>
      <c r="G74" s="362"/>
      <c r="H74" s="362"/>
      <c r="I74" s="362"/>
      <c r="J74" s="362"/>
      <c r="K74" s="362"/>
      <c r="L74" s="362"/>
      <c r="M74" s="362"/>
      <c r="N74" s="362"/>
      <c r="O74" s="362"/>
      <c r="P74" s="362"/>
      <c r="Q74" s="362"/>
      <c r="R74" s="362"/>
      <c r="S74" s="362"/>
      <c r="T74" s="362"/>
      <c r="U74" s="362"/>
      <c r="V74" s="362"/>
      <c r="W74" s="362"/>
      <c r="X74" s="362"/>
      <c r="Y74" s="51"/>
    </row>
    <row r="75" spans="1:25" ht="30" customHeight="1">
      <c r="A75" s="36"/>
      <c r="B75" s="70"/>
      <c r="C75" s="69"/>
      <c r="D75" s="53"/>
      <c r="E75" s="362"/>
      <c r="F75" s="362"/>
      <c r="G75" s="362"/>
      <c r="H75" s="362"/>
      <c r="I75" s="362"/>
      <c r="J75" s="362"/>
      <c r="K75" s="362"/>
      <c r="L75" s="362"/>
      <c r="M75" s="362"/>
      <c r="N75" s="362"/>
      <c r="O75" s="362"/>
      <c r="P75" s="362"/>
      <c r="Q75" s="362"/>
      <c r="R75" s="362"/>
      <c r="S75" s="362"/>
      <c r="T75" s="362"/>
      <c r="U75" s="362"/>
      <c r="V75" s="362"/>
      <c r="W75" s="362"/>
      <c r="X75" s="362"/>
      <c r="Y75" s="51"/>
    </row>
    <row r="76" spans="1:25" ht="15">
      <c r="A76" s="36"/>
      <c r="B76" s="70"/>
      <c r="C76" s="69"/>
      <c r="D76" s="53"/>
      <c r="E76" s="362"/>
      <c r="F76" s="362"/>
      <c r="G76" s="362"/>
      <c r="H76" s="362"/>
      <c r="I76" s="362"/>
      <c r="J76" s="362"/>
      <c r="K76" s="362"/>
      <c r="L76" s="362"/>
      <c r="M76" s="362"/>
      <c r="N76" s="362"/>
      <c r="O76" s="362"/>
      <c r="P76" s="362"/>
      <c r="Q76" s="362"/>
      <c r="R76" s="362"/>
      <c r="S76" s="362"/>
      <c r="T76" s="362"/>
      <c r="U76" s="362"/>
      <c r="V76" s="362"/>
      <c r="W76" s="362"/>
      <c r="X76" s="362"/>
      <c r="Y76" s="51"/>
    </row>
    <row r="77" spans="1:25" ht="15">
      <c r="A77" s="36"/>
      <c r="B77" s="70"/>
      <c r="C77" s="69"/>
      <c r="D77" s="53"/>
      <c r="E77" s="362"/>
      <c r="F77" s="362"/>
      <c r="G77" s="362"/>
      <c r="H77" s="362"/>
      <c r="I77" s="362"/>
      <c r="J77" s="362"/>
      <c r="K77" s="362"/>
      <c r="L77" s="362"/>
      <c r="M77" s="362"/>
      <c r="N77" s="362"/>
      <c r="O77" s="362"/>
      <c r="P77" s="362"/>
      <c r="Q77" s="362"/>
      <c r="R77" s="362"/>
      <c r="S77" s="362"/>
      <c r="T77" s="362"/>
      <c r="U77" s="362"/>
      <c r="V77" s="362"/>
      <c r="W77" s="362"/>
      <c r="X77" s="362"/>
      <c r="Y77" s="51"/>
    </row>
    <row r="78" spans="1:25" ht="8.25" customHeight="1">
      <c r="A78" s="36"/>
      <c r="B78" s="70"/>
      <c r="C78" s="69"/>
      <c r="D78" s="53"/>
      <c r="E78" s="72"/>
      <c r="F78" s="72"/>
      <c r="G78" s="72"/>
      <c r="H78" s="72"/>
      <c r="I78" s="72"/>
      <c r="J78" s="72"/>
      <c r="K78" s="72"/>
      <c r="L78" s="72"/>
      <c r="M78" s="72"/>
      <c r="N78" s="72"/>
      <c r="O78" s="72"/>
      <c r="P78" s="72"/>
      <c r="Q78" s="72"/>
      <c r="R78" s="72"/>
      <c r="S78" s="72"/>
      <c r="T78" s="72"/>
      <c r="U78" s="72"/>
      <c r="V78" s="72"/>
      <c r="W78" s="72"/>
      <c r="X78" s="72"/>
      <c r="Y78" s="51"/>
    </row>
    <row r="79" spans="1:25" ht="21" customHeight="1">
      <c r="A79" s="36"/>
      <c r="B79" s="70"/>
      <c r="C79" s="69"/>
      <c r="D79" s="53"/>
      <c r="E79" s="363"/>
      <c r="F79" s="363"/>
      <c r="G79" s="363"/>
      <c r="H79" s="363"/>
      <c r="I79" s="363"/>
      <c r="J79" s="363"/>
      <c r="K79" s="363"/>
      <c r="L79" s="363"/>
      <c r="M79" s="363"/>
      <c r="N79" s="363"/>
      <c r="O79" s="363"/>
      <c r="P79" s="363"/>
      <c r="Q79" s="363"/>
      <c r="R79" s="363"/>
      <c r="S79" s="363"/>
      <c r="T79" s="363"/>
      <c r="U79" s="363"/>
      <c r="V79" s="363"/>
      <c r="W79" s="363"/>
      <c r="X79" s="363"/>
      <c r="Y79" s="51"/>
    </row>
    <row r="80" spans="1:25" ht="14.25" customHeight="1">
      <c r="A80" s="36"/>
      <c r="B80" s="70"/>
      <c r="C80" s="69"/>
      <c r="D80" s="53"/>
      <c r="E80" s="364"/>
      <c r="F80" s="364"/>
      <c r="G80" s="364"/>
      <c r="H80" s="364"/>
      <c r="Y80" s="51"/>
    </row>
    <row r="81" spans="1:25" ht="15" hidden="1">
      <c r="A81" s="36"/>
      <c r="B81" s="70"/>
      <c r="C81" s="69"/>
      <c r="D81" s="53"/>
      <c r="E81" s="597" t="s">
        <v>393</v>
      </c>
      <c r="F81" s="597"/>
      <c r="G81" s="597"/>
      <c r="H81" s="597"/>
      <c r="I81" s="597"/>
      <c r="J81" s="597"/>
      <c r="K81" s="597"/>
      <c r="L81" s="597"/>
      <c r="M81" s="597"/>
      <c r="N81" s="597"/>
      <c r="O81" s="597"/>
      <c r="P81" s="597"/>
      <c r="Q81" s="597"/>
      <c r="R81" s="597"/>
      <c r="S81" s="597"/>
      <c r="T81" s="597"/>
      <c r="U81" s="597"/>
      <c r="V81" s="36"/>
      <c r="W81" s="36"/>
      <c r="X81" s="36"/>
      <c r="Y81" s="51"/>
    </row>
    <row r="82" spans="1:25" ht="15" hidden="1" customHeight="1">
      <c r="A82" s="36"/>
      <c r="B82" s="70"/>
      <c r="C82" s="69"/>
      <c r="D82" s="53"/>
      <c r="E82" s="608"/>
      <c r="F82" s="608"/>
      <c r="G82" s="608"/>
      <c r="H82" s="605"/>
      <c r="I82" s="606"/>
      <c r="J82" s="606"/>
      <c r="K82" s="606"/>
      <c r="L82" s="606"/>
      <c r="M82" s="606"/>
      <c r="N82" s="606"/>
      <c r="O82" s="606"/>
      <c r="P82" s="606"/>
      <c r="Q82" s="606"/>
      <c r="R82" s="606"/>
      <c r="S82" s="606"/>
      <c r="T82" s="606"/>
      <c r="U82" s="606"/>
      <c r="V82" s="606"/>
      <c r="W82" s="606"/>
      <c r="X82" s="606"/>
      <c r="Y82" s="51"/>
    </row>
    <row r="83" spans="1:25" ht="15" hidden="1" customHeight="1">
      <c r="A83" s="36"/>
      <c r="B83" s="70"/>
      <c r="C83" s="69"/>
      <c r="D83" s="53"/>
      <c r="Y83" s="51"/>
    </row>
    <row r="84" spans="1:25" ht="15" hidden="1" customHeight="1">
      <c r="A84" s="36"/>
      <c r="B84" s="70"/>
      <c r="C84" s="69"/>
      <c r="D84" s="53"/>
      <c r="E84" s="62"/>
      <c r="F84" s="60"/>
      <c r="G84" s="61"/>
      <c r="H84" s="610"/>
      <c r="I84" s="610"/>
      <c r="J84" s="610"/>
      <c r="K84" s="610"/>
      <c r="L84" s="610"/>
      <c r="M84" s="610"/>
      <c r="N84" s="610"/>
      <c r="O84" s="610"/>
      <c r="P84" s="610"/>
      <c r="Q84" s="610"/>
      <c r="R84" s="610"/>
      <c r="S84" s="610"/>
      <c r="T84" s="610"/>
      <c r="U84" s="610"/>
      <c r="V84" s="610"/>
      <c r="W84" s="610"/>
      <c r="X84" s="610"/>
      <c r="Y84" s="51"/>
    </row>
    <row r="85" spans="1:25" ht="15" hidden="1">
      <c r="A85" s="36"/>
      <c r="B85" s="70"/>
      <c r="C85" s="69"/>
      <c r="D85" s="53"/>
      <c r="E85" s="52"/>
      <c r="F85" s="52"/>
      <c r="G85" s="52"/>
      <c r="H85" s="59"/>
      <c r="I85" s="59"/>
      <c r="J85" s="59"/>
      <c r="K85" s="59"/>
      <c r="L85" s="59"/>
      <c r="M85" s="59"/>
      <c r="N85" s="59"/>
      <c r="O85" s="59"/>
      <c r="P85" s="59"/>
      <c r="Q85" s="59"/>
      <c r="R85" s="59"/>
      <c r="S85" s="59"/>
      <c r="T85" s="59"/>
      <c r="U85" s="59"/>
      <c r="V85" s="59"/>
      <c r="W85" s="52"/>
      <c r="X85" s="52"/>
      <c r="Y85" s="51"/>
    </row>
    <row r="86" spans="1:25" ht="15" hidden="1">
      <c r="A86" s="36"/>
      <c r="B86" s="70"/>
      <c r="C86" s="69"/>
      <c r="D86" s="53"/>
      <c r="E86" s="52"/>
      <c r="F86" s="52"/>
      <c r="G86" s="52"/>
      <c r="H86" s="52"/>
      <c r="I86" s="52"/>
      <c r="J86" s="52"/>
      <c r="K86" s="52"/>
      <c r="L86" s="52"/>
      <c r="M86" s="52"/>
      <c r="N86" s="52"/>
      <c r="O86" s="52"/>
      <c r="P86" s="52"/>
      <c r="Q86" s="52"/>
      <c r="R86" s="52"/>
      <c r="S86" s="52"/>
      <c r="T86" s="52"/>
      <c r="U86" s="52"/>
      <c r="V86" s="52"/>
      <c r="W86" s="52"/>
      <c r="X86" s="52"/>
      <c r="Y86" s="51"/>
    </row>
    <row r="87" spans="1:25" ht="15" hidden="1">
      <c r="A87" s="36"/>
      <c r="B87" s="70"/>
      <c r="C87" s="69"/>
      <c r="D87" s="53"/>
      <c r="E87" s="52"/>
      <c r="F87" s="52"/>
      <c r="G87" s="52"/>
      <c r="H87" s="52"/>
      <c r="I87" s="52"/>
      <c r="J87" s="52"/>
      <c r="K87" s="52"/>
      <c r="L87" s="52"/>
      <c r="M87" s="52"/>
      <c r="N87" s="52"/>
      <c r="O87" s="52"/>
      <c r="P87" s="52"/>
      <c r="Q87" s="52"/>
      <c r="R87" s="52"/>
      <c r="S87" s="52"/>
      <c r="T87" s="52"/>
      <c r="U87" s="52"/>
      <c r="V87" s="52"/>
      <c r="W87" s="52"/>
      <c r="X87" s="52"/>
      <c r="Y87" s="51"/>
    </row>
    <row r="88" spans="1:25" ht="15" hidden="1">
      <c r="A88" s="36"/>
      <c r="B88" s="70"/>
      <c r="C88" s="69"/>
      <c r="D88" s="53"/>
      <c r="E88" s="52"/>
      <c r="F88" s="52"/>
      <c r="G88" s="52"/>
      <c r="H88" s="52"/>
      <c r="I88" s="52"/>
      <c r="J88" s="52"/>
      <c r="K88" s="52"/>
      <c r="L88" s="52"/>
      <c r="M88" s="52"/>
      <c r="N88" s="52"/>
      <c r="O88" s="52"/>
      <c r="P88" s="52"/>
      <c r="Q88" s="52"/>
      <c r="R88" s="52"/>
      <c r="S88" s="52"/>
      <c r="T88" s="52"/>
      <c r="U88" s="52"/>
      <c r="V88" s="52"/>
      <c r="W88" s="52"/>
      <c r="X88" s="52"/>
      <c r="Y88" s="51"/>
    </row>
    <row r="89" spans="1:25" ht="15" hidden="1">
      <c r="A89" s="36"/>
      <c r="B89" s="70"/>
      <c r="C89" s="69"/>
      <c r="D89" s="53"/>
      <c r="E89" s="52"/>
      <c r="F89" s="52"/>
      <c r="G89" s="52"/>
      <c r="H89" s="52"/>
      <c r="I89" s="52"/>
      <c r="J89" s="52"/>
      <c r="K89" s="52"/>
      <c r="L89" s="52"/>
      <c r="M89" s="52"/>
      <c r="N89" s="52"/>
      <c r="O89" s="52"/>
      <c r="P89" s="52"/>
      <c r="Q89" s="52"/>
      <c r="R89" s="52"/>
      <c r="S89" s="52"/>
      <c r="T89" s="52"/>
      <c r="U89" s="52"/>
      <c r="V89" s="52"/>
      <c r="W89" s="52"/>
      <c r="X89" s="52"/>
      <c r="Y89" s="51"/>
    </row>
    <row r="90" spans="1:25" ht="15" hidden="1">
      <c r="A90" s="36"/>
      <c r="B90" s="70"/>
      <c r="C90" s="69"/>
      <c r="D90" s="53"/>
      <c r="E90" s="52"/>
      <c r="F90" s="52"/>
      <c r="G90" s="52"/>
      <c r="H90" s="52"/>
      <c r="I90" s="52"/>
      <c r="J90" s="52"/>
      <c r="K90" s="52"/>
      <c r="L90" s="52"/>
      <c r="M90" s="52"/>
      <c r="N90" s="52"/>
      <c r="O90" s="52"/>
      <c r="P90" s="52"/>
      <c r="Q90" s="52"/>
      <c r="R90" s="52"/>
      <c r="S90" s="52"/>
      <c r="T90" s="52"/>
      <c r="U90" s="52"/>
      <c r="V90" s="52"/>
      <c r="W90" s="52"/>
      <c r="X90" s="52"/>
      <c r="Y90" s="51"/>
    </row>
    <row r="91" spans="1:25" ht="15" hidden="1">
      <c r="A91" s="36"/>
      <c r="B91" s="70"/>
      <c r="C91" s="69"/>
      <c r="D91" s="53"/>
      <c r="E91" s="52"/>
      <c r="F91" s="52"/>
      <c r="G91" s="52"/>
      <c r="H91" s="52"/>
      <c r="I91" s="52"/>
      <c r="J91" s="52"/>
      <c r="K91" s="52"/>
      <c r="L91" s="52"/>
      <c r="M91" s="52"/>
      <c r="N91" s="52"/>
      <c r="O91" s="52"/>
      <c r="P91" s="52"/>
      <c r="Q91" s="52"/>
      <c r="R91" s="52"/>
      <c r="S91" s="52"/>
      <c r="T91" s="52"/>
      <c r="U91" s="52"/>
      <c r="V91" s="52"/>
      <c r="W91" s="52"/>
      <c r="X91" s="52"/>
      <c r="Y91" s="51"/>
    </row>
    <row r="92" spans="1:25" ht="15" hidden="1">
      <c r="A92" s="36"/>
      <c r="B92" s="70"/>
      <c r="C92" s="69"/>
      <c r="D92" s="53"/>
      <c r="E92" s="52"/>
      <c r="F92" s="52"/>
      <c r="G92" s="52"/>
      <c r="H92" s="52"/>
      <c r="I92" s="52"/>
      <c r="J92" s="52"/>
      <c r="K92" s="52"/>
      <c r="L92" s="52"/>
      <c r="M92" s="52"/>
      <c r="N92" s="52"/>
      <c r="O92" s="52"/>
      <c r="P92" s="52"/>
      <c r="Q92" s="52"/>
      <c r="R92" s="52"/>
      <c r="S92" s="52"/>
      <c r="T92" s="52"/>
      <c r="U92" s="52"/>
      <c r="V92" s="52"/>
      <c r="W92" s="52"/>
      <c r="X92" s="52"/>
      <c r="Y92" s="51"/>
    </row>
    <row r="93" spans="1:25" ht="15" hidden="1">
      <c r="A93" s="36"/>
      <c r="B93" s="70"/>
      <c r="C93" s="69"/>
      <c r="D93" s="53"/>
      <c r="E93" s="52"/>
      <c r="F93" s="52"/>
      <c r="G93" s="52"/>
      <c r="H93" s="52"/>
      <c r="I93" s="52"/>
      <c r="J93" s="52"/>
      <c r="K93" s="52"/>
      <c r="L93" s="52"/>
      <c r="M93" s="52"/>
      <c r="N93" s="52"/>
      <c r="O93" s="52"/>
      <c r="P93" s="52"/>
      <c r="Q93" s="52"/>
      <c r="R93" s="52"/>
      <c r="S93" s="52"/>
      <c r="T93" s="52"/>
      <c r="U93" s="52"/>
      <c r="V93" s="52"/>
      <c r="W93" s="52"/>
      <c r="X93" s="52"/>
      <c r="Y93" s="51"/>
    </row>
    <row r="94" spans="1:25" ht="15" hidden="1">
      <c r="A94" s="36"/>
      <c r="B94" s="70"/>
      <c r="C94" s="69"/>
      <c r="D94" s="53"/>
      <c r="E94" s="52"/>
      <c r="F94" s="52"/>
      <c r="G94" s="52"/>
      <c r="H94" s="52"/>
      <c r="I94" s="52"/>
      <c r="J94" s="52"/>
      <c r="K94" s="52"/>
      <c r="L94" s="52"/>
      <c r="M94" s="52"/>
      <c r="N94" s="52"/>
      <c r="O94" s="52"/>
      <c r="P94" s="52"/>
      <c r="Q94" s="52"/>
      <c r="R94" s="52"/>
      <c r="S94" s="52"/>
      <c r="T94" s="52"/>
      <c r="U94" s="52"/>
      <c r="V94" s="52"/>
      <c r="W94" s="52"/>
      <c r="X94" s="52"/>
      <c r="Y94" s="51"/>
    </row>
    <row r="95" spans="1:25" ht="15" hidden="1">
      <c r="A95" s="36"/>
      <c r="B95" s="70"/>
      <c r="C95" s="69"/>
      <c r="D95" s="53"/>
      <c r="E95" s="52"/>
      <c r="F95" s="52"/>
      <c r="G95" s="52"/>
      <c r="H95" s="52"/>
      <c r="I95" s="52"/>
      <c r="J95" s="52"/>
      <c r="K95" s="52"/>
      <c r="L95" s="52"/>
      <c r="M95" s="52"/>
      <c r="N95" s="52"/>
      <c r="O95" s="52"/>
      <c r="P95" s="52"/>
      <c r="Q95" s="52"/>
      <c r="R95" s="52"/>
      <c r="S95" s="52"/>
      <c r="T95" s="52"/>
      <c r="U95" s="52"/>
      <c r="V95" s="52"/>
      <c r="W95" s="52"/>
      <c r="X95" s="52"/>
      <c r="Y95" s="51"/>
    </row>
    <row r="96" spans="1:25" ht="27" hidden="1" customHeight="1">
      <c r="A96" s="36"/>
      <c r="B96" s="70"/>
      <c r="C96" s="69"/>
      <c r="D96" s="58"/>
      <c r="E96" s="57"/>
      <c r="F96" s="57"/>
      <c r="G96" s="57"/>
      <c r="H96" s="57"/>
      <c r="I96" s="57"/>
      <c r="J96" s="57"/>
      <c r="K96" s="57"/>
      <c r="L96" s="57"/>
      <c r="M96" s="57"/>
      <c r="N96" s="57"/>
      <c r="O96" s="57"/>
      <c r="P96" s="57"/>
      <c r="Q96" s="57"/>
      <c r="R96" s="57"/>
      <c r="S96" s="57"/>
      <c r="T96" s="57"/>
      <c r="U96" s="57"/>
      <c r="V96" s="57"/>
      <c r="W96" s="57"/>
      <c r="X96" s="57"/>
      <c r="Y96" s="51"/>
    </row>
    <row r="97" spans="1:27" ht="15" hidden="1">
      <c r="A97" s="36"/>
      <c r="B97" s="70"/>
      <c r="C97" s="69"/>
      <c r="D97" s="58"/>
      <c r="E97" s="57"/>
      <c r="F97" s="57"/>
      <c r="G97" s="57"/>
      <c r="H97" s="57"/>
      <c r="I97" s="57"/>
      <c r="J97" s="57"/>
      <c r="K97" s="57"/>
      <c r="L97" s="57"/>
      <c r="M97" s="57"/>
      <c r="N97" s="57"/>
      <c r="O97" s="57"/>
      <c r="P97" s="57"/>
      <c r="Q97" s="57"/>
      <c r="R97" s="57"/>
      <c r="S97" s="57"/>
      <c r="T97" s="57"/>
      <c r="U97" s="57"/>
      <c r="V97" s="57"/>
      <c r="W97" s="57"/>
      <c r="X97" s="57"/>
      <c r="Y97" s="51"/>
    </row>
    <row r="98" spans="1:27" ht="25.5" hidden="1" customHeight="1">
      <c r="A98" s="36"/>
      <c r="B98" s="70"/>
      <c r="C98" s="69"/>
      <c r="D98" s="53"/>
      <c r="E98" s="609" t="s">
        <v>234</v>
      </c>
      <c r="F98" s="609"/>
      <c r="G98" s="609"/>
      <c r="H98" s="609"/>
      <c r="I98" s="609"/>
      <c r="J98" s="609"/>
      <c r="K98" s="609"/>
      <c r="L98" s="609"/>
      <c r="M98" s="609"/>
      <c r="N98" s="609"/>
      <c r="O98" s="609"/>
      <c r="P98" s="609"/>
      <c r="Q98" s="609"/>
      <c r="R98" s="609"/>
      <c r="S98" s="609"/>
      <c r="T98" s="609"/>
      <c r="U98" s="609"/>
      <c r="V98" s="609"/>
      <c r="W98" s="609"/>
      <c r="X98" s="609"/>
      <c r="Y98" s="51"/>
    </row>
    <row r="99" spans="1:27" ht="15" hidden="1" customHeight="1">
      <c r="A99" s="36"/>
      <c r="B99" s="70"/>
      <c r="C99" s="69"/>
      <c r="D99" s="53"/>
      <c r="E99" s="52"/>
      <c r="F99" s="52"/>
      <c r="G99" s="52"/>
      <c r="H99" s="55"/>
      <c r="I99" s="55"/>
      <c r="J99" s="55"/>
      <c r="K99" s="55"/>
      <c r="L99" s="55"/>
      <c r="M99" s="55"/>
      <c r="N99" s="55"/>
      <c r="O99" s="54"/>
      <c r="P99" s="54"/>
      <c r="Q99" s="54"/>
      <c r="R99" s="54"/>
      <c r="S99" s="54"/>
      <c r="T99" s="54"/>
      <c r="U99" s="52"/>
      <c r="V99" s="52"/>
      <c r="W99" s="52"/>
      <c r="X99" s="52"/>
      <c r="Y99" s="51"/>
    </row>
    <row r="100" spans="1:27" ht="15" hidden="1" customHeight="1">
      <c r="A100" s="36"/>
      <c r="B100" s="70"/>
      <c r="C100" s="69"/>
      <c r="D100" s="53"/>
      <c r="E100" s="56"/>
      <c r="F100" s="607" t="s">
        <v>233</v>
      </c>
      <c r="G100" s="607"/>
      <c r="H100" s="607"/>
      <c r="I100" s="607"/>
      <c r="J100" s="607"/>
      <c r="K100" s="607"/>
      <c r="L100" s="607"/>
      <c r="M100" s="607"/>
      <c r="N100" s="607"/>
      <c r="O100" s="607"/>
      <c r="P100" s="607"/>
      <c r="Q100" s="607"/>
      <c r="R100" s="607"/>
      <c r="S100" s="607"/>
      <c r="T100" s="54"/>
      <c r="U100" s="52"/>
      <c r="V100" s="52"/>
      <c r="W100" s="52"/>
      <c r="X100" s="52"/>
      <c r="Y100" s="51"/>
      <c r="AA100" s="71" t="s">
        <v>231</v>
      </c>
    </row>
    <row r="101" spans="1:27" ht="15" hidden="1" customHeight="1">
      <c r="A101" s="36"/>
      <c r="B101" s="70"/>
      <c r="C101" s="69"/>
      <c r="D101" s="53"/>
      <c r="E101" s="52"/>
      <c r="F101" s="52"/>
      <c r="G101" s="52"/>
      <c r="H101" s="55"/>
      <c r="I101" s="55"/>
      <c r="J101" s="55"/>
      <c r="K101" s="55"/>
      <c r="L101" s="55"/>
      <c r="M101" s="55"/>
      <c r="N101" s="55"/>
      <c r="O101" s="54"/>
      <c r="P101" s="54"/>
      <c r="Q101" s="54"/>
      <c r="R101" s="54"/>
      <c r="S101" s="54"/>
      <c r="T101" s="54"/>
      <c r="U101" s="52"/>
      <c r="V101" s="52"/>
      <c r="W101" s="52"/>
      <c r="X101" s="52"/>
      <c r="Y101" s="51"/>
    </row>
    <row r="102" spans="1:27" ht="15" hidden="1">
      <c r="A102" s="36"/>
      <c r="B102" s="70"/>
      <c r="C102" s="69"/>
      <c r="D102" s="53"/>
      <c r="E102" s="52"/>
      <c r="F102" s="607" t="s">
        <v>232</v>
      </c>
      <c r="G102" s="607"/>
      <c r="H102" s="607"/>
      <c r="I102" s="607"/>
      <c r="J102" s="607"/>
      <c r="K102" s="607"/>
      <c r="L102" s="607"/>
      <c r="M102" s="607"/>
      <c r="N102" s="607"/>
      <c r="O102" s="607"/>
      <c r="P102" s="607"/>
      <c r="Q102" s="607"/>
      <c r="R102" s="607"/>
      <c r="S102" s="607"/>
      <c r="T102" s="607"/>
      <c r="U102" s="607"/>
      <c r="V102" s="607"/>
      <c r="W102" s="607"/>
      <c r="X102" s="607"/>
      <c r="Y102" s="51"/>
    </row>
    <row r="103" spans="1:27" ht="15" hidden="1">
      <c r="A103" s="36"/>
      <c r="B103" s="70"/>
      <c r="C103" s="69"/>
      <c r="D103" s="53"/>
      <c r="E103" s="52"/>
      <c r="F103" s="52"/>
      <c r="G103" s="52"/>
      <c r="H103" s="52"/>
      <c r="I103" s="52"/>
      <c r="J103" s="52"/>
      <c r="K103" s="52"/>
      <c r="L103" s="52"/>
      <c r="M103" s="52"/>
      <c r="N103" s="52"/>
      <c r="O103" s="52"/>
      <c r="P103" s="52"/>
      <c r="Q103" s="52"/>
      <c r="R103" s="52"/>
      <c r="S103" s="52"/>
      <c r="T103" s="52"/>
      <c r="U103" s="52"/>
      <c r="V103" s="52"/>
      <c r="W103" s="52"/>
      <c r="X103" s="52"/>
      <c r="Y103" s="51"/>
    </row>
    <row r="104" spans="1:27" ht="15" hidden="1">
      <c r="A104" s="36"/>
      <c r="B104" s="70"/>
      <c r="C104" s="69"/>
      <c r="D104" s="53"/>
      <c r="E104" s="52"/>
      <c r="F104" s="52"/>
      <c r="G104" s="52"/>
      <c r="H104" s="52"/>
      <c r="I104" s="52"/>
      <c r="J104" s="52"/>
      <c r="K104" s="52"/>
      <c r="L104" s="52"/>
      <c r="M104" s="52"/>
      <c r="N104" s="52"/>
      <c r="O104" s="52"/>
      <c r="P104" s="52"/>
      <c r="Q104" s="52"/>
      <c r="R104" s="52"/>
      <c r="S104" s="52"/>
      <c r="T104" s="52"/>
      <c r="U104" s="52"/>
      <c r="V104" s="52"/>
      <c r="W104" s="52"/>
      <c r="X104" s="52"/>
      <c r="Y104" s="51"/>
    </row>
    <row r="105" spans="1:27" ht="15" hidden="1">
      <c r="A105" s="36"/>
      <c r="B105" s="70"/>
      <c r="C105" s="69"/>
      <c r="D105" s="53"/>
      <c r="E105" s="52"/>
      <c r="F105" s="52"/>
      <c r="G105" s="52"/>
      <c r="H105" s="52"/>
      <c r="I105" s="52"/>
      <c r="J105" s="52"/>
      <c r="K105" s="52"/>
      <c r="L105" s="52"/>
      <c r="M105" s="52"/>
      <c r="N105" s="52"/>
      <c r="O105" s="52"/>
      <c r="P105" s="52"/>
      <c r="Q105" s="52"/>
      <c r="R105" s="52"/>
      <c r="S105" s="52"/>
      <c r="T105" s="52"/>
      <c r="U105" s="52"/>
      <c r="V105" s="52"/>
      <c r="W105" s="52"/>
      <c r="X105" s="52"/>
      <c r="Y105" s="51"/>
    </row>
    <row r="106" spans="1:27" ht="15" hidden="1">
      <c r="A106" s="36"/>
      <c r="B106" s="70"/>
      <c r="C106" s="69"/>
      <c r="D106" s="53"/>
      <c r="E106" s="52"/>
      <c r="F106" s="52"/>
      <c r="G106" s="52"/>
      <c r="H106" s="52"/>
      <c r="I106" s="52"/>
      <c r="J106" s="52"/>
      <c r="K106" s="52"/>
      <c r="L106" s="52"/>
      <c r="M106" s="52"/>
      <c r="N106" s="52"/>
      <c r="O106" s="52"/>
      <c r="P106" s="52"/>
      <c r="Q106" s="52"/>
      <c r="R106" s="52"/>
      <c r="S106" s="52"/>
      <c r="T106" s="52"/>
      <c r="U106" s="52"/>
      <c r="V106" s="52"/>
      <c r="W106" s="52"/>
      <c r="X106" s="52"/>
      <c r="Y106" s="51"/>
    </row>
    <row r="107" spans="1:27" ht="15" hidden="1">
      <c r="A107" s="36"/>
      <c r="B107" s="70"/>
      <c r="C107" s="69"/>
      <c r="D107" s="53"/>
      <c r="E107" s="52"/>
      <c r="F107" s="52"/>
      <c r="G107" s="52"/>
      <c r="H107" s="52"/>
      <c r="I107" s="52"/>
      <c r="J107" s="52"/>
      <c r="K107" s="52"/>
      <c r="L107" s="52"/>
      <c r="M107" s="52"/>
      <c r="N107" s="52"/>
      <c r="O107" s="52"/>
      <c r="P107" s="52"/>
      <c r="Q107" s="52"/>
      <c r="R107" s="52"/>
      <c r="S107" s="52"/>
      <c r="T107" s="52"/>
      <c r="U107" s="52"/>
      <c r="V107" s="52"/>
      <c r="W107" s="52"/>
      <c r="X107" s="52"/>
      <c r="Y107" s="51"/>
    </row>
    <row r="108" spans="1:27" ht="15" hidden="1">
      <c r="A108" s="36"/>
      <c r="B108" s="70"/>
      <c r="C108" s="69"/>
      <c r="D108" s="53"/>
      <c r="E108" s="52"/>
      <c r="F108" s="52"/>
      <c r="G108" s="52"/>
      <c r="H108" s="52"/>
      <c r="I108" s="52"/>
      <c r="J108" s="52"/>
      <c r="K108" s="52"/>
      <c r="L108" s="52"/>
      <c r="M108" s="52"/>
      <c r="N108" s="52"/>
      <c r="O108" s="52"/>
      <c r="P108" s="52"/>
      <c r="Q108" s="52"/>
      <c r="R108" s="52"/>
      <c r="S108" s="52"/>
      <c r="T108" s="52"/>
      <c r="U108" s="52"/>
      <c r="V108" s="52"/>
      <c r="W108" s="52"/>
      <c r="X108" s="52"/>
      <c r="Y108" s="51"/>
    </row>
    <row r="109" spans="1:27" ht="15" hidden="1">
      <c r="A109" s="36"/>
      <c r="B109" s="70"/>
      <c r="C109" s="69"/>
      <c r="D109" s="53"/>
      <c r="E109" s="52"/>
      <c r="F109" s="52"/>
      <c r="G109" s="52"/>
      <c r="H109" s="52"/>
      <c r="I109" s="52"/>
      <c r="J109" s="52"/>
      <c r="K109" s="52"/>
      <c r="L109" s="52"/>
      <c r="M109" s="52"/>
      <c r="N109" s="52"/>
      <c r="O109" s="52"/>
      <c r="P109" s="52"/>
      <c r="Q109" s="52"/>
      <c r="R109" s="52"/>
      <c r="S109" s="52"/>
      <c r="T109" s="52"/>
      <c r="U109" s="52"/>
      <c r="V109" s="52"/>
      <c r="W109" s="52"/>
      <c r="X109" s="52"/>
      <c r="Y109" s="51"/>
    </row>
    <row r="110" spans="1:27" ht="15" hidden="1">
      <c r="A110" s="36"/>
      <c r="B110" s="70"/>
      <c r="C110" s="69"/>
      <c r="D110" s="53"/>
      <c r="E110" s="52"/>
      <c r="F110" s="52"/>
      <c r="G110" s="52"/>
      <c r="H110" s="52"/>
      <c r="I110" s="52"/>
      <c r="J110" s="52"/>
      <c r="K110" s="52"/>
      <c r="L110" s="52"/>
      <c r="M110" s="52"/>
      <c r="N110" s="52"/>
      <c r="O110" s="52"/>
      <c r="P110" s="52"/>
      <c r="Q110" s="52"/>
      <c r="R110" s="52"/>
      <c r="S110" s="52"/>
      <c r="T110" s="52"/>
      <c r="U110" s="52"/>
      <c r="V110" s="52"/>
      <c r="W110" s="52"/>
      <c r="X110" s="52"/>
      <c r="Y110" s="51"/>
    </row>
    <row r="111" spans="1:27" ht="30" hidden="1" customHeight="1">
      <c r="A111" s="36"/>
      <c r="B111" s="70"/>
      <c r="C111" s="69"/>
      <c r="D111" s="53"/>
      <c r="E111" s="52"/>
      <c r="F111" s="52"/>
      <c r="G111" s="52"/>
      <c r="H111" s="52"/>
      <c r="I111" s="52"/>
      <c r="J111" s="52"/>
      <c r="K111" s="52"/>
      <c r="L111" s="52"/>
      <c r="M111" s="52"/>
      <c r="N111" s="52"/>
      <c r="O111" s="52"/>
      <c r="P111" s="52"/>
      <c r="Q111" s="52"/>
      <c r="R111" s="52"/>
      <c r="S111" s="52"/>
      <c r="T111" s="52"/>
      <c r="U111" s="52"/>
      <c r="V111" s="52"/>
      <c r="W111" s="52"/>
      <c r="X111" s="52"/>
      <c r="Y111" s="51"/>
    </row>
    <row r="112" spans="1:27" ht="31.5" hidden="1" customHeight="1">
      <c r="A112" s="36"/>
      <c r="B112" s="70"/>
      <c r="C112" s="69"/>
      <c r="D112" s="53"/>
      <c r="E112" s="52"/>
      <c r="F112" s="52"/>
      <c r="G112" s="52"/>
      <c r="H112" s="52"/>
      <c r="I112" s="52"/>
      <c r="J112" s="52"/>
      <c r="K112" s="52"/>
      <c r="L112" s="52"/>
      <c r="M112" s="52"/>
      <c r="N112" s="52"/>
      <c r="O112" s="52"/>
      <c r="P112" s="52"/>
      <c r="Q112" s="52"/>
      <c r="R112" s="52"/>
      <c r="S112" s="52"/>
      <c r="T112" s="52"/>
      <c r="U112" s="52"/>
      <c r="V112" s="52"/>
      <c r="W112" s="52"/>
      <c r="X112" s="52"/>
      <c r="Y112" s="51"/>
    </row>
    <row r="113" spans="1:25" ht="15" customHeight="1">
      <c r="A113" s="36"/>
      <c r="B113" s="68"/>
      <c r="C113" s="67"/>
      <c r="D113" s="50"/>
      <c r="E113" s="49"/>
      <c r="F113" s="49"/>
      <c r="G113" s="49"/>
      <c r="H113" s="49"/>
      <c r="I113" s="49"/>
      <c r="J113" s="49"/>
      <c r="K113" s="49"/>
      <c r="L113" s="49"/>
      <c r="M113" s="49"/>
      <c r="N113" s="49"/>
      <c r="O113" s="49"/>
      <c r="P113" s="49"/>
      <c r="Q113" s="49"/>
      <c r="R113" s="49"/>
      <c r="S113" s="49"/>
      <c r="T113" s="49"/>
      <c r="U113" s="49"/>
      <c r="V113" s="49"/>
      <c r="W113" s="49"/>
      <c r="X113" s="49"/>
      <c r="Y113" s="48"/>
    </row>
  </sheetData>
  <sheetProtection algorithmName="SHA-512" hashValue="jnKmaSHahIEbm8kyG1/D2jdb65XFc0chhqjRpkfsNE3jmrt4MjyLt5uA4kdQOoZWXGvAnuzTlmHhSwsCHia7Fw==" saltValue="iyTQYG8iAGll64ciKV6LEg==" spinCount="100000" sheet="1" objects="1" scenarios="1" formatColumns="0" formatRows="0"/>
  <dataConsolidate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3.7109375" style="31" customWidth="1"/>
    <col min="16" max="17" width="1.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5" width="10.5703125" style="173"/>
    <col min="36"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5" ht="14.25" hidden="1" customHeight="1"/>
    <row r="2" spans="1:35" ht="14.25" hidden="1" customHeight="1"/>
    <row r="3" spans="1:35" ht="14.25" hidden="1" customHeight="1"/>
    <row r="4" spans="1:35" ht="3" customHeight="1">
      <c r="J4" s="74"/>
      <c r="K4" s="74"/>
      <c r="L4" s="383"/>
      <c r="M4" s="383"/>
      <c r="N4" s="383"/>
      <c r="U4" s="383"/>
    </row>
    <row r="5" spans="1:35" ht="22.5" customHeight="1">
      <c r="J5" s="74"/>
      <c r="K5" s="74"/>
      <c r="L5" s="696" t="s">
        <v>732</v>
      </c>
      <c r="M5" s="696"/>
      <c r="N5" s="696"/>
      <c r="O5" s="696"/>
      <c r="P5" s="696"/>
      <c r="Q5" s="696"/>
      <c r="R5" s="696"/>
      <c r="S5" s="696"/>
      <c r="T5" s="696"/>
      <c r="U5" s="396"/>
    </row>
    <row r="6" spans="1:35" ht="3" customHeight="1">
      <c r="J6" s="74"/>
      <c r="K6" s="74"/>
      <c r="L6" s="383"/>
      <c r="M6" s="383"/>
      <c r="N6" s="383"/>
      <c r="O6" s="384"/>
      <c r="P6" s="384"/>
      <c r="Q6" s="384"/>
      <c r="R6" s="384"/>
      <c r="S6" s="384"/>
      <c r="T6" s="384"/>
      <c r="U6" s="383"/>
    </row>
    <row r="7" spans="1:35"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35" s="138" customFormat="1" ht="18.75">
      <c r="A8" s="183"/>
      <c r="B8" s="183"/>
      <c r="C8" s="183"/>
      <c r="D8" s="183"/>
      <c r="E8" s="183"/>
      <c r="F8" s="183"/>
      <c r="G8" s="183"/>
      <c r="H8" s="183"/>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469"/>
      <c r="X8" s="183"/>
      <c r="Y8" s="183"/>
      <c r="Z8" s="183"/>
      <c r="AA8" s="183"/>
      <c r="AB8" s="183"/>
      <c r="AC8" s="183"/>
      <c r="AD8" s="183"/>
      <c r="AE8" s="183"/>
      <c r="AF8" s="183"/>
      <c r="AG8" s="183"/>
      <c r="AH8" s="183"/>
      <c r="AI8" s="183"/>
    </row>
    <row r="9" spans="1:35" s="138" customFormat="1" ht="22.5">
      <c r="A9" s="183"/>
      <c r="B9" s="183"/>
      <c r="C9" s="183"/>
      <c r="D9" s="183"/>
      <c r="E9" s="183"/>
      <c r="F9" s="183"/>
      <c r="G9" s="183"/>
      <c r="H9" s="183"/>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469"/>
      <c r="X9" s="183"/>
      <c r="Y9" s="183"/>
      <c r="Z9" s="183"/>
      <c r="AA9" s="183"/>
      <c r="AB9" s="183"/>
      <c r="AC9" s="183"/>
      <c r="AD9" s="183"/>
      <c r="AE9" s="183"/>
      <c r="AF9" s="183"/>
      <c r="AG9" s="183"/>
      <c r="AH9" s="183"/>
      <c r="AI9" s="183"/>
    </row>
    <row r="10" spans="1:35"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35" s="138" customFormat="1" ht="11.25" hidden="1" customHeight="1">
      <c r="A11" s="183"/>
      <c r="B11" s="183"/>
      <c r="C11" s="183"/>
      <c r="D11" s="183"/>
      <c r="E11" s="183"/>
      <c r="F11" s="183"/>
      <c r="G11" s="183"/>
      <c r="H11" s="183"/>
      <c r="L11" s="697"/>
      <c r="M11" s="697"/>
      <c r="N11" s="388"/>
      <c r="O11" s="714"/>
      <c r="P11" s="714"/>
      <c r="Q11" s="714"/>
      <c r="R11" s="714"/>
      <c r="S11" s="714"/>
      <c r="T11" s="714"/>
      <c r="U11" s="400" t="s">
        <v>371</v>
      </c>
      <c r="X11" s="183"/>
      <c r="Y11" s="183"/>
      <c r="Z11" s="183"/>
      <c r="AA11" s="183"/>
      <c r="AB11" s="183"/>
      <c r="AC11" s="183"/>
      <c r="AD11" s="183"/>
      <c r="AE11" s="183"/>
      <c r="AF11" s="183"/>
      <c r="AG11" s="183"/>
      <c r="AH11" s="183"/>
      <c r="AI11" s="183"/>
    </row>
    <row r="12" spans="1:35">
      <c r="J12" s="74"/>
      <c r="K12" s="74"/>
      <c r="L12" s="383"/>
      <c r="M12" s="383"/>
      <c r="N12" s="383"/>
      <c r="O12" s="715"/>
      <c r="P12" s="715"/>
      <c r="Q12" s="715"/>
      <c r="R12" s="715"/>
      <c r="S12" s="715"/>
      <c r="T12" s="715"/>
      <c r="U12" s="715"/>
    </row>
    <row r="13" spans="1:35" ht="14.25" customHeight="1">
      <c r="J13" s="74"/>
      <c r="K13" s="74"/>
      <c r="L13" s="618" t="s">
        <v>445</v>
      </c>
      <c r="M13" s="618"/>
      <c r="N13" s="618"/>
      <c r="O13" s="618"/>
      <c r="P13" s="618"/>
      <c r="Q13" s="618"/>
      <c r="R13" s="618"/>
      <c r="S13" s="618"/>
      <c r="T13" s="618"/>
      <c r="U13" s="618"/>
      <c r="V13" s="618"/>
      <c r="W13" s="618" t="s">
        <v>446</v>
      </c>
    </row>
    <row r="14" spans="1:35" ht="14.25" customHeight="1">
      <c r="J14" s="74"/>
      <c r="K14" s="74"/>
      <c r="L14" s="680" t="s">
        <v>91</v>
      </c>
      <c r="M14" s="680" t="s">
        <v>602</v>
      </c>
      <c r="N14" s="415"/>
      <c r="O14" s="681" t="s">
        <v>604</v>
      </c>
      <c r="P14" s="682"/>
      <c r="Q14" s="682"/>
      <c r="R14" s="682"/>
      <c r="S14" s="682"/>
      <c r="T14" s="683"/>
      <c r="U14" s="691" t="s">
        <v>339</v>
      </c>
      <c r="V14" s="677" t="s">
        <v>274</v>
      </c>
      <c r="W14" s="618"/>
    </row>
    <row r="15" spans="1:35" ht="14.25" customHeight="1">
      <c r="J15" s="74"/>
      <c r="K15" s="74"/>
      <c r="L15" s="680"/>
      <c r="M15" s="680"/>
      <c r="N15" s="415"/>
      <c r="O15" s="686" t="s">
        <v>590</v>
      </c>
      <c r="P15" s="684"/>
      <c r="Q15" s="685"/>
      <c r="R15" s="689" t="s">
        <v>615</v>
      </c>
      <c r="S15" s="689"/>
      <c r="T15" s="690"/>
      <c r="U15" s="692"/>
      <c r="V15" s="678"/>
      <c r="W15" s="618"/>
    </row>
    <row r="16" spans="1:35" ht="30" customHeight="1">
      <c r="J16" s="74"/>
      <c r="K16" s="74"/>
      <c r="L16" s="680"/>
      <c r="M16" s="680"/>
      <c r="N16" s="414"/>
      <c r="O16" s="687"/>
      <c r="P16" s="88"/>
      <c r="Q16" s="88"/>
      <c r="R16" s="89" t="s">
        <v>273</v>
      </c>
      <c r="S16" s="675" t="s">
        <v>272</v>
      </c>
      <c r="T16" s="676"/>
      <c r="U16" s="693"/>
      <c r="V16" s="679"/>
      <c r="W16" s="618"/>
    </row>
    <row r="17" spans="1:36">
      <c r="J17" s="74"/>
      <c r="K17" s="389">
        <v>1</v>
      </c>
      <c r="L17" s="452" t="s">
        <v>92</v>
      </c>
      <c r="M17" s="452" t="s">
        <v>48</v>
      </c>
      <c r="N17" s="470" t="s">
        <v>48</v>
      </c>
      <c r="O17" s="453">
        <f ca="1">OFFSET(O17,0,-1)+1</f>
        <v>3</v>
      </c>
      <c r="P17" s="454">
        <f ca="1">OFFSET(P17,0,-1)</f>
        <v>3</v>
      </c>
      <c r="Q17" s="454">
        <f ca="1">OFFSET(Q17,0,-1)</f>
        <v>3</v>
      </c>
      <c r="R17" s="453">
        <f ca="1">OFFSET(R17,0,-1)+1</f>
        <v>4</v>
      </c>
      <c r="S17" s="698">
        <f ca="1">OFFSET(S17,0,-1)+1</f>
        <v>5</v>
      </c>
      <c r="T17" s="698"/>
      <c r="U17" s="453">
        <f ca="1">OFFSET(U17,0,-2)+1</f>
        <v>6</v>
      </c>
      <c r="V17" s="454">
        <f ca="1">OFFSET(V17,0,-1)</f>
        <v>6</v>
      </c>
      <c r="W17" s="453">
        <f ca="1">OFFSET(W17,0,-1)+1</f>
        <v>7</v>
      </c>
    </row>
    <row r="18" spans="1:36" ht="22.5">
      <c r="A18" s="699">
        <v>1</v>
      </c>
      <c r="E18" s="184"/>
      <c r="F18" s="284"/>
      <c r="G18" s="173"/>
      <c r="H18" s="173"/>
      <c r="J18" s="506"/>
      <c r="K18" s="512">
        <v>1</v>
      </c>
      <c r="L18" s="402">
        <f>mergeValue(A18)</f>
        <v>1</v>
      </c>
      <c r="M18" s="450" t="s">
        <v>19</v>
      </c>
      <c r="N18" s="437"/>
      <c r="O18" s="711"/>
      <c r="P18" s="711"/>
      <c r="Q18" s="711"/>
      <c r="R18" s="711"/>
      <c r="S18" s="711"/>
      <c r="T18" s="711"/>
      <c r="U18" s="711"/>
      <c r="V18" s="711"/>
      <c r="W18" s="446" t="s">
        <v>718</v>
      </c>
    </row>
    <row r="19" spans="1:36" ht="22.5">
      <c r="A19" s="699"/>
      <c r="B19" s="699">
        <v>1</v>
      </c>
      <c r="E19" s="284"/>
      <c r="F19" s="284"/>
      <c r="G19" s="173"/>
      <c r="H19" s="173"/>
      <c r="I19" s="151"/>
      <c r="J19" s="505"/>
      <c r="K19" s="512">
        <v>1</v>
      </c>
      <c r="L19" s="402" t="str">
        <f>mergeValue(A19) &amp;"."&amp; mergeValue(B19)</f>
        <v>1.1</v>
      </c>
      <c r="M19" s="418" t="s">
        <v>15</v>
      </c>
      <c r="N19" s="437"/>
      <c r="O19" s="711"/>
      <c r="P19" s="711"/>
      <c r="Q19" s="711"/>
      <c r="R19" s="711"/>
      <c r="S19" s="711"/>
      <c r="T19" s="711"/>
      <c r="U19" s="711"/>
      <c r="V19" s="711"/>
      <c r="W19" s="446" t="s">
        <v>459</v>
      </c>
    </row>
    <row r="20" spans="1:36" ht="22.5">
      <c r="A20" s="699"/>
      <c r="B20" s="699"/>
      <c r="C20" s="699">
        <v>1</v>
      </c>
      <c r="E20" s="284"/>
      <c r="F20" s="284"/>
      <c r="G20" s="173"/>
      <c r="H20" s="173"/>
      <c r="I20" s="508"/>
      <c r="J20" s="505"/>
      <c r="K20" s="512">
        <v>1</v>
      </c>
      <c r="L20" s="402" t="str">
        <f>mergeValue(A20) &amp;"."&amp; mergeValue(B20)&amp;"."&amp; mergeValue(C20)</f>
        <v>1.1.1</v>
      </c>
      <c r="M20" s="419" t="s">
        <v>7</v>
      </c>
      <c r="N20" s="437"/>
      <c r="O20" s="711"/>
      <c r="P20" s="711"/>
      <c r="Q20" s="711"/>
      <c r="R20" s="711"/>
      <c r="S20" s="711"/>
      <c r="T20" s="711"/>
      <c r="U20" s="711"/>
      <c r="V20" s="711"/>
      <c r="W20" s="446" t="s">
        <v>600</v>
      </c>
    </row>
    <row r="21" spans="1:36" ht="22.5">
      <c r="A21" s="699"/>
      <c r="B21" s="699"/>
      <c r="C21" s="699"/>
      <c r="D21" s="699">
        <v>1</v>
      </c>
      <c r="E21" s="284"/>
      <c r="F21" s="284"/>
      <c r="G21" s="173"/>
      <c r="H21" s="173"/>
      <c r="I21" s="699">
        <v>1</v>
      </c>
      <c r="J21" s="505"/>
      <c r="K21" s="512">
        <v>1</v>
      </c>
      <c r="L21" s="402" t="str">
        <f>mergeValue(A21) &amp;"."&amp; mergeValue(B21)&amp;"."&amp; mergeValue(C21)&amp;"."&amp; mergeValue(D21)</f>
        <v>1.1.1.1</v>
      </c>
      <c r="M21" s="420" t="s">
        <v>21</v>
      </c>
      <c r="N21" s="437"/>
      <c r="O21" s="711"/>
      <c r="P21" s="711"/>
      <c r="Q21" s="711"/>
      <c r="R21" s="711"/>
      <c r="S21" s="711"/>
      <c r="T21" s="711"/>
      <c r="U21" s="711"/>
      <c r="V21" s="711"/>
      <c r="W21" s="446" t="s">
        <v>601</v>
      </c>
    </row>
    <row r="22" spans="1:36" ht="11.25" hidden="1" customHeight="1">
      <c r="A22" s="699"/>
      <c r="B22" s="699"/>
      <c r="C22" s="699"/>
      <c r="D22" s="699"/>
      <c r="E22" s="699">
        <v>1</v>
      </c>
      <c r="F22" s="284"/>
      <c r="G22" s="173"/>
      <c r="H22" s="173"/>
      <c r="I22" s="699"/>
      <c r="J22" s="284"/>
      <c r="K22" s="512">
        <v>1</v>
      </c>
      <c r="L22" s="402"/>
      <c r="M22" s="422"/>
      <c r="N22" s="169"/>
      <c r="O22" s="401"/>
      <c r="P22" s="401"/>
      <c r="Q22" s="401"/>
      <c r="R22" s="401"/>
      <c r="S22" s="401"/>
      <c r="T22" s="401"/>
      <c r="U22" s="402"/>
      <c r="V22" s="401"/>
      <c r="W22" s="169"/>
    </row>
    <row r="23" spans="1:36" ht="33.75">
      <c r="A23" s="699"/>
      <c r="B23" s="699"/>
      <c r="C23" s="699"/>
      <c r="D23" s="699"/>
      <c r="E23" s="699"/>
      <c r="F23" s="699">
        <v>1</v>
      </c>
      <c r="G23" s="173"/>
      <c r="H23" s="173"/>
      <c r="I23" s="699"/>
      <c r="J23" s="716"/>
      <c r="K23" s="512">
        <v>1</v>
      </c>
      <c r="L23" s="402" t="str">
        <f>mergeValue(A23) &amp;"."&amp; mergeValue(B23)&amp;"."&amp; mergeValue(C23)&amp;"."&amp; mergeValue(D23)&amp;"."&amp;  mergeValue(F23)</f>
        <v>1.1.1.1.1</v>
      </c>
      <c r="M23" s="422" t="s">
        <v>9</v>
      </c>
      <c r="N23" s="169"/>
      <c r="O23" s="701"/>
      <c r="P23" s="701"/>
      <c r="Q23" s="701"/>
      <c r="R23" s="701"/>
      <c r="S23" s="701"/>
      <c r="T23" s="701"/>
      <c r="U23" s="701"/>
      <c r="V23" s="701"/>
      <c r="W23" s="446" t="s">
        <v>720</v>
      </c>
      <c r="Y23" s="182" t="str">
        <f>strCheckUnique(Z23:Z26)</f>
        <v/>
      </c>
      <c r="AA23" s="182"/>
    </row>
    <row r="24" spans="1:36" ht="99" customHeight="1">
      <c r="A24" s="699"/>
      <c r="B24" s="699"/>
      <c r="C24" s="699"/>
      <c r="D24" s="699"/>
      <c r="E24" s="699"/>
      <c r="F24" s="699"/>
      <c r="G24" s="173">
        <v>1</v>
      </c>
      <c r="H24" s="173"/>
      <c r="I24" s="699"/>
      <c r="J24" s="716"/>
      <c r="K24" s="516"/>
      <c r="L24" s="402" t="str">
        <f>mergeValue(A24) &amp;"."&amp; mergeValue(B24)&amp;"."&amp; mergeValue(C24)&amp;"."&amp; mergeValue(D24)&amp;"."&amp;  mergeValue(F24)&amp;"."&amp;  mergeValue(G24)</f>
        <v>1.1.1.1.1.1</v>
      </c>
      <c r="M24" s="528"/>
      <c r="N24" s="439"/>
      <c r="O24" s="428"/>
      <c r="P24" s="428"/>
      <c r="Q24" s="428"/>
      <c r="R24" s="705"/>
      <c r="S24" s="695" t="s">
        <v>83</v>
      </c>
      <c r="T24" s="705"/>
      <c r="U24" s="695" t="s">
        <v>84</v>
      </c>
      <c r="V24" s="90"/>
      <c r="W24" s="669" t="s">
        <v>733</v>
      </c>
      <c r="X24" s="173" t="str">
        <f>strCheckDate(O25:V25)</f>
        <v/>
      </c>
      <c r="Y24" s="182"/>
      <c r="Z24" s="182" t="str">
        <f>IF(M24="","",M24 )</f>
        <v/>
      </c>
      <c r="AA24" s="182"/>
      <c r="AB24" s="182"/>
      <c r="AC24" s="182"/>
    </row>
    <row r="25" spans="1:36" ht="11.25" hidden="1">
      <c r="A25" s="699"/>
      <c r="B25" s="699"/>
      <c r="C25" s="699"/>
      <c r="D25" s="699"/>
      <c r="E25" s="699"/>
      <c r="F25" s="699"/>
      <c r="G25" s="173"/>
      <c r="H25" s="173"/>
      <c r="I25" s="699"/>
      <c r="J25" s="716"/>
      <c r="K25" s="512">
        <v>1</v>
      </c>
      <c r="L25" s="244"/>
      <c r="M25" s="451"/>
      <c r="N25" s="439"/>
      <c r="O25" s="428"/>
      <c r="P25" s="428"/>
      <c r="Q25" s="438" t="str">
        <f>R24 &amp; "-" &amp; T24</f>
        <v>-</v>
      </c>
      <c r="R25" s="705"/>
      <c r="S25" s="695"/>
      <c r="T25" s="705"/>
      <c r="U25" s="695"/>
      <c r="V25" s="90"/>
      <c r="W25" s="670"/>
      <c r="Y25" s="182"/>
      <c r="Z25" s="182"/>
      <c r="AA25" s="182"/>
      <c r="AB25" s="182"/>
      <c r="AC25" s="182"/>
    </row>
    <row r="26" spans="1:36" customFormat="1" ht="15" customHeight="1">
      <c r="A26" s="699"/>
      <c r="B26" s="699"/>
      <c r="C26" s="699"/>
      <c r="D26" s="699"/>
      <c r="E26" s="699"/>
      <c r="F26" s="699"/>
      <c r="G26" s="173"/>
      <c r="H26" s="173"/>
      <c r="I26" s="699"/>
      <c r="J26" s="716"/>
      <c r="K26" s="512">
        <v>1</v>
      </c>
      <c r="L26" s="416"/>
      <c r="M26" s="424" t="s">
        <v>24</v>
      </c>
      <c r="N26" s="421"/>
      <c r="O26" s="417"/>
      <c r="P26" s="417"/>
      <c r="Q26" s="417"/>
      <c r="R26" s="432"/>
      <c r="S26" s="141"/>
      <c r="T26" s="429"/>
      <c r="U26" s="421"/>
      <c r="V26" s="426"/>
      <c r="W26" s="671"/>
      <c r="X26" s="175"/>
      <c r="Y26" s="175"/>
      <c r="Z26" s="175"/>
      <c r="AA26" s="175"/>
      <c r="AB26" s="175"/>
      <c r="AC26" s="175"/>
      <c r="AD26" s="175"/>
      <c r="AE26" s="175"/>
      <c r="AF26" s="175"/>
      <c r="AG26" s="175"/>
      <c r="AH26" s="175"/>
      <c r="AI26" s="175"/>
    </row>
    <row r="27" spans="1:36" customFormat="1" ht="15" customHeight="1">
      <c r="A27" s="699"/>
      <c r="B27" s="699"/>
      <c r="C27" s="699"/>
      <c r="D27" s="699"/>
      <c r="E27" s="699"/>
      <c r="F27" s="284"/>
      <c r="G27" s="284"/>
      <c r="H27" s="173"/>
      <c r="I27" s="699"/>
      <c r="J27" s="284"/>
      <c r="K27" s="511"/>
      <c r="L27" s="416"/>
      <c r="M27" s="421" t="s">
        <v>10</v>
      </c>
      <c r="N27" s="424"/>
      <c r="O27" s="424"/>
      <c r="P27" s="424"/>
      <c r="Q27" s="424"/>
      <c r="R27" s="424"/>
      <c r="S27" s="424"/>
      <c r="T27" s="424"/>
      <c r="U27" s="424"/>
      <c r="V27" s="424"/>
      <c r="W27" s="426"/>
      <c r="X27" s="175"/>
      <c r="Y27" s="175"/>
      <c r="Z27" s="175"/>
      <c r="AA27" s="175"/>
      <c r="AB27" s="175"/>
      <c r="AC27" s="175"/>
      <c r="AD27" s="175"/>
      <c r="AE27" s="175"/>
      <c r="AF27" s="175"/>
      <c r="AG27" s="175"/>
      <c r="AH27" s="175"/>
      <c r="AI27" s="175"/>
      <c r="AJ27" s="175"/>
    </row>
    <row r="28" spans="1:36" customFormat="1" ht="15" hidden="1" customHeight="1">
      <c r="A28" s="699"/>
      <c r="B28" s="699"/>
      <c r="C28" s="699"/>
      <c r="D28" s="699"/>
      <c r="E28" s="284"/>
      <c r="F28" s="284"/>
      <c r="G28" s="284"/>
      <c r="H28" s="173"/>
      <c r="I28" s="699"/>
      <c r="J28" s="284"/>
      <c r="K28" s="511"/>
      <c r="L28" s="416"/>
      <c r="M28" s="421"/>
      <c r="N28" s="424"/>
      <c r="O28" s="424"/>
      <c r="P28" s="424"/>
      <c r="Q28" s="424"/>
      <c r="R28" s="424"/>
      <c r="S28" s="424"/>
      <c r="T28" s="424"/>
      <c r="U28" s="424"/>
      <c r="V28" s="424"/>
      <c r="W28" s="426"/>
      <c r="X28" s="175"/>
      <c r="Y28" s="175"/>
      <c r="Z28" s="175"/>
      <c r="AA28" s="175"/>
      <c r="AB28" s="175"/>
      <c r="AC28" s="175"/>
      <c r="AD28" s="175"/>
      <c r="AE28" s="175"/>
      <c r="AF28" s="175"/>
      <c r="AG28" s="175"/>
      <c r="AH28" s="175"/>
      <c r="AI28" s="175"/>
      <c r="AJ28" s="175"/>
    </row>
    <row r="29" spans="1:36" customFormat="1" ht="15" customHeight="1">
      <c r="A29" s="699"/>
      <c r="B29" s="699"/>
      <c r="C29" s="699"/>
      <c r="D29" s="510"/>
      <c r="E29" s="510"/>
      <c r="F29" s="284"/>
      <c r="G29" s="173"/>
      <c r="H29" s="173"/>
      <c r="I29" s="506"/>
      <c r="J29" s="73"/>
      <c r="K29" s="512">
        <v>1</v>
      </c>
      <c r="L29" s="416"/>
      <c r="M29" s="130" t="s">
        <v>16</v>
      </c>
      <c r="N29" s="129"/>
      <c r="O29" s="417"/>
      <c r="P29" s="417"/>
      <c r="Q29" s="417"/>
      <c r="R29" s="432"/>
      <c r="S29" s="141"/>
      <c r="T29" s="429"/>
      <c r="U29" s="129"/>
      <c r="V29" s="141"/>
      <c r="W29" s="426"/>
      <c r="X29" s="175"/>
      <c r="Y29" s="175"/>
      <c r="Z29" s="175"/>
      <c r="AA29" s="175"/>
      <c r="AB29" s="175"/>
      <c r="AC29" s="175"/>
      <c r="AD29" s="175"/>
      <c r="AE29" s="175"/>
      <c r="AF29" s="175"/>
      <c r="AG29" s="175"/>
      <c r="AH29" s="175"/>
      <c r="AI29" s="175"/>
    </row>
    <row r="30" spans="1:36" customFormat="1" ht="15" customHeight="1">
      <c r="A30" s="699"/>
      <c r="B30" s="699"/>
      <c r="C30" s="510"/>
      <c r="D30" s="510"/>
      <c r="E30" s="510"/>
      <c r="F30" s="510"/>
      <c r="G30" s="173"/>
      <c r="H30" s="173"/>
      <c r="I30" s="513"/>
      <c r="J30" s="73"/>
      <c r="K30" s="512">
        <v>1</v>
      </c>
      <c r="L30" s="416"/>
      <c r="M30" s="129" t="s">
        <v>17</v>
      </c>
      <c r="N30" s="129"/>
      <c r="O30" s="417"/>
      <c r="P30" s="417"/>
      <c r="Q30" s="417"/>
      <c r="R30" s="432"/>
      <c r="S30" s="141"/>
      <c r="T30" s="429"/>
      <c r="U30" s="129"/>
      <c r="V30" s="141"/>
      <c r="W30" s="426"/>
      <c r="X30" s="175"/>
      <c r="Y30" s="175"/>
      <c r="Z30" s="175"/>
      <c r="AA30" s="175"/>
      <c r="AB30" s="175"/>
      <c r="AC30" s="175"/>
      <c r="AD30" s="175"/>
      <c r="AE30" s="175"/>
      <c r="AF30" s="175"/>
      <c r="AG30" s="175"/>
      <c r="AH30" s="175"/>
      <c r="AI30" s="175"/>
    </row>
    <row r="31" spans="1:36" customFormat="1" ht="15" customHeight="1">
      <c r="A31" s="699"/>
      <c r="B31" s="510"/>
      <c r="C31" s="510"/>
      <c r="D31" s="510"/>
      <c r="E31" s="510"/>
      <c r="F31" s="510"/>
      <c r="G31" s="173"/>
      <c r="H31" s="173"/>
      <c r="I31" s="506"/>
      <c r="J31" s="73"/>
      <c r="K31" s="512">
        <v>1</v>
      </c>
      <c r="L31" s="416"/>
      <c r="M31" s="135" t="s">
        <v>18</v>
      </c>
      <c r="N31" s="129"/>
      <c r="O31" s="417"/>
      <c r="P31" s="417"/>
      <c r="Q31" s="417"/>
      <c r="R31" s="432"/>
      <c r="S31" s="141"/>
      <c r="T31" s="429"/>
      <c r="U31" s="129"/>
      <c r="V31" s="141"/>
      <c r="W31" s="426"/>
      <c r="X31" s="175"/>
      <c r="Y31" s="175"/>
      <c r="Z31" s="175"/>
      <c r="AA31" s="175"/>
      <c r="AB31" s="175"/>
      <c r="AC31" s="175"/>
      <c r="AD31" s="175"/>
      <c r="AE31" s="175"/>
      <c r="AF31" s="175"/>
      <c r="AG31" s="175"/>
      <c r="AH31" s="175"/>
      <c r="AI31" s="175"/>
    </row>
    <row r="32" spans="1:36" customFormat="1" ht="15" customHeight="1">
      <c r="L32" s="391"/>
      <c r="M32" s="144" t="s">
        <v>308</v>
      </c>
      <c r="N32" s="129"/>
      <c r="O32" s="417"/>
      <c r="P32" s="417"/>
      <c r="Q32" s="417"/>
      <c r="R32" s="432"/>
      <c r="S32" s="141"/>
      <c r="T32" s="429"/>
      <c r="U32" s="129"/>
      <c r="V32" s="141"/>
      <c r="W32" s="426"/>
      <c r="X32" s="175"/>
      <c r="Y32" s="175"/>
      <c r="Z32" s="175"/>
      <c r="AA32" s="175"/>
      <c r="AB32" s="175"/>
      <c r="AC32" s="175"/>
      <c r="AD32" s="175"/>
      <c r="AE32" s="175"/>
      <c r="AF32" s="175"/>
      <c r="AG32" s="175"/>
      <c r="AH32" s="175"/>
      <c r="AI32" s="175"/>
    </row>
    <row r="33" spans="12:23" ht="3" customHeight="1">
      <c r="L33" s="385"/>
      <c r="M33" s="385"/>
      <c r="N33" s="385"/>
      <c r="O33" s="385"/>
      <c r="P33" s="385"/>
      <c r="Q33" s="385"/>
      <c r="R33" s="385"/>
      <c r="S33" s="385"/>
      <c r="T33" s="385"/>
      <c r="U33" s="385"/>
    </row>
    <row r="34" spans="12:23" ht="106.5" customHeight="1">
      <c r="L34" s="1">
        <v>1</v>
      </c>
      <c r="M34" s="663" t="s">
        <v>734</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68</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31" hidden="1" customWidth="1"/>
    <col min="7" max="8" width="9.140625" style="194" hidden="1" customWidth="1"/>
    <col min="9" max="9" width="3.7109375" style="194" customWidth="1"/>
    <col min="10" max="11" width="3.7109375" style="75" customWidth="1"/>
    <col min="12" max="12" width="12.7109375" style="31" customWidth="1"/>
    <col min="13" max="13" width="44.7109375" style="31" customWidth="1"/>
    <col min="14" max="14" width="2.140625"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6" width="10.5703125" style="173"/>
    <col min="27" max="27" width="10.140625" style="173" customWidth="1"/>
    <col min="28" max="34" width="10.5703125" style="173"/>
    <col min="35"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282" width="10.5703125" style="31"/>
    <col min="283" max="283" width="10.140625" style="31" customWidth="1"/>
    <col min="284"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538" width="10.5703125" style="31"/>
    <col min="539" max="539" width="10.140625" style="31" customWidth="1"/>
    <col min="540"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794" width="10.5703125" style="31"/>
    <col min="795" max="795" width="10.140625" style="31" customWidth="1"/>
    <col min="796"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050" width="10.5703125" style="31"/>
    <col min="1051" max="1051" width="10.140625" style="31" customWidth="1"/>
    <col min="1052"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306" width="10.5703125" style="31"/>
    <col min="1307" max="1307" width="10.140625" style="31" customWidth="1"/>
    <col min="1308"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562" width="10.5703125" style="31"/>
    <col min="1563" max="1563" width="10.140625" style="31" customWidth="1"/>
    <col min="1564"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1818" width="10.5703125" style="31"/>
    <col min="1819" max="1819" width="10.140625" style="31" customWidth="1"/>
    <col min="1820"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074" width="10.5703125" style="31"/>
    <col min="2075" max="2075" width="10.140625" style="31" customWidth="1"/>
    <col min="2076"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330" width="10.5703125" style="31"/>
    <col min="2331" max="2331" width="10.140625" style="31" customWidth="1"/>
    <col min="2332"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586" width="10.5703125" style="31"/>
    <col min="2587" max="2587" width="10.140625" style="31" customWidth="1"/>
    <col min="2588"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2842" width="10.5703125" style="31"/>
    <col min="2843" max="2843" width="10.140625" style="31" customWidth="1"/>
    <col min="2844"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098" width="10.5703125" style="31"/>
    <col min="3099" max="3099" width="10.140625" style="31" customWidth="1"/>
    <col min="3100"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354" width="10.5703125" style="31"/>
    <col min="3355" max="3355" width="10.140625" style="31" customWidth="1"/>
    <col min="3356"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610" width="10.5703125" style="31"/>
    <col min="3611" max="3611" width="10.140625" style="31" customWidth="1"/>
    <col min="3612"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3866" width="10.5703125" style="31"/>
    <col min="3867" max="3867" width="10.140625" style="31" customWidth="1"/>
    <col min="3868"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122" width="10.5703125" style="31"/>
    <col min="4123" max="4123" width="10.140625" style="31" customWidth="1"/>
    <col min="4124"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378" width="10.5703125" style="31"/>
    <col min="4379" max="4379" width="10.140625" style="31" customWidth="1"/>
    <col min="4380"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634" width="10.5703125" style="31"/>
    <col min="4635" max="4635" width="10.140625" style="31" customWidth="1"/>
    <col min="4636"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4890" width="10.5703125" style="31"/>
    <col min="4891" max="4891" width="10.140625" style="31" customWidth="1"/>
    <col min="4892"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146" width="10.5703125" style="31"/>
    <col min="5147" max="5147" width="10.140625" style="31" customWidth="1"/>
    <col min="5148"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402" width="10.5703125" style="31"/>
    <col min="5403" max="5403" width="10.140625" style="31" customWidth="1"/>
    <col min="5404"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658" width="10.5703125" style="31"/>
    <col min="5659" max="5659" width="10.140625" style="31" customWidth="1"/>
    <col min="5660"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5914" width="10.5703125" style="31"/>
    <col min="5915" max="5915" width="10.140625" style="31" customWidth="1"/>
    <col min="5916"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170" width="10.5703125" style="31"/>
    <col min="6171" max="6171" width="10.140625" style="31" customWidth="1"/>
    <col min="6172"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426" width="10.5703125" style="31"/>
    <col min="6427" max="6427" width="10.140625" style="31" customWidth="1"/>
    <col min="6428"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682" width="10.5703125" style="31"/>
    <col min="6683" max="6683" width="10.140625" style="31" customWidth="1"/>
    <col min="6684"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6938" width="10.5703125" style="31"/>
    <col min="6939" max="6939" width="10.140625" style="31" customWidth="1"/>
    <col min="6940"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194" width="10.5703125" style="31"/>
    <col min="7195" max="7195" width="10.140625" style="31" customWidth="1"/>
    <col min="7196"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450" width="10.5703125" style="31"/>
    <col min="7451" max="7451" width="10.140625" style="31" customWidth="1"/>
    <col min="7452"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706" width="10.5703125" style="31"/>
    <col min="7707" max="7707" width="10.140625" style="31" customWidth="1"/>
    <col min="7708"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7962" width="10.5703125" style="31"/>
    <col min="7963" max="7963" width="10.140625" style="31" customWidth="1"/>
    <col min="7964"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218" width="10.5703125" style="31"/>
    <col min="8219" max="8219" width="10.140625" style="31" customWidth="1"/>
    <col min="8220"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474" width="10.5703125" style="31"/>
    <col min="8475" max="8475" width="10.140625" style="31" customWidth="1"/>
    <col min="8476"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730" width="10.5703125" style="31"/>
    <col min="8731" max="8731" width="10.140625" style="31" customWidth="1"/>
    <col min="8732"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8986" width="10.5703125" style="31"/>
    <col min="8987" max="8987" width="10.140625" style="31" customWidth="1"/>
    <col min="8988"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242" width="10.5703125" style="31"/>
    <col min="9243" max="9243" width="10.140625" style="31" customWidth="1"/>
    <col min="9244"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498" width="10.5703125" style="31"/>
    <col min="9499" max="9499" width="10.140625" style="31" customWidth="1"/>
    <col min="9500"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754" width="10.5703125" style="31"/>
    <col min="9755" max="9755" width="10.140625" style="31" customWidth="1"/>
    <col min="9756"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010" width="10.5703125" style="31"/>
    <col min="10011" max="10011" width="10.140625" style="31" customWidth="1"/>
    <col min="10012"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266" width="10.5703125" style="31"/>
    <col min="10267" max="10267" width="10.140625" style="31" customWidth="1"/>
    <col min="10268"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522" width="10.5703125" style="31"/>
    <col min="10523" max="10523" width="10.140625" style="31" customWidth="1"/>
    <col min="10524"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0778" width="10.5703125" style="31"/>
    <col min="10779" max="10779" width="10.140625" style="31" customWidth="1"/>
    <col min="10780"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034" width="10.5703125" style="31"/>
    <col min="11035" max="11035" width="10.140625" style="31" customWidth="1"/>
    <col min="11036"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290" width="10.5703125" style="31"/>
    <col min="11291" max="11291" width="10.140625" style="31" customWidth="1"/>
    <col min="11292"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546" width="10.5703125" style="31"/>
    <col min="11547" max="11547" width="10.140625" style="31" customWidth="1"/>
    <col min="11548"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1802" width="10.5703125" style="31"/>
    <col min="11803" max="11803" width="10.140625" style="31" customWidth="1"/>
    <col min="11804"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058" width="10.5703125" style="31"/>
    <col min="12059" max="12059" width="10.140625" style="31" customWidth="1"/>
    <col min="12060"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314" width="10.5703125" style="31"/>
    <col min="12315" max="12315" width="10.140625" style="31" customWidth="1"/>
    <col min="12316"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570" width="10.5703125" style="31"/>
    <col min="12571" max="12571" width="10.140625" style="31" customWidth="1"/>
    <col min="12572"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2826" width="10.5703125" style="31"/>
    <col min="12827" max="12827" width="10.140625" style="31" customWidth="1"/>
    <col min="12828"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082" width="10.5703125" style="31"/>
    <col min="13083" max="13083" width="10.140625" style="31" customWidth="1"/>
    <col min="13084"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338" width="10.5703125" style="31"/>
    <col min="13339" max="13339" width="10.140625" style="31" customWidth="1"/>
    <col min="13340"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594" width="10.5703125" style="31"/>
    <col min="13595" max="13595" width="10.140625" style="31" customWidth="1"/>
    <col min="13596"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3850" width="10.5703125" style="31"/>
    <col min="13851" max="13851" width="10.140625" style="31" customWidth="1"/>
    <col min="13852"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106" width="10.5703125" style="31"/>
    <col min="14107" max="14107" width="10.140625" style="31" customWidth="1"/>
    <col min="14108"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362" width="10.5703125" style="31"/>
    <col min="14363" max="14363" width="10.140625" style="31" customWidth="1"/>
    <col min="14364"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618" width="10.5703125" style="31"/>
    <col min="14619" max="14619" width="10.140625" style="31" customWidth="1"/>
    <col min="14620"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4874" width="10.5703125" style="31"/>
    <col min="14875" max="14875" width="10.140625" style="31" customWidth="1"/>
    <col min="14876"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130" width="10.5703125" style="31"/>
    <col min="15131" max="15131" width="10.140625" style="31" customWidth="1"/>
    <col min="15132"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386" width="10.5703125" style="31"/>
    <col min="15387" max="15387" width="10.140625" style="31" customWidth="1"/>
    <col min="15388"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642" width="10.5703125" style="31"/>
    <col min="15643" max="15643" width="10.140625" style="31" customWidth="1"/>
    <col min="15644"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5898" width="10.5703125" style="31"/>
    <col min="15899" max="15899" width="10.140625" style="31" customWidth="1"/>
    <col min="15900"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154" width="10.5703125" style="31"/>
    <col min="16155" max="16155" width="10.140625" style="31" customWidth="1"/>
    <col min="16156" max="16384" width="10.5703125" style="31"/>
  </cols>
  <sheetData>
    <row r="1" spans="1:34" hidden="1"/>
    <row r="2" spans="1:34" hidden="1"/>
    <row r="3" spans="1:34" hidden="1"/>
    <row r="4" spans="1:34" ht="3" customHeight="1">
      <c r="J4" s="74"/>
      <c r="K4" s="74"/>
      <c r="L4" s="383"/>
      <c r="M4" s="383"/>
      <c r="N4" s="383"/>
      <c r="U4" s="383"/>
    </row>
    <row r="5" spans="1:34" ht="22.5" customHeight="1">
      <c r="J5" s="74"/>
      <c r="K5" s="74"/>
      <c r="L5" s="696" t="s">
        <v>616</v>
      </c>
      <c r="M5" s="696"/>
      <c r="N5" s="696"/>
      <c r="O5" s="696"/>
      <c r="P5" s="696"/>
      <c r="Q5" s="696"/>
      <c r="R5" s="696"/>
      <c r="S5" s="696"/>
      <c r="T5" s="696"/>
      <c r="U5" s="396"/>
    </row>
    <row r="6" spans="1:34" ht="3" customHeight="1">
      <c r="J6" s="74"/>
      <c r="K6" s="74"/>
      <c r="L6" s="383"/>
      <c r="M6" s="383"/>
      <c r="N6" s="383"/>
      <c r="O6" s="384"/>
      <c r="P6" s="384"/>
      <c r="Q6" s="384"/>
      <c r="R6" s="384"/>
      <c r="S6" s="384"/>
      <c r="T6" s="384"/>
      <c r="U6" s="383"/>
    </row>
    <row r="7" spans="1:34"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34" s="138" customFormat="1" ht="18.75">
      <c r="G8" s="390"/>
      <c r="H8" s="390"/>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469"/>
      <c r="X8" s="183"/>
      <c r="Y8" s="183"/>
      <c r="Z8" s="183"/>
      <c r="AA8" s="183"/>
      <c r="AB8" s="183"/>
      <c r="AC8" s="183"/>
      <c r="AD8" s="183"/>
      <c r="AE8" s="183"/>
      <c r="AF8" s="183"/>
      <c r="AG8" s="183"/>
      <c r="AH8" s="183"/>
    </row>
    <row r="9" spans="1:34" s="138" customFormat="1" ht="22.5">
      <c r="G9" s="390"/>
      <c r="H9" s="390"/>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469"/>
      <c r="X9" s="183"/>
      <c r="Y9" s="183"/>
      <c r="Z9" s="183"/>
      <c r="AA9" s="183"/>
      <c r="AB9" s="183"/>
      <c r="AC9" s="183"/>
      <c r="AD9" s="183"/>
      <c r="AE9" s="183"/>
      <c r="AF9" s="183"/>
      <c r="AG9" s="183"/>
      <c r="AH9" s="183"/>
    </row>
    <row r="10" spans="1:34"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34" s="138" customFormat="1" ht="11.25" hidden="1">
      <c r="G11" s="390"/>
      <c r="H11" s="390"/>
      <c r="L11" s="697"/>
      <c r="M11" s="697"/>
      <c r="N11" s="388"/>
      <c r="O11" s="717"/>
      <c r="P11" s="717"/>
      <c r="Q11" s="717"/>
      <c r="R11" s="717"/>
      <c r="S11" s="717"/>
      <c r="T11" s="717"/>
      <c r="U11" s="400" t="s">
        <v>371</v>
      </c>
      <c r="X11" s="183"/>
      <c r="Y11" s="183"/>
      <c r="Z11" s="183"/>
      <c r="AA11" s="183"/>
      <c r="AB11" s="183"/>
      <c r="AC11" s="183"/>
      <c r="AD11" s="183"/>
      <c r="AE11" s="183"/>
      <c r="AF11" s="183"/>
      <c r="AG11" s="183"/>
      <c r="AH11" s="183"/>
    </row>
    <row r="12" spans="1:34">
      <c r="J12" s="74"/>
      <c r="K12" s="74"/>
      <c r="L12" s="383"/>
      <c r="M12" s="383"/>
      <c r="N12" s="383"/>
      <c r="O12" s="715"/>
      <c r="P12" s="715"/>
      <c r="Q12" s="715"/>
      <c r="R12" s="715"/>
      <c r="S12" s="715"/>
      <c r="T12" s="715"/>
      <c r="U12" s="715"/>
    </row>
    <row r="13" spans="1:34">
      <c r="J13" s="74"/>
      <c r="K13" s="74"/>
      <c r="L13" s="618" t="s">
        <v>445</v>
      </c>
      <c r="M13" s="618"/>
      <c r="N13" s="618"/>
      <c r="O13" s="618"/>
      <c r="P13" s="618"/>
      <c r="Q13" s="618"/>
      <c r="R13" s="618"/>
      <c r="S13" s="618"/>
      <c r="T13" s="618"/>
      <c r="U13" s="618"/>
      <c r="V13" s="618"/>
      <c r="W13" s="618" t="s">
        <v>446</v>
      </c>
    </row>
    <row r="14" spans="1:34" ht="14.25" customHeight="1">
      <c r="J14" s="74"/>
      <c r="K14" s="74"/>
      <c r="L14" s="680" t="s">
        <v>91</v>
      </c>
      <c r="M14" s="680" t="s">
        <v>602</v>
      </c>
      <c r="N14" s="415"/>
      <c r="O14" s="681" t="s">
        <v>604</v>
      </c>
      <c r="P14" s="682"/>
      <c r="Q14" s="682"/>
      <c r="R14" s="682"/>
      <c r="S14" s="682"/>
      <c r="T14" s="683"/>
      <c r="U14" s="691" t="s">
        <v>339</v>
      </c>
      <c r="V14" s="677" t="s">
        <v>274</v>
      </c>
      <c r="W14" s="618"/>
    </row>
    <row r="15" spans="1:34" ht="14.25" customHeight="1">
      <c r="J15" s="74"/>
      <c r="K15" s="74"/>
      <c r="L15" s="680"/>
      <c r="M15" s="680"/>
      <c r="N15" s="415"/>
      <c r="O15" s="686" t="s">
        <v>578</v>
      </c>
      <c r="P15" s="684" t="s">
        <v>270</v>
      </c>
      <c r="Q15" s="685"/>
      <c r="R15" s="689" t="s">
        <v>615</v>
      </c>
      <c r="S15" s="689"/>
      <c r="T15" s="690"/>
      <c r="U15" s="692"/>
      <c r="V15" s="678"/>
      <c r="W15" s="618"/>
    </row>
    <row r="16" spans="1:34" ht="33.75">
      <c r="J16" s="74"/>
      <c r="K16" s="74"/>
      <c r="L16" s="680"/>
      <c r="M16" s="680"/>
      <c r="N16" s="414"/>
      <c r="O16" s="687"/>
      <c r="P16" s="88" t="s">
        <v>670</v>
      </c>
      <c r="Q16" s="88" t="s">
        <v>671</v>
      </c>
      <c r="R16" s="89" t="s">
        <v>273</v>
      </c>
      <c r="S16" s="675" t="s">
        <v>272</v>
      </c>
      <c r="T16" s="676"/>
      <c r="U16" s="693"/>
      <c r="V16" s="679"/>
      <c r="W16" s="618"/>
    </row>
    <row r="17" spans="1:34">
      <c r="J17" s="74"/>
      <c r="K17" s="389">
        <v>1</v>
      </c>
      <c r="L17" s="35" t="s">
        <v>92</v>
      </c>
      <c r="M17" s="35" t="s">
        <v>48</v>
      </c>
      <c r="N17" s="395" t="s">
        <v>48</v>
      </c>
      <c r="O17" s="387">
        <f ca="1">OFFSET(O17,0,-1)+1</f>
        <v>3</v>
      </c>
      <c r="P17" s="387">
        <f ca="1">OFFSET(P17,0,-1)+1</f>
        <v>4</v>
      </c>
      <c r="Q17" s="387">
        <f ca="1">OFFSET(Q17,0,-1)+1</f>
        <v>5</v>
      </c>
      <c r="R17" s="387">
        <f ca="1">OFFSET(R17,0,-1)+1</f>
        <v>6</v>
      </c>
      <c r="S17" s="698">
        <f ca="1">OFFSET(S17,0,-1)+1</f>
        <v>7</v>
      </c>
      <c r="T17" s="698"/>
      <c r="U17" s="387">
        <f ca="1">OFFSET(U17,0,-2)+1</f>
        <v>8</v>
      </c>
      <c r="V17" s="394">
        <f ca="1">OFFSET(V17,0,-1)</f>
        <v>8</v>
      </c>
      <c r="W17" s="387">
        <f ca="1">OFFSET(W17,0,-1)+1</f>
        <v>9</v>
      </c>
    </row>
    <row r="18" spans="1:34" ht="22.5">
      <c r="A18" s="699">
        <v>1</v>
      </c>
      <c r="B18" s="173"/>
      <c r="C18" s="173"/>
      <c r="D18" s="173"/>
      <c r="E18" s="184"/>
      <c r="F18" s="284"/>
      <c r="G18" s="284"/>
      <c r="H18" s="284"/>
      <c r="J18" s="506"/>
      <c r="K18" s="509"/>
      <c r="L18" s="402">
        <f>mergeValue(A18)</f>
        <v>1</v>
      </c>
      <c r="M18" s="450" t="s">
        <v>19</v>
      </c>
      <c r="N18" s="437"/>
      <c r="O18" s="711"/>
      <c r="P18" s="711"/>
      <c r="Q18" s="711"/>
      <c r="R18" s="711"/>
      <c r="S18" s="711"/>
      <c r="T18" s="711"/>
      <c r="U18" s="711"/>
      <c r="V18" s="711"/>
      <c r="W18" s="446" t="s">
        <v>718</v>
      </c>
    </row>
    <row r="19" spans="1:34" ht="22.5">
      <c r="A19" s="699"/>
      <c r="B19" s="699">
        <v>1</v>
      </c>
      <c r="C19" s="173"/>
      <c r="D19" s="173"/>
      <c r="E19" s="284"/>
      <c r="F19" s="284"/>
      <c r="G19" s="284"/>
      <c r="H19" s="284"/>
      <c r="I19" s="151"/>
      <c r="J19" s="505"/>
      <c r="K19" s="507"/>
      <c r="L19" s="402" t="str">
        <f>mergeValue(A19) &amp;"."&amp; mergeValue(B19)</f>
        <v>1.1</v>
      </c>
      <c r="M19" s="418" t="s">
        <v>15</v>
      </c>
      <c r="N19" s="437"/>
      <c r="O19" s="711"/>
      <c r="P19" s="711"/>
      <c r="Q19" s="711"/>
      <c r="R19" s="711"/>
      <c r="S19" s="711"/>
      <c r="T19" s="711"/>
      <c r="U19" s="711"/>
      <c r="V19" s="711"/>
      <c r="W19" s="446" t="s">
        <v>459</v>
      </c>
    </row>
    <row r="20" spans="1:34" ht="22.5">
      <c r="A20" s="699"/>
      <c r="B20" s="699"/>
      <c r="C20" s="699">
        <v>1</v>
      </c>
      <c r="D20" s="173"/>
      <c r="E20" s="284"/>
      <c r="F20" s="284"/>
      <c r="G20" s="284"/>
      <c r="H20" s="284"/>
      <c r="I20" s="508"/>
      <c r="J20" s="505"/>
      <c r="K20" s="507"/>
      <c r="L20" s="402" t="str">
        <f>mergeValue(A20) &amp;"."&amp; mergeValue(B20)&amp;"."&amp; mergeValue(C20)</f>
        <v>1.1.1</v>
      </c>
      <c r="M20" s="419" t="s">
        <v>7</v>
      </c>
      <c r="N20" s="437"/>
      <c r="O20" s="711"/>
      <c r="P20" s="711"/>
      <c r="Q20" s="711"/>
      <c r="R20" s="711"/>
      <c r="S20" s="711"/>
      <c r="T20" s="711"/>
      <c r="U20" s="711"/>
      <c r="V20" s="711"/>
      <c r="W20" s="446" t="s">
        <v>600</v>
      </c>
    </row>
    <row r="21" spans="1:34" ht="22.5">
      <c r="A21" s="699"/>
      <c r="B21" s="699"/>
      <c r="C21" s="699"/>
      <c r="D21" s="699">
        <v>1</v>
      </c>
      <c r="E21" s="284"/>
      <c r="F21" s="284"/>
      <c r="G21" s="284"/>
      <c r="H21" s="284"/>
      <c r="I21" s="508"/>
      <c r="J21" s="505"/>
      <c r="K21" s="507"/>
      <c r="L21" s="402" t="str">
        <f>mergeValue(A21) &amp;"."&amp; mergeValue(B21)&amp;"."&amp; mergeValue(C21)&amp;"."&amp; mergeValue(D21)</f>
        <v>1.1.1.1</v>
      </c>
      <c r="M21" s="420" t="s">
        <v>21</v>
      </c>
      <c r="N21" s="437"/>
      <c r="O21" s="711"/>
      <c r="P21" s="711"/>
      <c r="Q21" s="711"/>
      <c r="R21" s="711"/>
      <c r="S21" s="711"/>
      <c r="T21" s="711"/>
      <c r="U21" s="711"/>
      <c r="V21" s="711"/>
      <c r="W21" s="446" t="s">
        <v>601</v>
      </c>
    </row>
    <row r="22" spans="1:34" ht="11.25" hidden="1" customHeight="1">
      <c r="A22" s="699"/>
      <c r="B22" s="699"/>
      <c r="C22" s="699"/>
      <c r="D22" s="699"/>
      <c r="E22" s="699">
        <v>1</v>
      </c>
      <c r="F22" s="284"/>
      <c r="G22" s="284"/>
      <c r="H22" s="173">
        <v>1</v>
      </c>
      <c r="I22" s="699">
        <v>1</v>
      </c>
      <c r="J22" s="284"/>
      <c r="K22" s="511"/>
      <c r="L22" s="402"/>
      <c r="M22" s="422"/>
      <c r="N22" s="169"/>
      <c r="O22" s="401"/>
      <c r="P22" s="401"/>
      <c r="Q22" s="401"/>
      <c r="R22" s="401"/>
      <c r="S22" s="401"/>
      <c r="T22" s="401"/>
      <c r="U22" s="401"/>
      <c r="V22" s="402"/>
      <c r="W22" s="169"/>
    </row>
    <row r="23" spans="1:34" ht="33.75">
      <c r="A23" s="699"/>
      <c r="B23" s="699"/>
      <c r="C23" s="699"/>
      <c r="D23" s="699"/>
      <c r="E23" s="699"/>
      <c r="F23" s="699">
        <v>1</v>
      </c>
      <c r="G23" s="173"/>
      <c r="H23" s="173"/>
      <c r="I23" s="699"/>
      <c r="J23" s="699">
        <v>1</v>
      </c>
      <c r="K23" s="512"/>
      <c r="L23" s="402" t="str">
        <f>mergeValue(A23) &amp;"."&amp; mergeValue(B23)&amp;"."&amp; mergeValue(C23)&amp;"."&amp; mergeValue(D23)&amp;"."&amp;  mergeValue(F23)</f>
        <v>1.1.1.1.1</v>
      </c>
      <c r="M23" s="423" t="s">
        <v>9</v>
      </c>
      <c r="N23" s="169"/>
      <c r="O23" s="701"/>
      <c r="P23" s="701"/>
      <c r="Q23" s="701"/>
      <c r="R23" s="701"/>
      <c r="S23" s="701"/>
      <c r="T23" s="701"/>
      <c r="U23" s="701"/>
      <c r="V23" s="701"/>
      <c r="W23" s="446" t="s">
        <v>720</v>
      </c>
      <c r="Y23" s="182" t="str">
        <f>strCheckUnique(Z23:Z26)</f>
        <v/>
      </c>
      <c r="AA23" s="182"/>
    </row>
    <row r="24" spans="1:34" ht="99" customHeight="1">
      <c r="A24" s="699"/>
      <c r="B24" s="699"/>
      <c r="C24" s="699"/>
      <c r="D24" s="699"/>
      <c r="E24" s="699"/>
      <c r="F24" s="699"/>
      <c r="G24" s="173">
        <v>1</v>
      </c>
      <c r="H24" s="173"/>
      <c r="I24" s="699"/>
      <c r="J24" s="699"/>
      <c r="K24" s="512">
        <v>1</v>
      </c>
      <c r="L24" s="402" t="str">
        <f>mergeValue(A24) &amp;"."&amp; mergeValue(B24)&amp;"."&amp; mergeValue(C24)&amp;"."&amp; mergeValue(D24)&amp;"."&amp; mergeValue(F24)&amp;"."&amp; mergeValue(G24)</f>
        <v>1.1.1.1.1.1</v>
      </c>
      <c r="M24" s="528"/>
      <c r="N24" s="439"/>
      <c r="O24" s="428"/>
      <c r="P24" s="428"/>
      <c r="Q24" s="539"/>
      <c r="R24" s="705"/>
      <c r="S24" s="695" t="s">
        <v>83</v>
      </c>
      <c r="T24" s="705"/>
      <c r="U24" s="695" t="s">
        <v>84</v>
      </c>
      <c r="V24" s="436"/>
      <c r="W24" s="669" t="s">
        <v>733</v>
      </c>
      <c r="X24" s="173" t="str">
        <f>strCheckDate(O25:V25)</f>
        <v/>
      </c>
      <c r="Y24" s="182"/>
      <c r="Z24" s="182" t="str">
        <f>IF(M24="","",M24 )</f>
        <v/>
      </c>
      <c r="AA24" s="182"/>
      <c r="AB24" s="182"/>
      <c r="AC24" s="182"/>
    </row>
    <row r="25" spans="1:34" ht="11.25" hidden="1">
      <c r="A25" s="699"/>
      <c r="B25" s="699"/>
      <c r="C25" s="699"/>
      <c r="D25" s="699"/>
      <c r="E25" s="699"/>
      <c r="F25" s="699"/>
      <c r="G25" s="173"/>
      <c r="H25" s="173"/>
      <c r="I25" s="699"/>
      <c r="J25" s="699"/>
      <c r="K25" s="512"/>
      <c r="L25" s="244"/>
      <c r="M25" s="451"/>
      <c r="N25" s="439"/>
      <c r="O25" s="428"/>
      <c r="P25" s="428"/>
      <c r="Q25" s="438" t="str">
        <f>R24 &amp; "-" &amp; T24</f>
        <v>-</v>
      </c>
      <c r="R25" s="694"/>
      <c r="S25" s="695"/>
      <c r="T25" s="694"/>
      <c r="U25" s="695"/>
      <c r="V25" s="436"/>
      <c r="W25" s="670"/>
    </row>
    <row r="26" spans="1:34" customFormat="1" ht="15" customHeight="1">
      <c r="A26" s="699"/>
      <c r="B26" s="699"/>
      <c r="C26" s="699"/>
      <c r="D26" s="699"/>
      <c r="E26" s="699"/>
      <c r="F26" s="699"/>
      <c r="G26" s="284"/>
      <c r="H26" s="173"/>
      <c r="I26" s="699"/>
      <c r="J26" s="699"/>
      <c r="K26" s="511"/>
      <c r="L26" s="416"/>
      <c r="M26" s="424" t="s">
        <v>24</v>
      </c>
      <c r="N26" s="421"/>
      <c r="O26" s="417"/>
      <c r="P26" s="417"/>
      <c r="Q26" s="417"/>
      <c r="R26" s="432"/>
      <c r="S26" s="141"/>
      <c r="T26" s="429"/>
      <c r="U26" s="421"/>
      <c r="V26" s="426"/>
      <c r="W26" s="671"/>
      <c r="X26" s="175"/>
      <c r="Y26" s="175"/>
      <c r="Z26" s="175"/>
      <c r="AA26" s="175"/>
      <c r="AB26" s="175"/>
      <c r="AC26" s="175"/>
      <c r="AD26" s="175"/>
      <c r="AE26" s="175"/>
      <c r="AF26" s="175"/>
      <c r="AG26" s="175"/>
      <c r="AH26" s="175"/>
    </row>
    <row r="27" spans="1:34" customFormat="1" ht="15" customHeight="1">
      <c r="A27" s="699"/>
      <c r="B27" s="699"/>
      <c r="C27" s="699"/>
      <c r="D27" s="699"/>
      <c r="E27" s="699"/>
      <c r="F27" s="284"/>
      <c r="G27" s="284"/>
      <c r="H27" s="173"/>
      <c r="I27" s="699"/>
      <c r="J27" s="284"/>
      <c r="K27" s="511"/>
      <c r="L27" s="416"/>
      <c r="M27" s="421" t="s">
        <v>10</v>
      </c>
      <c r="N27" s="130"/>
      <c r="O27" s="417"/>
      <c r="P27" s="417"/>
      <c r="Q27" s="417"/>
      <c r="R27" s="432"/>
      <c r="S27" s="141"/>
      <c r="T27" s="429"/>
      <c r="U27" s="130"/>
      <c r="V27" s="141"/>
      <c r="W27" s="426"/>
      <c r="X27" s="175"/>
      <c r="Y27" s="175"/>
      <c r="Z27" s="175"/>
      <c r="AA27" s="175"/>
      <c r="AB27" s="175"/>
      <c r="AC27" s="175"/>
      <c r="AD27" s="175"/>
      <c r="AE27" s="175"/>
      <c r="AF27" s="175"/>
      <c r="AG27" s="175"/>
      <c r="AH27" s="175"/>
    </row>
    <row r="28" spans="1:34" customFormat="1" ht="0.2" customHeight="1">
      <c r="A28" s="699"/>
      <c r="B28" s="699"/>
      <c r="C28" s="699"/>
      <c r="D28" s="699"/>
      <c r="E28" s="510"/>
      <c r="F28" s="284"/>
      <c r="G28" s="284"/>
      <c r="H28" s="284"/>
      <c r="I28" s="506"/>
      <c r="J28" s="73"/>
      <c r="K28" s="509"/>
      <c r="L28" s="416"/>
      <c r="M28" s="421"/>
      <c r="N28" s="129"/>
      <c r="O28" s="417"/>
      <c r="P28" s="417"/>
      <c r="Q28" s="417"/>
      <c r="R28" s="432"/>
      <c r="S28" s="141"/>
      <c r="T28" s="429"/>
      <c r="U28" s="129"/>
      <c r="V28" s="141"/>
      <c r="W28" s="426"/>
      <c r="X28" s="175"/>
      <c r="Y28" s="175"/>
      <c r="Z28" s="175"/>
      <c r="AA28" s="175"/>
      <c r="AB28" s="175"/>
      <c r="AC28" s="175"/>
      <c r="AD28" s="175"/>
      <c r="AE28" s="175"/>
      <c r="AF28" s="175"/>
      <c r="AG28" s="175"/>
      <c r="AH28" s="175"/>
    </row>
    <row r="29" spans="1:34" customFormat="1" ht="15" customHeight="1">
      <c r="A29" s="699"/>
      <c r="B29" s="699"/>
      <c r="C29" s="699"/>
      <c r="D29" s="510"/>
      <c r="E29" s="510"/>
      <c r="F29" s="284"/>
      <c r="G29" s="284"/>
      <c r="H29" s="284"/>
      <c r="I29" s="506"/>
      <c r="J29" s="73"/>
      <c r="K29" s="509"/>
      <c r="L29" s="416"/>
      <c r="M29" s="130" t="s">
        <v>16</v>
      </c>
      <c r="N29" s="129"/>
      <c r="O29" s="417"/>
      <c r="P29" s="417"/>
      <c r="Q29" s="417"/>
      <c r="R29" s="432"/>
      <c r="S29" s="141"/>
      <c r="T29" s="429"/>
      <c r="U29" s="129"/>
      <c r="V29" s="141"/>
      <c r="W29" s="426"/>
      <c r="X29" s="175"/>
      <c r="Y29" s="175"/>
      <c r="Z29" s="175"/>
      <c r="AA29" s="175"/>
      <c r="AB29" s="175"/>
      <c r="AC29" s="175"/>
      <c r="AD29" s="175"/>
      <c r="AE29" s="175"/>
      <c r="AF29" s="175"/>
      <c r="AG29" s="175"/>
      <c r="AH29" s="175"/>
    </row>
    <row r="30" spans="1:34" customFormat="1" ht="15" customHeight="1">
      <c r="A30" s="699"/>
      <c r="B30" s="699"/>
      <c r="C30" s="510"/>
      <c r="D30" s="510"/>
      <c r="E30" s="510"/>
      <c r="F30" s="510"/>
      <c r="G30" s="515"/>
      <c r="H30" s="506"/>
      <c r="I30" s="513"/>
      <c r="J30" s="73"/>
      <c r="K30" s="514"/>
      <c r="L30" s="416"/>
      <c r="M30" s="129" t="s">
        <v>17</v>
      </c>
      <c r="N30" s="129"/>
      <c r="O30" s="417"/>
      <c r="P30" s="417"/>
      <c r="Q30" s="417"/>
      <c r="R30" s="432"/>
      <c r="S30" s="141"/>
      <c r="T30" s="429"/>
      <c r="U30" s="129"/>
      <c r="V30" s="141"/>
      <c r="W30" s="426"/>
      <c r="X30" s="175"/>
      <c r="Y30" s="175"/>
      <c r="Z30" s="175"/>
      <c r="AA30" s="175"/>
      <c r="AB30" s="175"/>
      <c r="AC30" s="175"/>
      <c r="AD30" s="175"/>
      <c r="AE30" s="175"/>
      <c r="AF30" s="175"/>
      <c r="AG30" s="175"/>
      <c r="AH30" s="175"/>
    </row>
    <row r="31" spans="1:34" customFormat="1" ht="15" customHeight="1">
      <c r="A31" s="699"/>
      <c r="B31" s="510"/>
      <c r="C31" s="510"/>
      <c r="D31" s="510"/>
      <c r="E31" s="510"/>
      <c r="F31" s="510"/>
      <c r="G31" s="515"/>
      <c r="H31" s="506"/>
      <c r="I31" s="506"/>
      <c r="J31" s="73"/>
      <c r="K31" s="509"/>
      <c r="L31" s="416"/>
      <c r="M31" s="135" t="s">
        <v>18</v>
      </c>
      <c r="N31" s="129"/>
      <c r="O31" s="417"/>
      <c r="P31" s="417"/>
      <c r="Q31" s="417"/>
      <c r="R31" s="432"/>
      <c r="S31" s="141"/>
      <c r="T31" s="429"/>
      <c r="U31" s="129"/>
      <c r="V31" s="141"/>
      <c r="W31" s="426"/>
      <c r="X31" s="175"/>
      <c r="Y31" s="175"/>
      <c r="Z31" s="175"/>
      <c r="AA31" s="175"/>
      <c r="AB31" s="175"/>
      <c r="AC31" s="175"/>
      <c r="AD31" s="175"/>
      <c r="AE31" s="175"/>
      <c r="AF31" s="175"/>
      <c r="AG31" s="175"/>
      <c r="AH31" s="175"/>
    </row>
    <row r="32" spans="1:34" customFormat="1" ht="15" customHeight="1">
      <c r="L32" s="391"/>
      <c r="M32" s="144" t="s">
        <v>308</v>
      </c>
      <c r="N32" s="129"/>
      <c r="O32" s="417"/>
      <c r="P32" s="417"/>
      <c r="Q32" s="417"/>
      <c r="R32" s="432"/>
      <c r="S32" s="141"/>
      <c r="T32" s="429"/>
      <c r="U32" s="129"/>
      <c r="V32" s="141"/>
      <c r="W32" s="426"/>
      <c r="X32" s="175"/>
      <c r="Y32" s="175"/>
      <c r="Z32" s="175"/>
      <c r="AA32" s="175"/>
      <c r="AB32" s="175"/>
      <c r="AC32" s="175"/>
      <c r="AD32" s="175"/>
      <c r="AE32" s="175"/>
      <c r="AF32" s="175"/>
      <c r="AG32" s="175"/>
      <c r="AH32" s="175"/>
    </row>
    <row r="33" spans="12:23" ht="3" customHeight="1">
      <c r="L33" s="385"/>
      <c r="M33" s="385"/>
      <c r="N33" s="385"/>
      <c r="O33" s="385"/>
      <c r="P33" s="385"/>
      <c r="Q33" s="385"/>
      <c r="R33" s="385"/>
      <c r="S33" s="385"/>
      <c r="T33" s="385"/>
      <c r="U33" s="385"/>
    </row>
    <row r="34" spans="12:23" ht="123.75" customHeight="1">
      <c r="L34" s="1">
        <v>1</v>
      </c>
      <c r="M34" s="663" t="s">
        <v>734</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182</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2"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4" width="10.5703125" style="173"/>
    <col min="35"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4" hidden="1"/>
    <row r="2" spans="1:34" hidden="1"/>
    <row r="3" spans="1:34" hidden="1"/>
    <row r="4" spans="1:34" ht="3" customHeight="1">
      <c r="J4" s="74"/>
      <c r="K4" s="74"/>
      <c r="L4" s="383"/>
      <c r="M4" s="383"/>
      <c r="N4" s="383"/>
      <c r="U4" s="383"/>
    </row>
    <row r="5" spans="1:34" ht="22.5" customHeight="1">
      <c r="J5" s="74"/>
      <c r="K5" s="74"/>
      <c r="L5" s="696" t="s">
        <v>616</v>
      </c>
      <c r="M5" s="696"/>
      <c r="N5" s="696"/>
      <c r="O5" s="696"/>
      <c r="P5" s="696"/>
      <c r="Q5" s="696"/>
      <c r="R5" s="696"/>
      <c r="S5" s="696"/>
      <c r="T5" s="696"/>
      <c r="U5" s="396"/>
    </row>
    <row r="6" spans="1:34" ht="3" customHeight="1">
      <c r="J6" s="74"/>
      <c r="K6" s="74"/>
      <c r="L6" s="383"/>
      <c r="M6" s="383"/>
      <c r="N6" s="383"/>
      <c r="O6" s="384"/>
      <c r="P6" s="384"/>
      <c r="Q6" s="384"/>
      <c r="R6" s="384"/>
      <c r="S6" s="384"/>
      <c r="T6" s="384"/>
      <c r="U6" s="383"/>
    </row>
    <row r="7" spans="1:34"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34" s="138" customFormat="1" ht="18.75">
      <c r="A8" s="183"/>
      <c r="B8" s="183"/>
      <c r="C8" s="183"/>
      <c r="D8" s="183"/>
      <c r="E8" s="183"/>
      <c r="F8" s="183"/>
      <c r="G8" s="183"/>
      <c r="H8" s="183"/>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469"/>
      <c r="X8" s="183"/>
      <c r="Y8" s="183"/>
      <c r="Z8" s="183"/>
      <c r="AA8" s="183"/>
      <c r="AB8" s="183"/>
      <c r="AC8" s="183"/>
      <c r="AD8" s="183"/>
      <c r="AE8" s="183"/>
      <c r="AF8" s="183"/>
      <c r="AG8" s="183"/>
      <c r="AH8" s="183"/>
    </row>
    <row r="9" spans="1:34" s="138" customFormat="1" ht="22.5">
      <c r="A9" s="183"/>
      <c r="B9" s="183"/>
      <c r="C9" s="183"/>
      <c r="D9" s="183"/>
      <c r="E9" s="183"/>
      <c r="F9" s="183"/>
      <c r="G9" s="183"/>
      <c r="H9" s="183"/>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469"/>
      <c r="X9" s="183"/>
      <c r="Y9" s="183"/>
      <c r="Z9" s="183"/>
      <c r="AA9" s="183"/>
      <c r="AB9" s="183"/>
      <c r="AC9" s="183"/>
      <c r="AD9" s="183"/>
      <c r="AE9" s="183"/>
      <c r="AF9" s="183"/>
      <c r="AG9" s="183"/>
      <c r="AH9" s="183"/>
    </row>
    <row r="10" spans="1:34"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34" s="138" customFormat="1" ht="11.25" hidden="1">
      <c r="A11" s="183"/>
      <c r="B11" s="183"/>
      <c r="C11" s="183"/>
      <c r="D11" s="183"/>
      <c r="E11" s="183"/>
      <c r="F11" s="183"/>
      <c r="G11" s="183"/>
      <c r="H11" s="183"/>
      <c r="L11" s="132"/>
      <c r="M11" s="132"/>
      <c r="N11" s="388"/>
      <c r="O11" s="397"/>
      <c r="P11" s="397"/>
      <c r="Q11" s="397"/>
      <c r="R11" s="397"/>
      <c r="S11" s="397"/>
      <c r="T11" s="397"/>
      <c r="U11" s="400" t="s">
        <v>371</v>
      </c>
      <c r="X11" s="183"/>
      <c r="Y11" s="183"/>
      <c r="Z11" s="183"/>
      <c r="AA11" s="183"/>
      <c r="AB11" s="183"/>
      <c r="AC11" s="183"/>
      <c r="AD11" s="183"/>
      <c r="AE11" s="183"/>
      <c r="AF11" s="183"/>
      <c r="AG11" s="183"/>
      <c r="AH11" s="183"/>
    </row>
    <row r="12" spans="1:34" ht="15" customHeight="1">
      <c r="J12" s="74"/>
      <c r="K12" s="74"/>
      <c r="L12" s="383"/>
      <c r="M12" s="383"/>
      <c r="N12" s="383"/>
      <c r="O12" s="715"/>
      <c r="P12" s="715"/>
      <c r="Q12" s="715"/>
      <c r="R12" s="715"/>
      <c r="S12" s="715"/>
      <c r="T12" s="715"/>
      <c r="U12" s="715"/>
    </row>
    <row r="13" spans="1:34">
      <c r="J13" s="74"/>
      <c r="K13" s="74"/>
      <c r="L13" s="618" t="s">
        <v>445</v>
      </c>
      <c r="M13" s="618"/>
      <c r="N13" s="618"/>
      <c r="O13" s="618"/>
      <c r="P13" s="618"/>
      <c r="Q13" s="618"/>
      <c r="R13" s="618"/>
      <c r="S13" s="618"/>
      <c r="T13" s="618"/>
      <c r="U13" s="618"/>
      <c r="V13" s="618"/>
      <c r="W13" s="618" t="s">
        <v>446</v>
      </c>
    </row>
    <row r="14" spans="1:34" ht="14.25" customHeight="1">
      <c r="J14" s="74"/>
      <c r="K14" s="74"/>
      <c r="L14" s="680" t="s">
        <v>91</v>
      </c>
      <c r="M14" s="680" t="s">
        <v>602</v>
      </c>
      <c r="N14" s="415"/>
      <c r="O14" s="681" t="s">
        <v>604</v>
      </c>
      <c r="P14" s="682"/>
      <c r="Q14" s="682"/>
      <c r="R14" s="682"/>
      <c r="S14" s="682"/>
      <c r="T14" s="683"/>
      <c r="U14" s="691" t="s">
        <v>339</v>
      </c>
      <c r="V14" s="677" t="s">
        <v>274</v>
      </c>
      <c r="W14" s="618"/>
    </row>
    <row r="15" spans="1:34" ht="14.25" customHeight="1">
      <c r="J15" s="74"/>
      <c r="K15" s="74"/>
      <c r="L15" s="680"/>
      <c r="M15" s="680"/>
      <c r="N15" s="415"/>
      <c r="O15" s="686" t="s">
        <v>675</v>
      </c>
      <c r="P15" s="684" t="s">
        <v>270</v>
      </c>
      <c r="Q15" s="685"/>
      <c r="R15" s="689" t="s">
        <v>615</v>
      </c>
      <c r="S15" s="689"/>
      <c r="T15" s="690"/>
      <c r="U15" s="692"/>
      <c r="V15" s="678"/>
      <c r="W15" s="618"/>
    </row>
    <row r="16" spans="1:34" ht="33.75">
      <c r="J16" s="74"/>
      <c r="K16" s="74"/>
      <c r="L16" s="680"/>
      <c r="M16" s="680"/>
      <c r="N16" s="414"/>
      <c r="O16" s="687"/>
      <c r="P16" s="88" t="s">
        <v>670</v>
      </c>
      <c r="Q16" s="88" t="s">
        <v>671</v>
      </c>
      <c r="R16" s="89" t="s">
        <v>273</v>
      </c>
      <c r="S16" s="675" t="s">
        <v>272</v>
      </c>
      <c r="T16" s="676"/>
      <c r="U16" s="693"/>
      <c r="V16" s="679"/>
      <c r="W16" s="618"/>
    </row>
    <row r="17" spans="1:35">
      <c r="J17" s="74"/>
      <c r="K17" s="389">
        <v>1</v>
      </c>
      <c r="L17" s="35" t="s">
        <v>92</v>
      </c>
      <c r="M17" s="35" t="s">
        <v>48</v>
      </c>
      <c r="N17" s="395" t="s">
        <v>48</v>
      </c>
      <c r="O17" s="387">
        <f ca="1">OFFSET(O17,0,-1)+1</f>
        <v>3</v>
      </c>
      <c r="P17" s="387">
        <f ca="1">OFFSET(P17,0,-1)+1</f>
        <v>4</v>
      </c>
      <c r="Q17" s="387">
        <f ca="1">OFFSET(Q17,0,-1)+1</f>
        <v>5</v>
      </c>
      <c r="R17" s="387">
        <f ca="1">OFFSET(R17,0,-1)+1</f>
        <v>6</v>
      </c>
      <c r="S17" s="698">
        <f ca="1">OFFSET(S17,0,-1)+1</f>
        <v>7</v>
      </c>
      <c r="T17" s="698"/>
      <c r="U17" s="387">
        <f ca="1">OFFSET(U17,0,-2)+1</f>
        <v>8</v>
      </c>
      <c r="V17" s="394">
        <f ca="1">OFFSET(V17,0,-1)</f>
        <v>8</v>
      </c>
      <c r="W17" s="387">
        <f ca="1">OFFSET(W17,0,-1)+1</f>
        <v>9</v>
      </c>
    </row>
    <row r="18" spans="1:35" ht="22.5">
      <c r="A18" s="699">
        <v>1</v>
      </c>
      <c r="E18" s="184"/>
      <c r="F18" s="284"/>
      <c r="G18" s="284"/>
      <c r="H18" s="284"/>
      <c r="J18" s="506"/>
      <c r="K18" s="509"/>
      <c r="L18" s="402">
        <f>mergeValue(A18)</f>
        <v>1</v>
      </c>
      <c r="M18" s="450" t="s">
        <v>19</v>
      </c>
      <c r="N18" s="437"/>
      <c r="O18" s="711"/>
      <c r="P18" s="711"/>
      <c r="Q18" s="711"/>
      <c r="R18" s="711"/>
      <c r="S18" s="711"/>
      <c r="T18" s="711"/>
      <c r="U18" s="711"/>
      <c r="V18" s="711"/>
      <c r="W18" s="446" t="s">
        <v>718</v>
      </c>
    </row>
    <row r="19" spans="1:35" ht="22.5">
      <c r="A19" s="699"/>
      <c r="B19" s="699">
        <v>1</v>
      </c>
      <c r="E19" s="284"/>
      <c r="F19" s="284"/>
      <c r="G19" s="284"/>
      <c r="H19" s="284"/>
      <c r="I19" s="151"/>
      <c r="J19" s="505"/>
      <c r="K19" s="507"/>
      <c r="L19" s="402" t="str">
        <f>mergeValue(A19) &amp;"."&amp; mergeValue(B19)</f>
        <v>1.1</v>
      </c>
      <c r="M19" s="418" t="s">
        <v>15</v>
      </c>
      <c r="N19" s="437"/>
      <c r="O19" s="711"/>
      <c r="P19" s="711"/>
      <c r="Q19" s="711"/>
      <c r="R19" s="711"/>
      <c r="S19" s="711"/>
      <c r="T19" s="711"/>
      <c r="U19" s="711"/>
      <c r="V19" s="711"/>
      <c r="W19" s="446" t="s">
        <v>459</v>
      </c>
    </row>
    <row r="20" spans="1:35" ht="22.5">
      <c r="A20" s="699"/>
      <c r="B20" s="699"/>
      <c r="C20" s="699">
        <v>1</v>
      </c>
      <c r="E20" s="284"/>
      <c r="F20" s="284"/>
      <c r="G20" s="284"/>
      <c r="H20" s="284"/>
      <c r="I20" s="508"/>
      <c r="J20" s="505"/>
      <c r="K20" s="507"/>
      <c r="L20" s="402" t="str">
        <f>mergeValue(A20) &amp;"."&amp; mergeValue(B20)&amp;"."&amp; mergeValue(C20)</f>
        <v>1.1.1</v>
      </c>
      <c r="M20" s="419" t="s">
        <v>7</v>
      </c>
      <c r="N20" s="437"/>
      <c r="O20" s="711"/>
      <c r="P20" s="711"/>
      <c r="Q20" s="711"/>
      <c r="R20" s="711"/>
      <c r="S20" s="711"/>
      <c r="T20" s="711"/>
      <c r="U20" s="711"/>
      <c r="V20" s="711"/>
      <c r="W20" s="446" t="s">
        <v>600</v>
      </c>
    </row>
    <row r="21" spans="1:35" ht="22.5">
      <c r="A21" s="699"/>
      <c r="B21" s="699"/>
      <c r="C21" s="699"/>
      <c r="D21" s="699">
        <v>1</v>
      </c>
      <c r="E21" s="284"/>
      <c r="F21" s="284"/>
      <c r="G21" s="284"/>
      <c r="H21" s="284"/>
      <c r="I21" s="508"/>
      <c r="J21" s="505"/>
      <c r="K21" s="507"/>
      <c r="L21" s="402" t="str">
        <f>mergeValue(A21) &amp;"."&amp; mergeValue(B21)&amp;"."&amp; mergeValue(C21)&amp;"."&amp; mergeValue(D21)</f>
        <v>1.1.1.1</v>
      </c>
      <c r="M21" s="420" t="s">
        <v>21</v>
      </c>
      <c r="N21" s="437"/>
      <c r="O21" s="711"/>
      <c r="P21" s="711"/>
      <c r="Q21" s="711"/>
      <c r="R21" s="711"/>
      <c r="S21" s="711"/>
      <c r="T21" s="711"/>
      <c r="U21" s="711"/>
      <c r="V21" s="711"/>
      <c r="W21" s="446" t="s">
        <v>601</v>
      </c>
    </row>
    <row r="22" spans="1:35" ht="11.25" hidden="1" customHeight="1">
      <c r="A22" s="699"/>
      <c r="B22" s="699"/>
      <c r="C22" s="699"/>
      <c r="D22" s="699"/>
      <c r="E22" s="699">
        <v>1</v>
      </c>
      <c r="F22" s="284"/>
      <c r="G22" s="284"/>
      <c r="H22" s="173">
        <v>1</v>
      </c>
      <c r="I22" s="699">
        <v>1</v>
      </c>
      <c r="J22" s="284"/>
      <c r="K22" s="511"/>
      <c r="L22" s="402"/>
      <c r="M22" s="422"/>
      <c r="N22" s="169"/>
      <c r="O22" s="401"/>
      <c r="P22" s="401"/>
      <c r="Q22" s="401"/>
      <c r="R22" s="401"/>
      <c r="S22" s="401"/>
      <c r="T22" s="401"/>
      <c r="U22" s="401"/>
      <c r="V22" s="402"/>
      <c r="W22" s="169"/>
    </row>
    <row r="23" spans="1:35" ht="33.75">
      <c r="A23" s="699"/>
      <c r="B23" s="699"/>
      <c r="C23" s="699"/>
      <c r="D23" s="699"/>
      <c r="E23" s="699"/>
      <c r="F23" s="699">
        <v>1</v>
      </c>
      <c r="G23" s="173"/>
      <c r="H23" s="173"/>
      <c r="I23" s="699"/>
      <c r="J23" s="699">
        <v>1</v>
      </c>
      <c r="K23" s="512"/>
      <c r="L23" s="402" t="str">
        <f>mergeValue(A23) &amp;"."&amp; mergeValue(B23)&amp;"."&amp; mergeValue(C23)&amp;"."&amp; mergeValue(D23)&amp;"."&amp;  mergeValue(F23)</f>
        <v>1.1.1.1.1</v>
      </c>
      <c r="M23" s="423" t="s">
        <v>9</v>
      </c>
      <c r="N23" s="169"/>
      <c r="O23" s="701"/>
      <c r="P23" s="701"/>
      <c r="Q23" s="701"/>
      <c r="R23" s="701"/>
      <c r="S23" s="701"/>
      <c r="T23" s="701"/>
      <c r="U23" s="701"/>
      <c r="V23" s="701"/>
      <c r="W23" s="446" t="s">
        <v>720</v>
      </c>
      <c r="Y23" s="182" t="str">
        <f>strCheckUnique(Z23:Z26)</f>
        <v/>
      </c>
      <c r="AA23" s="182"/>
    </row>
    <row r="24" spans="1:35" ht="99" customHeight="1">
      <c r="A24" s="699"/>
      <c r="B24" s="699"/>
      <c r="C24" s="699"/>
      <c r="D24" s="699"/>
      <c r="E24" s="699"/>
      <c r="F24" s="699"/>
      <c r="G24" s="173">
        <v>1</v>
      </c>
      <c r="H24" s="173"/>
      <c r="I24" s="699"/>
      <c r="J24" s="699"/>
      <c r="K24" s="512">
        <v>1</v>
      </c>
      <c r="L24" s="402" t="str">
        <f>mergeValue(A24) &amp;"."&amp; mergeValue(B24)&amp;"."&amp; mergeValue(C24)&amp;"."&amp; mergeValue(D24)&amp;"."&amp; mergeValue(F24)&amp;"."&amp; mergeValue(G24)</f>
        <v>1.1.1.1.1.1</v>
      </c>
      <c r="M24" s="528"/>
      <c r="N24" s="439"/>
      <c r="O24" s="428"/>
      <c r="P24" s="428"/>
      <c r="Q24" s="539"/>
      <c r="R24" s="705"/>
      <c r="S24" s="695" t="s">
        <v>83</v>
      </c>
      <c r="T24" s="705"/>
      <c r="U24" s="695" t="s">
        <v>84</v>
      </c>
      <c r="V24" s="436"/>
      <c r="W24" s="669" t="s">
        <v>733</v>
      </c>
      <c r="X24" s="173" t="str">
        <f>strCheckDate(O25:V25)</f>
        <v/>
      </c>
      <c r="Y24" s="182"/>
      <c r="Z24" s="182" t="str">
        <f>IF(M24="","",M24 )</f>
        <v/>
      </c>
      <c r="AA24" s="182"/>
      <c r="AB24" s="182"/>
      <c r="AC24" s="182"/>
    </row>
    <row r="25" spans="1:35" ht="11.25" hidden="1">
      <c r="A25" s="699"/>
      <c r="B25" s="699"/>
      <c r="C25" s="699"/>
      <c r="D25" s="699"/>
      <c r="E25" s="699"/>
      <c r="F25" s="699"/>
      <c r="G25" s="173"/>
      <c r="H25" s="173"/>
      <c r="I25" s="699"/>
      <c r="J25" s="699"/>
      <c r="K25" s="512"/>
      <c r="L25" s="244"/>
      <c r="M25" s="451"/>
      <c r="N25" s="439"/>
      <c r="O25" s="428"/>
      <c r="P25" s="428"/>
      <c r="Q25" s="438" t="str">
        <f>R24 &amp; "-" &amp; T24</f>
        <v>-</v>
      </c>
      <c r="R25" s="694"/>
      <c r="S25" s="695"/>
      <c r="T25" s="694"/>
      <c r="U25" s="695"/>
      <c r="V25" s="436"/>
      <c r="W25" s="670"/>
    </row>
    <row r="26" spans="1:35" customFormat="1" ht="15" customHeight="1">
      <c r="A26" s="699"/>
      <c r="B26" s="699"/>
      <c r="C26" s="699"/>
      <c r="D26" s="699"/>
      <c r="E26" s="699"/>
      <c r="F26" s="699"/>
      <c r="G26" s="284"/>
      <c r="H26" s="173"/>
      <c r="I26" s="699"/>
      <c r="J26" s="699"/>
      <c r="K26" s="511"/>
      <c r="L26" s="416"/>
      <c r="M26" s="424" t="s">
        <v>24</v>
      </c>
      <c r="N26" s="421"/>
      <c r="O26" s="417"/>
      <c r="P26" s="417"/>
      <c r="Q26" s="417"/>
      <c r="R26" s="432"/>
      <c r="S26" s="141"/>
      <c r="T26" s="429"/>
      <c r="U26" s="421"/>
      <c r="V26" s="426"/>
      <c r="W26" s="671"/>
      <c r="X26" s="175"/>
      <c r="Y26" s="175"/>
      <c r="Z26" s="175"/>
      <c r="AA26" s="175"/>
      <c r="AB26" s="175"/>
      <c r="AC26" s="175"/>
      <c r="AD26" s="175"/>
      <c r="AE26" s="175"/>
      <c r="AF26" s="175"/>
      <c r="AG26" s="175"/>
      <c r="AH26" s="175"/>
    </row>
    <row r="27" spans="1:35" customFormat="1" ht="15" customHeight="1">
      <c r="A27" s="699"/>
      <c r="B27" s="699"/>
      <c r="C27" s="699"/>
      <c r="D27" s="699"/>
      <c r="E27" s="699"/>
      <c r="F27" s="284"/>
      <c r="G27" s="284"/>
      <c r="H27" s="173"/>
      <c r="I27" s="699"/>
      <c r="J27" s="284"/>
      <c r="K27" s="511"/>
      <c r="L27" s="416"/>
      <c r="M27" s="421" t="s">
        <v>10</v>
      </c>
      <c r="N27" s="130"/>
      <c r="O27" s="417"/>
      <c r="P27" s="417"/>
      <c r="Q27" s="417"/>
      <c r="R27" s="432"/>
      <c r="S27" s="141"/>
      <c r="T27" s="429"/>
      <c r="U27" s="130"/>
      <c r="V27" s="141"/>
      <c r="W27" s="426"/>
      <c r="X27" s="175"/>
      <c r="Y27" s="175"/>
      <c r="Z27" s="175"/>
      <c r="AA27" s="175"/>
      <c r="AB27" s="175"/>
      <c r="AC27" s="175"/>
      <c r="AD27" s="175"/>
      <c r="AE27" s="175"/>
      <c r="AF27" s="175"/>
      <c r="AG27" s="175"/>
      <c r="AH27" s="175"/>
    </row>
    <row r="28" spans="1:35" customFormat="1" ht="15" hidden="1" customHeight="1">
      <c r="A28" s="699"/>
      <c r="B28" s="699"/>
      <c r="C28" s="699"/>
      <c r="D28" s="699"/>
      <c r="E28" s="510"/>
      <c r="F28" s="284"/>
      <c r="G28" s="284"/>
      <c r="H28" s="284"/>
      <c r="I28" s="506"/>
      <c r="J28" s="73"/>
      <c r="K28" s="509"/>
      <c r="L28" s="416"/>
      <c r="M28" s="421"/>
      <c r="N28" s="421"/>
      <c r="O28" s="421"/>
      <c r="P28" s="421"/>
      <c r="Q28" s="421"/>
      <c r="R28" s="421"/>
      <c r="S28" s="421"/>
      <c r="T28" s="421"/>
      <c r="U28" s="421"/>
      <c r="V28" s="141"/>
      <c r="W28" s="426"/>
      <c r="X28" s="175"/>
      <c r="Y28" s="175"/>
      <c r="Z28" s="175"/>
      <c r="AA28" s="175"/>
      <c r="AB28" s="175"/>
      <c r="AC28" s="175"/>
      <c r="AD28" s="175"/>
      <c r="AE28" s="175"/>
      <c r="AF28" s="175"/>
      <c r="AG28" s="175"/>
      <c r="AH28" s="175"/>
      <c r="AI28" s="175"/>
    </row>
    <row r="29" spans="1:35" customFormat="1" ht="15" customHeight="1">
      <c r="A29" s="699"/>
      <c r="B29" s="699"/>
      <c r="C29" s="699"/>
      <c r="D29" s="510"/>
      <c r="E29" s="510"/>
      <c r="F29" s="284"/>
      <c r="G29" s="284"/>
      <c r="H29" s="284"/>
      <c r="I29" s="506"/>
      <c r="J29" s="73"/>
      <c r="K29" s="509"/>
      <c r="L29" s="416"/>
      <c r="M29" s="130" t="s">
        <v>16</v>
      </c>
      <c r="N29" s="129"/>
      <c r="O29" s="417"/>
      <c r="P29" s="417"/>
      <c r="Q29" s="417"/>
      <c r="R29" s="432"/>
      <c r="S29" s="141"/>
      <c r="T29" s="429"/>
      <c r="U29" s="129"/>
      <c r="V29" s="141"/>
      <c r="W29" s="426"/>
      <c r="X29" s="175"/>
      <c r="Y29" s="175"/>
      <c r="Z29" s="175"/>
      <c r="AA29" s="175"/>
      <c r="AB29" s="175"/>
      <c r="AC29" s="175"/>
      <c r="AD29" s="175"/>
      <c r="AE29" s="175"/>
      <c r="AF29" s="175"/>
      <c r="AG29" s="175"/>
      <c r="AH29" s="175"/>
    </row>
    <row r="30" spans="1:35" customFormat="1" ht="15" customHeight="1">
      <c r="A30" s="699"/>
      <c r="B30" s="699"/>
      <c r="C30" s="510"/>
      <c r="D30" s="510"/>
      <c r="E30" s="510"/>
      <c r="F30" s="510"/>
      <c r="G30" s="515"/>
      <c r="H30" s="506"/>
      <c r="I30" s="513"/>
      <c r="J30" s="73"/>
      <c r="K30" s="514"/>
      <c r="L30" s="416"/>
      <c r="M30" s="129" t="s">
        <v>17</v>
      </c>
      <c r="N30" s="129"/>
      <c r="O30" s="417"/>
      <c r="P30" s="417"/>
      <c r="Q30" s="417"/>
      <c r="R30" s="432"/>
      <c r="S30" s="141"/>
      <c r="T30" s="429"/>
      <c r="U30" s="129"/>
      <c r="V30" s="141"/>
      <c r="W30" s="426"/>
      <c r="X30" s="175"/>
      <c r="Y30" s="175"/>
      <c r="Z30" s="175"/>
      <c r="AA30" s="175"/>
      <c r="AB30" s="175"/>
      <c r="AC30" s="175"/>
      <c r="AD30" s="175"/>
      <c r="AE30" s="175"/>
      <c r="AF30" s="175"/>
      <c r="AG30" s="175"/>
      <c r="AH30" s="175"/>
    </row>
    <row r="31" spans="1:35" customFormat="1" ht="15" customHeight="1">
      <c r="A31" s="699"/>
      <c r="B31" s="510"/>
      <c r="C31" s="510"/>
      <c r="D31" s="510"/>
      <c r="E31" s="510"/>
      <c r="F31" s="510"/>
      <c r="G31" s="515"/>
      <c r="H31" s="506"/>
      <c r="I31" s="506"/>
      <c r="J31" s="73"/>
      <c r="K31" s="509"/>
      <c r="L31" s="416"/>
      <c r="M31" s="135" t="s">
        <v>18</v>
      </c>
      <c r="N31" s="129"/>
      <c r="O31" s="417"/>
      <c r="P31" s="417"/>
      <c r="Q31" s="417"/>
      <c r="R31" s="432"/>
      <c r="S31" s="141"/>
      <c r="T31" s="429"/>
      <c r="U31" s="129"/>
      <c r="V31" s="141"/>
      <c r="W31" s="426"/>
      <c r="X31" s="175"/>
      <c r="Y31" s="175"/>
      <c r="Z31" s="175"/>
      <c r="AA31" s="175"/>
      <c r="AB31" s="175"/>
      <c r="AC31" s="175"/>
      <c r="AD31" s="175"/>
      <c r="AE31" s="175"/>
      <c r="AF31" s="175"/>
      <c r="AG31" s="175"/>
      <c r="AH31" s="175"/>
    </row>
    <row r="32" spans="1:35" customFormat="1" ht="15" customHeight="1">
      <c r="L32" s="416"/>
      <c r="M32" s="144" t="s">
        <v>308</v>
      </c>
      <c r="N32" s="129"/>
      <c r="O32" s="417"/>
      <c r="P32" s="417"/>
      <c r="Q32" s="417"/>
      <c r="R32" s="432"/>
      <c r="S32" s="141"/>
      <c r="T32" s="429"/>
      <c r="U32" s="129"/>
      <c r="V32" s="141"/>
      <c r="W32" s="426"/>
      <c r="X32" s="175"/>
      <c r="Y32" s="175"/>
      <c r="Z32" s="175"/>
      <c r="AA32" s="175"/>
      <c r="AB32" s="175"/>
      <c r="AC32" s="175"/>
      <c r="AD32" s="175"/>
      <c r="AE32" s="175"/>
      <c r="AF32" s="175"/>
      <c r="AG32" s="175"/>
      <c r="AH32" s="175"/>
    </row>
    <row r="33" spans="12:23" ht="3" customHeight="1">
      <c r="L33" s="385"/>
      <c r="M33" s="385"/>
      <c r="N33" s="385"/>
      <c r="O33" s="385"/>
      <c r="P33" s="385"/>
      <c r="Q33" s="385"/>
      <c r="R33" s="385"/>
      <c r="S33" s="385"/>
      <c r="T33" s="385"/>
      <c r="U33" s="385"/>
    </row>
    <row r="34" spans="12:23" ht="141.75" customHeight="1">
      <c r="L34" s="1">
        <v>1</v>
      </c>
      <c r="M34" s="663" t="s">
        <v>734</v>
      </c>
      <c r="N34" s="663"/>
      <c r="O34" s="663"/>
      <c r="P34" s="663"/>
      <c r="Q34" s="663"/>
      <c r="R34" s="663"/>
      <c r="S34" s="663"/>
      <c r="T34" s="663"/>
      <c r="U34" s="663"/>
      <c r="V34" s="663"/>
      <c r="W34" s="663"/>
    </row>
  </sheetData>
  <sheetProtection password="FA9C" sheet="1" objects="1" scenarios="1" formatColumns="0" formatRows="0"/>
  <dataConsolidate leftLabels="1"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67</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173" hidden="1" customWidth="1"/>
    <col min="7" max="8" width="11.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21" width="23.7109375" style="31" hidden="1" customWidth="1"/>
    <col min="22" max="22" width="1.7109375" style="31" hidden="1" customWidth="1"/>
    <col min="23" max="23" width="11.7109375" style="31" customWidth="1"/>
    <col min="24" max="24" width="3.7109375" style="31" customWidth="1"/>
    <col min="25" max="25" width="11.7109375" style="31" customWidth="1"/>
    <col min="26" max="26" width="8.5703125" style="31" hidden="1" customWidth="1"/>
    <col min="27" max="27" width="4.7109375" style="31" customWidth="1"/>
    <col min="28" max="28" width="115.7109375" style="31" customWidth="1"/>
    <col min="29" max="33" width="10.5703125" style="173"/>
    <col min="34" max="249" width="10.5703125" style="31"/>
    <col min="250" max="257" width="0" style="31" hidden="1" customWidth="1"/>
    <col min="258" max="260" width="3.7109375" style="31" customWidth="1"/>
    <col min="261" max="261" width="12.7109375" style="31" customWidth="1"/>
    <col min="262" max="262" width="47.42578125" style="31" customWidth="1"/>
    <col min="263" max="271" width="0" style="31" hidden="1" customWidth="1"/>
    <col min="272" max="272" width="11.7109375" style="31" customWidth="1"/>
    <col min="273" max="273" width="6.42578125" style="31" bestFit="1" customWidth="1"/>
    <col min="274" max="274" width="11.7109375" style="31" customWidth="1"/>
    <col min="275" max="275" width="0" style="31" hidden="1" customWidth="1"/>
    <col min="276" max="276" width="3.7109375" style="31" customWidth="1"/>
    <col min="277" max="277" width="11.140625" style="31" bestFit="1" customWidth="1"/>
    <col min="278" max="505" width="10.5703125" style="31"/>
    <col min="506" max="513" width="0" style="31" hidden="1" customWidth="1"/>
    <col min="514" max="516" width="3.7109375" style="31" customWidth="1"/>
    <col min="517" max="517" width="12.7109375" style="31" customWidth="1"/>
    <col min="518" max="518" width="47.42578125" style="31" customWidth="1"/>
    <col min="519" max="527" width="0" style="31" hidden="1" customWidth="1"/>
    <col min="528" max="528" width="11.7109375" style="31" customWidth="1"/>
    <col min="529" max="529" width="6.42578125" style="31" bestFit="1" customWidth="1"/>
    <col min="530" max="530" width="11.7109375" style="31" customWidth="1"/>
    <col min="531" max="531" width="0" style="31" hidden="1" customWidth="1"/>
    <col min="532" max="532" width="3.7109375" style="31" customWidth="1"/>
    <col min="533" max="533" width="11.140625" style="31" bestFit="1" customWidth="1"/>
    <col min="534" max="761" width="10.5703125" style="31"/>
    <col min="762" max="769" width="0" style="31" hidden="1" customWidth="1"/>
    <col min="770" max="772" width="3.7109375" style="31" customWidth="1"/>
    <col min="773" max="773" width="12.7109375" style="31" customWidth="1"/>
    <col min="774" max="774" width="47.42578125" style="31" customWidth="1"/>
    <col min="775" max="783" width="0" style="31" hidden="1" customWidth="1"/>
    <col min="784" max="784" width="11.7109375" style="31" customWidth="1"/>
    <col min="785" max="785" width="6.42578125" style="31" bestFit="1" customWidth="1"/>
    <col min="786" max="786" width="11.7109375" style="31" customWidth="1"/>
    <col min="787" max="787" width="0" style="31" hidden="1" customWidth="1"/>
    <col min="788" max="788" width="3.7109375" style="31" customWidth="1"/>
    <col min="789" max="789" width="11.140625" style="31" bestFit="1" customWidth="1"/>
    <col min="790" max="1017" width="10.5703125" style="31"/>
    <col min="1018" max="1025" width="0" style="31" hidden="1" customWidth="1"/>
    <col min="1026" max="1028" width="3.7109375" style="31" customWidth="1"/>
    <col min="1029" max="1029" width="12.7109375" style="31" customWidth="1"/>
    <col min="1030" max="1030" width="47.42578125" style="31" customWidth="1"/>
    <col min="1031" max="1039" width="0" style="31" hidden="1" customWidth="1"/>
    <col min="1040" max="1040" width="11.7109375" style="31" customWidth="1"/>
    <col min="1041" max="1041" width="6.42578125" style="31" bestFit="1" customWidth="1"/>
    <col min="1042" max="1042" width="11.7109375" style="31" customWidth="1"/>
    <col min="1043" max="1043" width="0" style="31" hidden="1" customWidth="1"/>
    <col min="1044" max="1044" width="3.7109375" style="31" customWidth="1"/>
    <col min="1045" max="1045" width="11.140625" style="31" bestFit="1" customWidth="1"/>
    <col min="1046" max="1273" width="10.5703125" style="31"/>
    <col min="1274" max="1281" width="0" style="31" hidden="1" customWidth="1"/>
    <col min="1282" max="1284" width="3.7109375" style="31" customWidth="1"/>
    <col min="1285" max="1285" width="12.7109375" style="31" customWidth="1"/>
    <col min="1286" max="1286" width="47.42578125" style="31" customWidth="1"/>
    <col min="1287" max="1295" width="0" style="31" hidden="1" customWidth="1"/>
    <col min="1296" max="1296" width="11.7109375" style="31" customWidth="1"/>
    <col min="1297" max="1297" width="6.42578125" style="31" bestFit="1" customWidth="1"/>
    <col min="1298" max="1298" width="11.7109375" style="31" customWidth="1"/>
    <col min="1299" max="1299" width="0" style="31" hidden="1" customWidth="1"/>
    <col min="1300" max="1300" width="3.7109375" style="31" customWidth="1"/>
    <col min="1301" max="1301" width="11.140625" style="31" bestFit="1" customWidth="1"/>
    <col min="1302" max="1529" width="10.5703125" style="31"/>
    <col min="1530" max="1537" width="0" style="31" hidden="1" customWidth="1"/>
    <col min="1538" max="1540" width="3.7109375" style="31" customWidth="1"/>
    <col min="1541" max="1541" width="12.7109375" style="31" customWidth="1"/>
    <col min="1542" max="1542" width="47.42578125" style="31" customWidth="1"/>
    <col min="1543" max="1551" width="0" style="31" hidden="1" customWidth="1"/>
    <col min="1552" max="1552" width="11.7109375" style="31" customWidth="1"/>
    <col min="1553" max="1553" width="6.42578125" style="31" bestFit="1" customWidth="1"/>
    <col min="1554" max="1554" width="11.7109375" style="31" customWidth="1"/>
    <col min="1555" max="1555" width="0" style="31" hidden="1" customWidth="1"/>
    <col min="1556" max="1556" width="3.7109375" style="31" customWidth="1"/>
    <col min="1557" max="1557" width="11.140625" style="31" bestFit="1" customWidth="1"/>
    <col min="1558" max="1785" width="10.5703125" style="31"/>
    <col min="1786" max="1793" width="0" style="31" hidden="1" customWidth="1"/>
    <col min="1794" max="1796" width="3.7109375" style="31" customWidth="1"/>
    <col min="1797" max="1797" width="12.7109375" style="31" customWidth="1"/>
    <col min="1798" max="1798" width="47.42578125" style="31" customWidth="1"/>
    <col min="1799" max="1807" width="0" style="31" hidden="1" customWidth="1"/>
    <col min="1808" max="1808" width="11.7109375" style="31" customWidth="1"/>
    <col min="1809" max="1809" width="6.42578125" style="31" bestFit="1" customWidth="1"/>
    <col min="1810" max="1810" width="11.7109375" style="31" customWidth="1"/>
    <col min="1811" max="1811" width="0" style="31" hidden="1" customWidth="1"/>
    <col min="1812" max="1812" width="3.7109375" style="31" customWidth="1"/>
    <col min="1813" max="1813" width="11.140625" style="31" bestFit="1" customWidth="1"/>
    <col min="1814" max="2041" width="10.5703125" style="31"/>
    <col min="2042" max="2049" width="0" style="31" hidden="1" customWidth="1"/>
    <col min="2050" max="2052" width="3.7109375" style="31" customWidth="1"/>
    <col min="2053" max="2053" width="12.7109375" style="31" customWidth="1"/>
    <col min="2054" max="2054" width="47.42578125" style="31" customWidth="1"/>
    <col min="2055" max="2063" width="0" style="31" hidden="1" customWidth="1"/>
    <col min="2064" max="2064" width="11.7109375" style="31" customWidth="1"/>
    <col min="2065" max="2065" width="6.42578125" style="31" bestFit="1" customWidth="1"/>
    <col min="2066" max="2066" width="11.7109375" style="31" customWidth="1"/>
    <col min="2067" max="2067" width="0" style="31" hidden="1" customWidth="1"/>
    <col min="2068" max="2068" width="3.7109375" style="31" customWidth="1"/>
    <col min="2069" max="2069" width="11.140625" style="31" bestFit="1" customWidth="1"/>
    <col min="2070" max="2297" width="10.5703125" style="31"/>
    <col min="2298" max="2305" width="0" style="31" hidden="1" customWidth="1"/>
    <col min="2306" max="2308" width="3.7109375" style="31" customWidth="1"/>
    <col min="2309" max="2309" width="12.7109375" style="31" customWidth="1"/>
    <col min="2310" max="2310" width="47.42578125" style="31" customWidth="1"/>
    <col min="2311" max="2319" width="0" style="31" hidden="1" customWidth="1"/>
    <col min="2320" max="2320" width="11.7109375" style="31" customWidth="1"/>
    <col min="2321" max="2321" width="6.42578125" style="31" bestFit="1" customWidth="1"/>
    <col min="2322" max="2322" width="11.7109375" style="31" customWidth="1"/>
    <col min="2323" max="2323" width="0" style="31" hidden="1" customWidth="1"/>
    <col min="2324" max="2324" width="3.7109375" style="31" customWidth="1"/>
    <col min="2325" max="2325" width="11.140625" style="31" bestFit="1" customWidth="1"/>
    <col min="2326" max="2553" width="10.5703125" style="31"/>
    <col min="2554" max="2561" width="0" style="31" hidden="1" customWidth="1"/>
    <col min="2562" max="2564" width="3.7109375" style="31" customWidth="1"/>
    <col min="2565" max="2565" width="12.7109375" style="31" customWidth="1"/>
    <col min="2566" max="2566" width="47.42578125" style="31" customWidth="1"/>
    <col min="2567" max="2575" width="0" style="31" hidden="1" customWidth="1"/>
    <col min="2576" max="2576" width="11.7109375" style="31" customWidth="1"/>
    <col min="2577" max="2577" width="6.42578125" style="31" bestFit="1" customWidth="1"/>
    <col min="2578" max="2578" width="11.7109375" style="31" customWidth="1"/>
    <col min="2579" max="2579" width="0" style="31" hidden="1" customWidth="1"/>
    <col min="2580" max="2580" width="3.7109375" style="31" customWidth="1"/>
    <col min="2581" max="2581" width="11.140625" style="31" bestFit="1" customWidth="1"/>
    <col min="2582" max="2809" width="10.5703125" style="31"/>
    <col min="2810" max="2817" width="0" style="31" hidden="1" customWidth="1"/>
    <col min="2818" max="2820" width="3.7109375" style="31" customWidth="1"/>
    <col min="2821" max="2821" width="12.7109375" style="31" customWidth="1"/>
    <col min="2822" max="2822" width="47.42578125" style="31" customWidth="1"/>
    <col min="2823" max="2831" width="0" style="31" hidden="1" customWidth="1"/>
    <col min="2832" max="2832" width="11.7109375" style="31" customWidth="1"/>
    <col min="2833" max="2833" width="6.42578125" style="31" bestFit="1" customWidth="1"/>
    <col min="2834" max="2834" width="11.7109375" style="31" customWidth="1"/>
    <col min="2835" max="2835" width="0" style="31" hidden="1" customWidth="1"/>
    <col min="2836" max="2836" width="3.7109375" style="31" customWidth="1"/>
    <col min="2837" max="2837" width="11.140625" style="31" bestFit="1" customWidth="1"/>
    <col min="2838" max="3065" width="10.5703125" style="31"/>
    <col min="3066" max="3073" width="0" style="31" hidden="1" customWidth="1"/>
    <col min="3074" max="3076" width="3.7109375" style="31" customWidth="1"/>
    <col min="3077" max="3077" width="12.7109375" style="31" customWidth="1"/>
    <col min="3078" max="3078" width="47.42578125" style="31" customWidth="1"/>
    <col min="3079" max="3087" width="0" style="31" hidden="1" customWidth="1"/>
    <col min="3088" max="3088" width="11.7109375" style="31" customWidth="1"/>
    <col min="3089" max="3089" width="6.42578125" style="31" bestFit="1" customWidth="1"/>
    <col min="3090" max="3090" width="11.7109375" style="31" customWidth="1"/>
    <col min="3091" max="3091" width="0" style="31" hidden="1" customWidth="1"/>
    <col min="3092" max="3092" width="3.7109375" style="31" customWidth="1"/>
    <col min="3093" max="3093" width="11.140625" style="31" bestFit="1" customWidth="1"/>
    <col min="3094" max="3321" width="10.5703125" style="31"/>
    <col min="3322" max="3329" width="0" style="31" hidden="1" customWidth="1"/>
    <col min="3330" max="3332" width="3.7109375" style="31" customWidth="1"/>
    <col min="3333" max="3333" width="12.7109375" style="31" customWidth="1"/>
    <col min="3334" max="3334" width="47.42578125" style="31" customWidth="1"/>
    <col min="3335" max="3343" width="0" style="31" hidden="1" customWidth="1"/>
    <col min="3344" max="3344" width="11.7109375" style="31" customWidth="1"/>
    <col min="3345" max="3345" width="6.42578125" style="31" bestFit="1" customWidth="1"/>
    <col min="3346" max="3346" width="11.7109375" style="31" customWidth="1"/>
    <col min="3347" max="3347" width="0" style="31" hidden="1" customWidth="1"/>
    <col min="3348" max="3348" width="3.7109375" style="31" customWidth="1"/>
    <col min="3349" max="3349" width="11.140625" style="31" bestFit="1" customWidth="1"/>
    <col min="3350" max="3577" width="10.5703125" style="31"/>
    <col min="3578" max="3585" width="0" style="31" hidden="1" customWidth="1"/>
    <col min="3586" max="3588" width="3.7109375" style="31" customWidth="1"/>
    <col min="3589" max="3589" width="12.7109375" style="31" customWidth="1"/>
    <col min="3590" max="3590" width="47.42578125" style="31" customWidth="1"/>
    <col min="3591" max="3599" width="0" style="31" hidden="1" customWidth="1"/>
    <col min="3600" max="3600" width="11.7109375" style="31" customWidth="1"/>
    <col min="3601" max="3601" width="6.42578125" style="31" bestFit="1" customWidth="1"/>
    <col min="3602" max="3602" width="11.7109375" style="31" customWidth="1"/>
    <col min="3603" max="3603" width="0" style="31" hidden="1" customWidth="1"/>
    <col min="3604" max="3604" width="3.7109375" style="31" customWidth="1"/>
    <col min="3605" max="3605" width="11.140625" style="31" bestFit="1" customWidth="1"/>
    <col min="3606" max="3833" width="10.5703125" style="31"/>
    <col min="3834" max="3841" width="0" style="31" hidden="1" customWidth="1"/>
    <col min="3842" max="3844" width="3.7109375" style="31" customWidth="1"/>
    <col min="3845" max="3845" width="12.7109375" style="31" customWidth="1"/>
    <col min="3846" max="3846" width="47.42578125" style="31" customWidth="1"/>
    <col min="3847" max="3855" width="0" style="31" hidden="1" customWidth="1"/>
    <col min="3856" max="3856" width="11.7109375" style="31" customWidth="1"/>
    <col min="3857" max="3857" width="6.42578125" style="31" bestFit="1" customWidth="1"/>
    <col min="3858" max="3858" width="11.7109375" style="31" customWidth="1"/>
    <col min="3859" max="3859" width="0" style="31" hidden="1" customWidth="1"/>
    <col min="3860" max="3860" width="3.7109375" style="31" customWidth="1"/>
    <col min="3861" max="3861" width="11.140625" style="31" bestFit="1" customWidth="1"/>
    <col min="3862" max="4089" width="10.5703125" style="31"/>
    <col min="4090" max="4097" width="0" style="31" hidden="1" customWidth="1"/>
    <col min="4098" max="4100" width="3.7109375" style="31" customWidth="1"/>
    <col min="4101" max="4101" width="12.7109375" style="31" customWidth="1"/>
    <col min="4102" max="4102" width="47.42578125" style="31" customWidth="1"/>
    <col min="4103" max="4111" width="0" style="31" hidden="1" customWidth="1"/>
    <col min="4112" max="4112" width="11.7109375" style="31" customWidth="1"/>
    <col min="4113" max="4113" width="6.42578125" style="31" bestFit="1" customWidth="1"/>
    <col min="4114" max="4114" width="11.7109375" style="31" customWidth="1"/>
    <col min="4115" max="4115" width="0" style="31" hidden="1" customWidth="1"/>
    <col min="4116" max="4116" width="3.7109375" style="31" customWidth="1"/>
    <col min="4117" max="4117" width="11.140625" style="31" bestFit="1" customWidth="1"/>
    <col min="4118" max="4345" width="10.5703125" style="31"/>
    <col min="4346" max="4353" width="0" style="31" hidden="1" customWidth="1"/>
    <col min="4354" max="4356" width="3.7109375" style="31" customWidth="1"/>
    <col min="4357" max="4357" width="12.7109375" style="31" customWidth="1"/>
    <col min="4358" max="4358" width="47.42578125" style="31" customWidth="1"/>
    <col min="4359" max="4367" width="0" style="31" hidden="1" customWidth="1"/>
    <col min="4368" max="4368" width="11.7109375" style="31" customWidth="1"/>
    <col min="4369" max="4369" width="6.42578125" style="31" bestFit="1" customWidth="1"/>
    <col min="4370" max="4370" width="11.7109375" style="31" customWidth="1"/>
    <col min="4371" max="4371" width="0" style="31" hidden="1" customWidth="1"/>
    <col min="4372" max="4372" width="3.7109375" style="31" customWidth="1"/>
    <col min="4373" max="4373" width="11.140625" style="31" bestFit="1" customWidth="1"/>
    <col min="4374" max="4601" width="10.5703125" style="31"/>
    <col min="4602" max="4609" width="0" style="31" hidden="1" customWidth="1"/>
    <col min="4610" max="4612" width="3.7109375" style="31" customWidth="1"/>
    <col min="4613" max="4613" width="12.7109375" style="31" customWidth="1"/>
    <col min="4614" max="4614" width="47.42578125" style="31" customWidth="1"/>
    <col min="4615" max="4623" width="0" style="31" hidden="1" customWidth="1"/>
    <col min="4624" max="4624" width="11.7109375" style="31" customWidth="1"/>
    <col min="4625" max="4625" width="6.42578125" style="31" bestFit="1" customWidth="1"/>
    <col min="4626" max="4626" width="11.7109375" style="31" customWidth="1"/>
    <col min="4627" max="4627" width="0" style="31" hidden="1" customWidth="1"/>
    <col min="4628" max="4628" width="3.7109375" style="31" customWidth="1"/>
    <col min="4629" max="4629" width="11.140625" style="31" bestFit="1" customWidth="1"/>
    <col min="4630" max="4857" width="10.5703125" style="31"/>
    <col min="4858" max="4865" width="0" style="31" hidden="1" customWidth="1"/>
    <col min="4866" max="4868" width="3.7109375" style="31" customWidth="1"/>
    <col min="4869" max="4869" width="12.7109375" style="31" customWidth="1"/>
    <col min="4870" max="4870" width="47.42578125" style="31" customWidth="1"/>
    <col min="4871" max="4879" width="0" style="31" hidden="1" customWidth="1"/>
    <col min="4880" max="4880" width="11.7109375" style="31" customWidth="1"/>
    <col min="4881" max="4881" width="6.42578125" style="31" bestFit="1" customWidth="1"/>
    <col min="4882" max="4882" width="11.7109375" style="31" customWidth="1"/>
    <col min="4883" max="4883" width="0" style="31" hidden="1" customWidth="1"/>
    <col min="4884" max="4884" width="3.7109375" style="31" customWidth="1"/>
    <col min="4885" max="4885" width="11.140625" style="31" bestFit="1" customWidth="1"/>
    <col min="4886" max="5113" width="10.5703125" style="31"/>
    <col min="5114" max="5121" width="0" style="31" hidden="1" customWidth="1"/>
    <col min="5122" max="5124" width="3.7109375" style="31" customWidth="1"/>
    <col min="5125" max="5125" width="12.7109375" style="31" customWidth="1"/>
    <col min="5126" max="5126" width="47.42578125" style="31" customWidth="1"/>
    <col min="5127" max="5135" width="0" style="31" hidden="1" customWidth="1"/>
    <col min="5136" max="5136" width="11.7109375" style="31" customWidth="1"/>
    <col min="5137" max="5137" width="6.42578125" style="31" bestFit="1" customWidth="1"/>
    <col min="5138" max="5138" width="11.7109375" style="31" customWidth="1"/>
    <col min="5139" max="5139" width="0" style="31" hidden="1" customWidth="1"/>
    <col min="5140" max="5140" width="3.7109375" style="31" customWidth="1"/>
    <col min="5141" max="5141" width="11.140625" style="31" bestFit="1" customWidth="1"/>
    <col min="5142" max="5369" width="10.5703125" style="31"/>
    <col min="5370" max="5377" width="0" style="31" hidden="1" customWidth="1"/>
    <col min="5378" max="5380" width="3.7109375" style="31" customWidth="1"/>
    <col min="5381" max="5381" width="12.7109375" style="31" customWidth="1"/>
    <col min="5382" max="5382" width="47.42578125" style="31" customWidth="1"/>
    <col min="5383" max="5391" width="0" style="31" hidden="1" customWidth="1"/>
    <col min="5392" max="5392" width="11.7109375" style="31" customWidth="1"/>
    <col min="5393" max="5393" width="6.42578125" style="31" bestFit="1" customWidth="1"/>
    <col min="5394" max="5394" width="11.7109375" style="31" customWidth="1"/>
    <col min="5395" max="5395" width="0" style="31" hidden="1" customWidth="1"/>
    <col min="5396" max="5396" width="3.7109375" style="31" customWidth="1"/>
    <col min="5397" max="5397" width="11.140625" style="31" bestFit="1" customWidth="1"/>
    <col min="5398" max="5625" width="10.5703125" style="31"/>
    <col min="5626" max="5633" width="0" style="31" hidden="1" customWidth="1"/>
    <col min="5634" max="5636" width="3.7109375" style="31" customWidth="1"/>
    <col min="5637" max="5637" width="12.7109375" style="31" customWidth="1"/>
    <col min="5638" max="5638" width="47.42578125" style="31" customWidth="1"/>
    <col min="5639" max="5647" width="0" style="31" hidden="1" customWidth="1"/>
    <col min="5648" max="5648" width="11.7109375" style="31" customWidth="1"/>
    <col min="5649" max="5649" width="6.42578125" style="31" bestFit="1" customWidth="1"/>
    <col min="5650" max="5650" width="11.7109375" style="31" customWidth="1"/>
    <col min="5651" max="5651" width="0" style="31" hidden="1" customWidth="1"/>
    <col min="5652" max="5652" width="3.7109375" style="31" customWidth="1"/>
    <col min="5653" max="5653" width="11.140625" style="31" bestFit="1" customWidth="1"/>
    <col min="5654" max="5881" width="10.5703125" style="31"/>
    <col min="5882" max="5889" width="0" style="31" hidden="1" customWidth="1"/>
    <col min="5890" max="5892" width="3.7109375" style="31" customWidth="1"/>
    <col min="5893" max="5893" width="12.7109375" style="31" customWidth="1"/>
    <col min="5894" max="5894" width="47.42578125" style="31" customWidth="1"/>
    <col min="5895" max="5903" width="0" style="31" hidden="1" customWidth="1"/>
    <col min="5904" max="5904" width="11.7109375" style="31" customWidth="1"/>
    <col min="5905" max="5905" width="6.42578125" style="31" bestFit="1" customWidth="1"/>
    <col min="5906" max="5906" width="11.7109375" style="31" customWidth="1"/>
    <col min="5907" max="5907" width="0" style="31" hidden="1" customWidth="1"/>
    <col min="5908" max="5908" width="3.7109375" style="31" customWidth="1"/>
    <col min="5909" max="5909" width="11.140625" style="31" bestFit="1" customWidth="1"/>
    <col min="5910" max="6137" width="10.5703125" style="31"/>
    <col min="6138" max="6145" width="0" style="31" hidden="1" customWidth="1"/>
    <col min="6146" max="6148" width="3.7109375" style="31" customWidth="1"/>
    <col min="6149" max="6149" width="12.7109375" style="31" customWidth="1"/>
    <col min="6150" max="6150" width="47.42578125" style="31" customWidth="1"/>
    <col min="6151" max="6159" width="0" style="31" hidden="1" customWidth="1"/>
    <col min="6160" max="6160" width="11.7109375" style="31" customWidth="1"/>
    <col min="6161" max="6161" width="6.42578125" style="31" bestFit="1" customWidth="1"/>
    <col min="6162" max="6162" width="11.7109375" style="31" customWidth="1"/>
    <col min="6163" max="6163" width="0" style="31" hidden="1" customWidth="1"/>
    <col min="6164" max="6164" width="3.7109375" style="31" customWidth="1"/>
    <col min="6165" max="6165" width="11.140625" style="31" bestFit="1" customWidth="1"/>
    <col min="6166" max="6393" width="10.5703125" style="31"/>
    <col min="6394" max="6401" width="0" style="31" hidden="1" customWidth="1"/>
    <col min="6402" max="6404" width="3.7109375" style="31" customWidth="1"/>
    <col min="6405" max="6405" width="12.7109375" style="31" customWidth="1"/>
    <col min="6406" max="6406" width="47.42578125" style="31" customWidth="1"/>
    <col min="6407" max="6415" width="0" style="31" hidden="1" customWidth="1"/>
    <col min="6416" max="6416" width="11.7109375" style="31" customWidth="1"/>
    <col min="6417" max="6417" width="6.42578125" style="31" bestFit="1" customWidth="1"/>
    <col min="6418" max="6418" width="11.7109375" style="31" customWidth="1"/>
    <col min="6419" max="6419" width="0" style="31" hidden="1" customWidth="1"/>
    <col min="6420" max="6420" width="3.7109375" style="31" customWidth="1"/>
    <col min="6421" max="6421" width="11.140625" style="31" bestFit="1" customWidth="1"/>
    <col min="6422" max="6649" width="10.5703125" style="31"/>
    <col min="6650" max="6657" width="0" style="31" hidden="1" customWidth="1"/>
    <col min="6658" max="6660" width="3.7109375" style="31" customWidth="1"/>
    <col min="6661" max="6661" width="12.7109375" style="31" customWidth="1"/>
    <col min="6662" max="6662" width="47.42578125" style="31" customWidth="1"/>
    <col min="6663" max="6671" width="0" style="31" hidden="1" customWidth="1"/>
    <col min="6672" max="6672" width="11.7109375" style="31" customWidth="1"/>
    <col min="6673" max="6673" width="6.42578125" style="31" bestFit="1" customWidth="1"/>
    <col min="6674" max="6674" width="11.7109375" style="31" customWidth="1"/>
    <col min="6675" max="6675" width="0" style="31" hidden="1" customWidth="1"/>
    <col min="6676" max="6676" width="3.7109375" style="31" customWidth="1"/>
    <col min="6677" max="6677" width="11.140625" style="31" bestFit="1" customWidth="1"/>
    <col min="6678" max="6905" width="10.5703125" style="31"/>
    <col min="6906" max="6913" width="0" style="31" hidden="1" customWidth="1"/>
    <col min="6914" max="6916" width="3.7109375" style="31" customWidth="1"/>
    <col min="6917" max="6917" width="12.7109375" style="31" customWidth="1"/>
    <col min="6918" max="6918" width="47.42578125" style="31" customWidth="1"/>
    <col min="6919" max="6927" width="0" style="31" hidden="1" customWidth="1"/>
    <col min="6928" max="6928" width="11.7109375" style="31" customWidth="1"/>
    <col min="6929" max="6929" width="6.42578125" style="31" bestFit="1" customWidth="1"/>
    <col min="6930" max="6930" width="11.7109375" style="31" customWidth="1"/>
    <col min="6931" max="6931" width="0" style="31" hidden="1" customWidth="1"/>
    <col min="6932" max="6932" width="3.7109375" style="31" customWidth="1"/>
    <col min="6933" max="6933" width="11.140625" style="31" bestFit="1" customWidth="1"/>
    <col min="6934" max="7161" width="10.5703125" style="31"/>
    <col min="7162" max="7169" width="0" style="31" hidden="1" customWidth="1"/>
    <col min="7170" max="7172" width="3.7109375" style="31" customWidth="1"/>
    <col min="7173" max="7173" width="12.7109375" style="31" customWidth="1"/>
    <col min="7174" max="7174" width="47.42578125" style="31" customWidth="1"/>
    <col min="7175" max="7183" width="0" style="31" hidden="1" customWidth="1"/>
    <col min="7184" max="7184" width="11.7109375" style="31" customWidth="1"/>
    <col min="7185" max="7185" width="6.42578125" style="31" bestFit="1" customWidth="1"/>
    <col min="7186" max="7186" width="11.7109375" style="31" customWidth="1"/>
    <col min="7187" max="7187" width="0" style="31" hidden="1" customWidth="1"/>
    <col min="7188" max="7188" width="3.7109375" style="31" customWidth="1"/>
    <col min="7189" max="7189" width="11.140625" style="31" bestFit="1" customWidth="1"/>
    <col min="7190" max="7417" width="10.5703125" style="31"/>
    <col min="7418" max="7425" width="0" style="31" hidden="1" customWidth="1"/>
    <col min="7426" max="7428" width="3.7109375" style="31" customWidth="1"/>
    <col min="7429" max="7429" width="12.7109375" style="31" customWidth="1"/>
    <col min="7430" max="7430" width="47.42578125" style="31" customWidth="1"/>
    <col min="7431" max="7439" width="0" style="31" hidden="1" customWidth="1"/>
    <col min="7440" max="7440" width="11.7109375" style="31" customWidth="1"/>
    <col min="7441" max="7441" width="6.42578125" style="31" bestFit="1" customWidth="1"/>
    <col min="7442" max="7442" width="11.7109375" style="31" customWidth="1"/>
    <col min="7443" max="7443" width="0" style="31" hidden="1" customWidth="1"/>
    <col min="7444" max="7444" width="3.7109375" style="31" customWidth="1"/>
    <col min="7445" max="7445" width="11.140625" style="31" bestFit="1" customWidth="1"/>
    <col min="7446" max="7673" width="10.5703125" style="31"/>
    <col min="7674" max="7681" width="0" style="31" hidden="1" customWidth="1"/>
    <col min="7682" max="7684" width="3.7109375" style="31" customWidth="1"/>
    <col min="7685" max="7685" width="12.7109375" style="31" customWidth="1"/>
    <col min="7686" max="7686" width="47.42578125" style="31" customWidth="1"/>
    <col min="7687" max="7695" width="0" style="31" hidden="1" customWidth="1"/>
    <col min="7696" max="7696" width="11.7109375" style="31" customWidth="1"/>
    <col min="7697" max="7697" width="6.42578125" style="31" bestFit="1" customWidth="1"/>
    <col min="7698" max="7698" width="11.7109375" style="31" customWidth="1"/>
    <col min="7699" max="7699" width="0" style="31" hidden="1" customWidth="1"/>
    <col min="7700" max="7700" width="3.7109375" style="31" customWidth="1"/>
    <col min="7701" max="7701" width="11.140625" style="31" bestFit="1" customWidth="1"/>
    <col min="7702" max="7929" width="10.5703125" style="31"/>
    <col min="7930" max="7937" width="0" style="31" hidden="1" customWidth="1"/>
    <col min="7938" max="7940" width="3.7109375" style="31" customWidth="1"/>
    <col min="7941" max="7941" width="12.7109375" style="31" customWidth="1"/>
    <col min="7942" max="7942" width="47.42578125" style="31" customWidth="1"/>
    <col min="7943" max="7951" width="0" style="31" hidden="1" customWidth="1"/>
    <col min="7952" max="7952" width="11.7109375" style="31" customWidth="1"/>
    <col min="7953" max="7953" width="6.42578125" style="31" bestFit="1" customWidth="1"/>
    <col min="7954" max="7954" width="11.7109375" style="31" customWidth="1"/>
    <col min="7955" max="7955" width="0" style="31" hidden="1" customWidth="1"/>
    <col min="7956" max="7956" width="3.7109375" style="31" customWidth="1"/>
    <col min="7957" max="7957" width="11.140625" style="31" bestFit="1" customWidth="1"/>
    <col min="7958" max="8185" width="10.5703125" style="31"/>
    <col min="8186" max="8193" width="0" style="31" hidden="1" customWidth="1"/>
    <col min="8194" max="8196" width="3.7109375" style="31" customWidth="1"/>
    <col min="8197" max="8197" width="12.7109375" style="31" customWidth="1"/>
    <col min="8198" max="8198" width="47.42578125" style="31" customWidth="1"/>
    <col min="8199" max="8207" width="0" style="31" hidden="1" customWidth="1"/>
    <col min="8208" max="8208" width="11.7109375" style="31" customWidth="1"/>
    <col min="8209" max="8209" width="6.42578125" style="31" bestFit="1" customWidth="1"/>
    <col min="8210" max="8210" width="11.7109375" style="31" customWidth="1"/>
    <col min="8211" max="8211" width="0" style="31" hidden="1" customWidth="1"/>
    <col min="8212" max="8212" width="3.7109375" style="31" customWidth="1"/>
    <col min="8213" max="8213" width="11.140625" style="31" bestFit="1" customWidth="1"/>
    <col min="8214" max="8441" width="10.5703125" style="31"/>
    <col min="8442" max="8449" width="0" style="31" hidden="1" customWidth="1"/>
    <col min="8450" max="8452" width="3.7109375" style="31" customWidth="1"/>
    <col min="8453" max="8453" width="12.7109375" style="31" customWidth="1"/>
    <col min="8454" max="8454" width="47.42578125" style="31" customWidth="1"/>
    <col min="8455" max="8463" width="0" style="31" hidden="1" customWidth="1"/>
    <col min="8464" max="8464" width="11.7109375" style="31" customWidth="1"/>
    <col min="8465" max="8465" width="6.42578125" style="31" bestFit="1" customWidth="1"/>
    <col min="8466" max="8466" width="11.7109375" style="31" customWidth="1"/>
    <col min="8467" max="8467" width="0" style="31" hidden="1" customWidth="1"/>
    <col min="8468" max="8468" width="3.7109375" style="31" customWidth="1"/>
    <col min="8469" max="8469" width="11.140625" style="31" bestFit="1" customWidth="1"/>
    <col min="8470" max="8697" width="10.5703125" style="31"/>
    <col min="8698" max="8705" width="0" style="31" hidden="1" customWidth="1"/>
    <col min="8706" max="8708" width="3.7109375" style="31" customWidth="1"/>
    <col min="8709" max="8709" width="12.7109375" style="31" customWidth="1"/>
    <col min="8710" max="8710" width="47.42578125" style="31" customWidth="1"/>
    <col min="8711" max="8719" width="0" style="31" hidden="1" customWidth="1"/>
    <col min="8720" max="8720" width="11.7109375" style="31" customWidth="1"/>
    <col min="8721" max="8721" width="6.42578125" style="31" bestFit="1" customWidth="1"/>
    <col min="8722" max="8722" width="11.7109375" style="31" customWidth="1"/>
    <col min="8723" max="8723" width="0" style="31" hidden="1" customWidth="1"/>
    <col min="8724" max="8724" width="3.7109375" style="31" customWidth="1"/>
    <col min="8725" max="8725" width="11.140625" style="31" bestFit="1" customWidth="1"/>
    <col min="8726" max="8953" width="10.5703125" style="31"/>
    <col min="8954" max="8961" width="0" style="31" hidden="1" customWidth="1"/>
    <col min="8962" max="8964" width="3.7109375" style="31" customWidth="1"/>
    <col min="8965" max="8965" width="12.7109375" style="31" customWidth="1"/>
    <col min="8966" max="8966" width="47.42578125" style="31" customWidth="1"/>
    <col min="8967" max="8975" width="0" style="31" hidden="1" customWidth="1"/>
    <col min="8976" max="8976" width="11.7109375" style="31" customWidth="1"/>
    <col min="8977" max="8977" width="6.42578125" style="31" bestFit="1" customWidth="1"/>
    <col min="8978" max="8978" width="11.7109375" style="31" customWidth="1"/>
    <col min="8979" max="8979" width="0" style="31" hidden="1" customWidth="1"/>
    <col min="8980" max="8980" width="3.7109375" style="31" customWidth="1"/>
    <col min="8981" max="8981" width="11.140625" style="31" bestFit="1" customWidth="1"/>
    <col min="8982" max="9209" width="10.5703125" style="31"/>
    <col min="9210" max="9217" width="0" style="31" hidden="1" customWidth="1"/>
    <col min="9218" max="9220" width="3.7109375" style="31" customWidth="1"/>
    <col min="9221" max="9221" width="12.7109375" style="31" customWidth="1"/>
    <col min="9222" max="9222" width="47.42578125" style="31" customWidth="1"/>
    <col min="9223" max="9231" width="0" style="31" hidden="1" customWidth="1"/>
    <col min="9232" max="9232" width="11.7109375" style="31" customWidth="1"/>
    <col min="9233" max="9233" width="6.42578125" style="31" bestFit="1" customWidth="1"/>
    <col min="9234" max="9234" width="11.7109375" style="31" customWidth="1"/>
    <col min="9235" max="9235" width="0" style="31" hidden="1" customWidth="1"/>
    <col min="9236" max="9236" width="3.7109375" style="31" customWidth="1"/>
    <col min="9237" max="9237" width="11.140625" style="31" bestFit="1" customWidth="1"/>
    <col min="9238" max="9465" width="10.5703125" style="31"/>
    <col min="9466" max="9473" width="0" style="31" hidden="1" customWidth="1"/>
    <col min="9474" max="9476" width="3.7109375" style="31" customWidth="1"/>
    <col min="9477" max="9477" width="12.7109375" style="31" customWidth="1"/>
    <col min="9478" max="9478" width="47.42578125" style="31" customWidth="1"/>
    <col min="9479" max="9487" width="0" style="31" hidden="1" customWidth="1"/>
    <col min="9488" max="9488" width="11.7109375" style="31" customWidth="1"/>
    <col min="9489" max="9489" width="6.42578125" style="31" bestFit="1" customWidth="1"/>
    <col min="9490" max="9490" width="11.7109375" style="31" customWidth="1"/>
    <col min="9491" max="9491" width="0" style="31" hidden="1" customWidth="1"/>
    <col min="9492" max="9492" width="3.7109375" style="31" customWidth="1"/>
    <col min="9493" max="9493" width="11.140625" style="31" bestFit="1" customWidth="1"/>
    <col min="9494" max="9721" width="10.5703125" style="31"/>
    <col min="9722" max="9729" width="0" style="31" hidden="1" customWidth="1"/>
    <col min="9730" max="9732" width="3.7109375" style="31" customWidth="1"/>
    <col min="9733" max="9733" width="12.7109375" style="31" customWidth="1"/>
    <col min="9734" max="9734" width="47.42578125" style="31" customWidth="1"/>
    <col min="9735" max="9743" width="0" style="31" hidden="1" customWidth="1"/>
    <col min="9744" max="9744" width="11.7109375" style="31" customWidth="1"/>
    <col min="9745" max="9745" width="6.42578125" style="31" bestFit="1" customWidth="1"/>
    <col min="9746" max="9746" width="11.7109375" style="31" customWidth="1"/>
    <col min="9747" max="9747" width="0" style="31" hidden="1" customWidth="1"/>
    <col min="9748" max="9748" width="3.7109375" style="31" customWidth="1"/>
    <col min="9749" max="9749" width="11.140625" style="31" bestFit="1" customWidth="1"/>
    <col min="9750" max="9977" width="10.5703125" style="31"/>
    <col min="9978" max="9985" width="0" style="31" hidden="1" customWidth="1"/>
    <col min="9986" max="9988" width="3.7109375" style="31" customWidth="1"/>
    <col min="9989" max="9989" width="12.7109375" style="31" customWidth="1"/>
    <col min="9990" max="9990" width="47.42578125" style="31" customWidth="1"/>
    <col min="9991" max="9999" width="0" style="31" hidden="1" customWidth="1"/>
    <col min="10000" max="10000" width="11.7109375" style="31" customWidth="1"/>
    <col min="10001" max="10001" width="6.42578125" style="31" bestFit="1" customWidth="1"/>
    <col min="10002" max="10002" width="11.7109375" style="31" customWidth="1"/>
    <col min="10003" max="10003" width="0" style="31" hidden="1" customWidth="1"/>
    <col min="10004" max="10004" width="3.7109375" style="31" customWidth="1"/>
    <col min="10005" max="10005" width="11.140625" style="31" bestFit="1" customWidth="1"/>
    <col min="10006" max="10233" width="10.5703125" style="31"/>
    <col min="10234" max="10241" width="0" style="31" hidden="1" customWidth="1"/>
    <col min="10242" max="10244" width="3.7109375" style="31" customWidth="1"/>
    <col min="10245" max="10245" width="12.7109375" style="31" customWidth="1"/>
    <col min="10246" max="10246" width="47.42578125" style="31" customWidth="1"/>
    <col min="10247" max="10255" width="0" style="31" hidden="1" customWidth="1"/>
    <col min="10256" max="10256" width="11.7109375" style="31" customWidth="1"/>
    <col min="10257" max="10257" width="6.42578125" style="31" bestFit="1" customWidth="1"/>
    <col min="10258" max="10258" width="11.7109375" style="31" customWidth="1"/>
    <col min="10259" max="10259" width="0" style="31" hidden="1" customWidth="1"/>
    <col min="10260" max="10260" width="3.7109375" style="31" customWidth="1"/>
    <col min="10261" max="10261" width="11.140625" style="31" bestFit="1" customWidth="1"/>
    <col min="10262" max="10489" width="10.5703125" style="31"/>
    <col min="10490" max="10497" width="0" style="31" hidden="1" customWidth="1"/>
    <col min="10498" max="10500" width="3.7109375" style="31" customWidth="1"/>
    <col min="10501" max="10501" width="12.7109375" style="31" customWidth="1"/>
    <col min="10502" max="10502" width="47.42578125" style="31" customWidth="1"/>
    <col min="10503" max="10511" width="0" style="31" hidden="1" customWidth="1"/>
    <col min="10512" max="10512" width="11.7109375" style="31" customWidth="1"/>
    <col min="10513" max="10513" width="6.42578125" style="31" bestFit="1" customWidth="1"/>
    <col min="10514" max="10514" width="11.7109375" style="31" customWidth="1"/>
    <col min="10515" max="10515" width="0" style="31" hidden="1" customWidth="1"/>
    <col min="10516" max="10516" width="3.7109375" style="31" customWidth="1"/>
    <col min="10517" max="10517" width="11.140625" style="31" bestFit="1" customWidth="1"/>
    <col min="10518" max="10745" width="10.5703125" style="31"/>
    <col min="10746" max="10753" width="0" style="31" hidden="1" customWidth="1"/>
    <col min="10754" max="10756" width="3.7109375" style="31" customWidth="1"/>
    <col min="10757" max="10757" width="12.7109375" style="31" customWidth="1"/>
    <col min="10758" max="10758" width="47.42578125" style="31" customWidth="1"/>
    <col min="10759" max="10767" width="0" style="31" hidden="1" customWidth="1"/>
    <col min="10768" max="10768" width="11.7109375" style="31" customWidth="1"/>
    <col min="10769" max="10769" width="6.42578125" style="31" bestFit="1" customWidth="1"/>
    <col min="10770" max="10770" width="11.7109375" style="31" customWidth="1"/>
    <col min="10771" max="10771" width="0" style="31" hidden="1" customWidth="1"/>
    <col min="10772" max="10772" width="3.7109375" style="31" customWidth="1"/>
    <col min="10773" max="10773" width="11.140625" style="31" bestFit="1" customWidth="1"/>
    <col min="10774" max="11001" width="10.5703125" style="31"/>
    <col min="11002" max="11009" width="0" style="31" hidden="1" customWidth="1"/>
    <col min="11010" max="11012" width="3.7109375" style="31" customWidth="1"/>
    <col min="11013" max="11013" width="12.7109375" style="31" customWidth="1"/>
    <col min="11014" max="11014" width="47.42578125" style="31" customWidth="1"/>
    <col min="11015" max="11023" width="0" style="31" hidden="1" customWidth="1"/>
    <col min="11024" max="11024" width="11.7109375" style="31" customWidth="1"/>
    <col min="11025" max="11025" width="6.42578125" style="31" bestFit="1" customWidth="1"/>
    <col min="11026" max="11026" width="11.7109375" style="31" customWidth="1"/>
    <col min="11027" max="11027" width="0" style="31" hidden="1" customWidth="1"/>
    <col min="11028" max="11028" width="3.7109375" style="31" customWidth="1"/>
    <col min="11029" max="11029" width="11.140625" style="31" bestFit="1" customWidth="1"/>
    <col min="11030" max="11257" width="10.5703125" style="31"/>
    <col min="11258" max="11265" width="0" style="31" hidden="1" customWidth="1"/>
    <col min="11266" max="11268" width="3.7109375" style="31" customWidth="1"/>
    <col min="11269" max="11269" width="12.7109375" style="31" customWidth="1"/>
    <col min="11270" max="11270" width="47.42578125" style="31" customWidth="1"/>
    <col min="11271" max="11279" width="0" style="31" hidden="1" customWidth="1"/>
    <col min="11280" max="11280" width="11.7109375" style="31" customWidth="1"/>
    <col min="11281" max="11281" width="6.42578125" style="31" bestFit="1" customWidth="1"/>
    <col min="11282" max="11282" width="11.7109375" style="31" customWidth="1"/>
    <col min="11283" max="11283" width="0" style="31" hidden="1" customWidth="1"/>
    <col min="11284" max="11284" width="3.7109375" style="31" customWidth="1"/>
    <col min="11285" max="11285" width="11.140625" style="31" bestFit="1" customWidth="1"/>
    <col min="11286" max="11513" width="10.5703125" style="31"/>
    <col min="11514" max="11521" width="0" style="31" hidden="1" customWidth="1"/>
    <col min="11522" max="11524" width="3.7109375" style="31" customWidth="1"/>
    <col min="11525" max="11525" width="12.7109375" style="31" customWidth="1"/>
    <col min="11526" max="11526" width="47.42578125" style="31" customWidth="1"/>
    <col min="11527" max="11535" width="0" style="31" hidden="1" customWidth="1"/>
    <col min="11536" max="11536" width="11.7109375" style="31" customWidth="1"/>
    <col min="11537" max="11537" width="6.42578125" style="31" bestFit="1" customWidth="1"/>
    <col min="11538" max="11538" width="11.7109375" style="31" customWidth="1"/>
    <col min="11539" max="11539" width="0" style="31" hidden="1" customWidth="1"/>
    <col min="11540" max="11540" width="3.7109375" style="31" customWidth="1"/>
    <col min="11541" max="11541" width="11.140625" style="31" bestFit="1" customWidth="1"/>
    <col min="11542" max="11769" width="10.5703125" style="31"/>
    <col min="11770" max="11777" width="0" style="31" hidden="1" customWidth="1"/>
    <col min="11778" max="11780" width="3.7109375" style="31" customWidth="1"/>
    <col min="11781" max="11781" width="12.7109375" style="31" customWidth="1"/>
    <col min="11782" max="11782" width="47.42578125" style="31" customWidth="1"/>
    <col min="11783" max="11791" width="0" style="31" hidden="1" customWidth="1"/>
    <col min="11792" max="11792" width="11.7109375" style="31" customWidth="1"/>
    <col min="11793" max="11793" width="6.42578125" style="31" bestFit="1" customWidth="1"/>
    <col min="11794" max="11794" width="11.7109375" style="31" customWidth="1"/>
    <col min="11795" max="11795" width="0" style="31" hidden="1" customWidth="1"/>
    <col min="11796" max="11796" width="3.7109375" style="31" customWidth="1"/>
    <col min="11797" max="11797" width="11.140625" style="31" bestFit="1" customWidth="1"/>
    <col min="11798" max="12025" width="10.5703125" style="31"/>
    <col min="12026" max="12033" width="0" style="31" hidden="1" customWidth="1"/>
    <col min="12034" max="12036" width="3.7109375" style="31" customWidth="1"/>
    <col min="12037" max="12037" width="12.7109375" style="31" customWidth="1"/>
    <col min="12038" max="12038" width="47.42578125" style="31" customWidth="1"/>
    <col min="12039" max="12047" width="0" style="31" hidden="1" customWidth="1"/>
    <col min="12048" max="12048" width="11.7109375" style="31" customWidth="1"/>
    <col min="12049" max="12049" width="6.42578125" style="31" bestFit="1" customWidth="1"/>
    <col min="12050" max="12050" width="11.7109375" style="31" customWidth="1"/>
    <col min="12051" max="12051" width="0" style="31" hidden="1" customWidth="1"/>
    <col min="12052" max="12052" width="3.7109375" style="31" customWidth="1"/>
    <col min="12053" max="12053" width="11.140625" style="31" bestFit="1" customWidth="1"/>
    <col min="12054" max="12281" width="10.5703125" style="31"/>
    <col min="12282" max="12289" width="0" style="31" hidden="1" customWidth="1"/>
    <col min="12290" max="12292" width="3.7109375" style="31" customWidth="1"/>
    <col min="12293" max="12293" width="12.7109375" style="31" customWidth="1"/>
    <col min="12294" max="12294" width="47.42578125" style="31" customWidth="1"/>
    <col min="12295" max="12303" width="0" style="31" hidden="1" customWidth="1"/>
    <col min="12304" max="12304" width="11.7109375" style="31" customWidth="1"/>
    <col min="12305" max="12305" width="6.42578125" style="31" bestFit="1" customWidth="1"/>
    <col min="12306" max="12306" width="11.7109375" style="31" customWidth="1"/>
    <col min="12307" max="12307" width="0" style="31" hidden="1" customWidth="1"/>
    <col min="12308" max="12308" width="3.7109375" style="31" customWidth="1"/>
    <col min="12309" max="12309" width="11.140625" style="31" bestFit="1" customWidth="1"/>
    <col min="12310" max="12537" width="10.5703125" style="31"/>
    <col min="12538" max="12545" width="0" style="31" hidden="1" customWidth="1"/>
    <col min="12546" max="12548" width="3.7109375" style="31" customWidth="1"/>
    <col min="12549" max="12549" width="12.7109375" style="31" customWidth="1"/>
    <col min="12550" max="12550" width="47.42578125" style="31" customWidth="1"/>
    <col min="12551" max="12559" width="0" style="31" hidden="1" customWidth="1"/>
    <col min="12560" max="12560" width="11.7109375" style="31" customWidth="1"/>
    <col min="12561" max="12561" width="6.42578125" style="31" bestFit="1" customWidth="1"/>
    <col min="12562" max="12562" width="11.7109375" style="31" customWidth="1"/>
    <col min="12563" max="12563" width="0" style="31" hidden="1" customWidth="1"/>
    <col min="12564" max="12564" width="3.7109375" style="31" customWidth="1"/>
    <col min="12565" max="12565" width="11.140625" style="31" bestFit="1" customWidth="1"/>
    <col min="12566" max="12793" width="10.5703125" style="31"/>
    <col min="12794" max="12801" width="0" style="31" hidden="1" customWidth="1"/>
    <col min="12802" max="12804" width="3.7109375" style="31" customWidth="1"/>
    <col min="12805" max="12805" width="12.7109375" style="31" customWidth="1"/>
    <col min="12806" max="12806" width="47.42578125" style="31" customWidth="1"/>
    <col min="12807" max="12815" width="0" style="31" hidden="1" customWidth="1"/>
    <col min="12816" max="12816" width="11.7109375" style="31" customWidth="1"/>
    <col min="12817" max="12817" width="6.42578125" style="31" bestFit="1" customWidth="1"/>
    <col min="12818" max="12818" width="11.7109375" style="31" customWidth="1"/>
    <col min="12819" max="12819" width="0" style="31" hidden="1" customWidth="1"/>
    <col min="12820" max="12820" width="3.7109375" style="31" customWidth="1"/>
    <col min="12821" max="12821" width="11.140625" style="31" bestFit="1" customWidth="1"/>
    <col min="12822" max="13049" width="10.5703125" style="31"/>
    <col min="13050" max="13057" width="0" style="31" hidden="1" customWidth="1"/>
    <col min="13058" max="13060" width="3.7109375" style="31" customWidth="1"/>
    <col min="13061" max="13061" width="12.7109375" style="31" customWidth="1"/>
    <col min="13062" max="13062" width="47.42578125" style="31" customWidth="1"/>
    <col min="13063" max="13071" width="0" style="31" hidden="1" customWidth="1"/>
    <col min="13072" max="13072" width="11.7109375" style="31" customWidth="1"/>
    <col min="13073" max="13073" width="6.42578125" style="31" bestFit="1" customWidth="1"/>
    <col min="13074" max="13074" width="11.7109375" style="31" customWidth="1"/>
    <col min="13075" max="13075" width="0" style="31" hidden="1" customWidth="1"/>
    <col min="13076" max="13076" width="3.7109375" style="31" customWidth="1"/>
    <col min="13077" max="13077" width="11.140625" style="31" bestFit="1" customWidth="1"/>
    <col min="13078" max="13305" width="10.5703125" style="31"/>
    <col min="13306" max="13313" width="0" style="31" hidden="1" customWidth="1"/>
    <col min="13314" max="13316" width="3.7109375" style="31" customWidth="1"/>
    <col min="13317" max="13317" width="12.7109375" style="31" customWidth="1"/>
    <col min="13318" max="13318" width="47.42578125" style="31" customWidth="1"/>
    <col min="13319" max="13327" width="0" style="31" hidden="1" customWidth="1"/>
    <col min="13328" max="13328" width="11.7109375" style="31" customWidth="1"/>
    <col min="13329" max="13329" width="6.42578125" style="31" bestFit="1" customWidth="1"/>
    <col min="13330" max="13330" width="11.7109375" style="31" customWidth="1"/>
    <col min="13331" max="13331" width="0" style="31" hidden="1" customWidth="1"/>
    <col min="13332" max="13332" width="3.7109375" style="31" customWidth="1"/>
    <col min="13333" max="13333" width="11.140625" style="31" bestFit="1" customWidth="1"/>
    <col min="13334" max="13561" width="10.5703125" style="31"/>
    <col min="13562" max="13569" width="0" style="31" hidden="1" customWidth="1"/>
    <col min="13570" max="13572" width="3.7109375" style="31" customWidth="1"/>
    <col min="13573" max="13573" width="12.7109375" style="31" customWidth="1"/>
    <col min="13574" max="13574" width="47.42578125" style="31" customWidth="1"/>
    <col min="13575" max="13583" width="0" style="31" hidden="1" customWidth="1"/>
    <col min="13584" max="13584" width="11.7109375" style="31" customWidth="1"/>
    <col min="13585" max="13585" width="6.42578125" style="31" bestFit="1" customWidth="1"/>
    <col min="13586" max="13586" width="11.7109375" style="31" customWidth="1"/>
    <col min="13587" max="13587" width="0" style="31" hidden="1" customWidth="1"/>
    <col min="13588" max="13588" width="3.7109375" style="31" customWidth="1"/>
    <col min="13589" max="13589" width="11.140625" style="31" bestFit="1" customWidth="1"/>
    <col min="13590" max="13817" width="10.5703125" style="31"/>
    <col min="13818" max="13825" width="0" style="31" hidden="1" customWidth="1"/>
    <col min="13826" max="13828" width="3.7109375" style="31" customWidth="1"/>
    <col min="13829" max="13829" width="12.7109375" style="31" customWidth="1"/>
    <col min="13830" max="13830" width="47.42578125" style="31" customWidth="1"/>
    <col min="13831" max="13839" width="0" style="31" hidden="1" customWidth="1"/>
    <col min="13840" max="13840" width="11.7109375" style="31" customWidth="1"/>
    <col min="13841" max="13841" width="6.42578125" style="31" bestFit="1" customWidth="1"/>
    <col min="13842" max="13842" width="11.7109375" style="31" customWidth="1"/>
    <col min="13843" max="13843" width="0" style="31" hidden="1" customWidth="1"/>
    <col min="13844" max="13844" width="3.7109375" style="31" customWidth="1"/>
    <col min="13845" max="13845" width="11.140625" style="31" bestFit="1" customWidth="1"/>
    <col min="13846" max="14073" width="10.5703125" style="31"/>
    <col min="14074" max="14081" width="0" style="31" hidden="1" customWidth="1"/>
    <col min="14082" max="14084" width="3.7109375" style="31" customWidth="1"/>
    <col min="14085" max="14085" width="12.7109375" style="31" customWidth="1"/>
    <col min="14086" max="14086" width="47.42578125" style="31" customWidth="1"/>
    <col min="14087" max="14095" width="0" style="31" hidden="1" customWidth="1"/>
    <col min="14096" max="14096" width="11.7109375" style="31" customWidth="1"/>
    <col min="14097" max="14097" width="6.42578125" style="31" bestFit="1" customWidth="1"/>
    <col min="14098" max="14098" width="11.7109375" style="31" customWidth="1"/>
    <col min="14099" max="14099" width="0" style="31" hidden="1" customWidth="1"/>
    <col min="14100" max="14100" width="3.7109375" style="31" customWidth="1"/>
    <col min="14101" max="14101" width="11.140625" style="31" bestFit="1" customWidth="1"/>
    <col min="14102" max="14329" width="10.5703125" style="31"/>
    <col min="14330" max="14337" width="0" style="31" hidden="1" customWidth="1"/>
    <col min="14338" max="14340" width="3.7109375" style="31" customWidth="1"/>
    <col min="14341" max="14341" width="12.7109375" style="31" customWidth="1"/>
    <col min="14342" max="14342" width="47.42578125" style="31" customWidth="1"/>
    <col min="14343" max="14351" width="0" style="31" hidden="1" customWidth="1"/>
    <col min="14352" max="14352" width="11.7109375" style="31" customWidth="1"/>
    <col min="14353" max="14353" width="6.42578125" style="31" bestFit="1" customWidth="1"/>
    <col min="14354" max="14354" width="11.7109375" style="31" customWidth="1"/>
    <col min="14355" max="14355" width="0" style="31" hidden="1" customWidth="1"/>
    <col min="14356" max="14356" width="3.7109375" style="31" customWidth="1"/>
    <col min="14357" max="14357" width="11.140625" style="31" bestFit="1" customWidth="1"/>
    <col min="14358" max="14585" width="10.5703125" style="31"/>
    <col min="14586" max="14593" width="0" style="31" hidden="1" customWidth="1"/>
    <col min="14594" max="14596" width="3.7109375" style="31" customWidth="1"/>
    <col min="14597" max="14597" width="12.7109375" style="31" customWidth="1"/>
    <col min="14598" max="14598" width="47.42578125" style="31" customWidth="1"/>
    <col min="14599" max="14607" width="0" style="31" hidden="1" customWidth="1"/>
    <col min="14608" max="14608" width="11.7109375" style="31" customWidth="1"/>
    <col min="14609" max="14609" width="6.42578125" style="31" bestFit="1" customWidth="1"/>
    <col min="14610" max="14610" width="11.7109375" style="31" customWidth="1"/>
    <col min="14611" max="14611" width="0" style="31" hidden="1" customWidth="1"/>
    <col min="14612" max="14612" width="3.7109375" style="31" customWidth="1"/>
    <col min="14613" max="14613" width="11.140625" style="31" bestFit="1" customWidth="1"/>
    <col min="14614" max="14841" width="10.5703125" style="31"/>
    <col min="14842" max="14849" width="0" style="31" hidden="1" customWidth="1"/>
    <col min="14850" max="14852" width="3.7109375" style="31" customWidth="1"/>
    <col min="14853" max="14853" width="12.7109375" style="31" customWidth="1"/>
    <col min="14854" max="14854" width="47.42578125" style="31" customWidth="1"/>
    <col min="14855" max="14863" width="0" style="31" hidden="1" customWidth="1"/>
    <col min="14864" max="14864" width="11.7109375" style="31" customWidth="1"/>
    <col min="14865" max="14865" width="6.42578125" style="31" bestFit="1" customWidth="1"/>
    <col min="14866" max="14866" width="11.7109375" style="31" customWidth="1"/>
    <col min="14867" max="14867" width="0" style="31" hidden="1" customWidth="1"/>
    <col min="14868" max="14868" width="3.7109375" style="31" customWidth="1"/>
    <col min="14869" max="14869" width="11.140625" style="31" bestFit="1" customWidth="1"/>
    <col min="14870" max="15097" width="10.5703125" style="31"/>
    <col min="15098" max="15105" width="0" style="31" hidden="1" customWidth="1"/>
    <col min="15106" max="15108" width="3.7109375" style="31" customWidth="1"/>
    <col min="15109" max="15109" width="12.7109375" style="31" customWidth="1"/>
    <col min="15110" max="15110" width="47.42578125" style="31" customWidth="1"/>
    <col min="15111" max="15119" width="0" style="31" hidden="1" customWidth="1"/>
    <col min="15120" max="15120" width="11.7109375" style="31" customWidth="1"/>
    <col min="15121" max="15121" width="6.42578125" style="31" bestFit="1" customWidth="1"/>
    <col min="15122" max="15122" width="11.7109375" style="31" customWidth="1"/>
    <col min="15123" max="15123" width="0" style="31" hidden="1" customWidth="1"/>
    <col min="15124" max="15124" width="3.7109375" style="31" customWidth="1"/>
    <col min="15125" max="15125" width="11.140625" style="31" bestFit="1" customWidth="1"/>
    <col min="15126" max="15353" width="10.5703125" style="31"/>
    <col min="15354" max="15361" width="0" style="31" hidden="1" customWidth="1"/>
    <col min="15362" max="15364" width="3.7109375" style="31" customWidth="1"/>
    <col min="15365" max="15365" width="12.7109375" style="31" customWidth="1"/>
    <col min="15366" max="15366" width="47.42578125" style="31" customWidth="1"/>
    <col min="15367" max="15375" width="0" style="31" hidden="1" customWidth="1"/>
    <col min="15376" max="15376" width="11.7109375" style="31" customWidth="1"/>
    <col min="15377" max="15377" width="6.42578125" style="31" bestFit="1" customWidth="1"/>
    <col min="15378" max="15378" width="11.7109375" style="31" customWidth="1"/>
    <col min="15379" max="15379" width="0" style="31" hidden="1" customWidth="1"/>
    <col min="15380" max="15380" width="3.7109375" style="31" customWidth="1"/>
    <col min="15381" max="15381" width="11.140625" style="31" bestFit="1" customWidth="1"/>
    <col min="15382" max="15609" width="10.5703125" style="31"/>
    <col min="15610" max="15617" width="0" style="31" hidden="1" customWidth="1"/>
    <col min="15618" max="15620" width="3.7109375" style="31" customWidth="1"/>
    <col min="15621" max="15621" width="12.7109375" style="31" customWidth="1"/>
    <col min="15622" max="15622" width="47.42578125" style="31" customWidth="1"/>
    <col min="15623" max="15631" width="0" style="31" hidden="1" customWidth="1"/>
    <col min="15632" max="15632" width="11.7109375" style="31" customWidth="1"/>
    <col min="15633" max="15633" width="6.42578125" style="31" bestFit="1" customWidth="1"/>
    <col min="15634" max="15634" width="11.7109375" style="31" customWidth="1"/>
    <col min="15635" max="15635" width="0" style="31" hidden="1" customWidth="1"/>
    <col min="15636" max="15636" width="3.7109375" style="31" customWidth="1"/>
    <col min="15637" max="15637" width="11.140625" style="31" bestFit="1" customWidth="1"/>
    <col min="15638" max="15865" width="10.5703125" style="31"/>
    <col min="15866" max="15873" width="0" style="31" hidden="1" customWidth="1"/>
    <col min="15874" max="15876" width="3.7109375" style="31" customWidth="1"/>
    <col min="15877" max="15877" width="12.7109375" style="31" customWidth="1"/>
    <col min="15878" max="15878" width="47.42578125" style="31" customWidth="1"/>
    <col min="15879" max="15887" width="0" style="31" hidden="1" customWidth="1"/>
    <col min="15888" max="15888" width="11.7109375" style="31" customWidth="1"/>
    <col min="15889" max="15889" width="6.42578125" style="31" bestFit="1" customWidth="1"/>
    <col min="15890" max="15890" width="11.7109375" style="31" customWidth="1"/>
    <col min="15891" max="15891" width="0" style="31" hidden="1" customWidth="1"/>
    <col min="15892" max="15892" width="3.7109375" style="31" customWidth="1"/>
    <col min="15893" max="15893" width="11.140625" style="31" bestFit="1" customWidth="1"/>
    <col min="15894" max="16121" width="10.5703125" style="31"/>
    <col min="16122" max="16129" width="0" style="31" hidden="1" customWidth="1"/>
    <col min="16130" max="16132" width="3.7109375" style="31" customWidth="1"/>
    <col min="16133" max="16133" width="12.7109375" style="31" customWidth="1"/>
    <col min="16134" max="16134" width="47.42578125" style="31" customWidth="1"/>
    <col min="16135" max="16143" width="0" style="31" hidden="1" customWidth="1"/>
    <col min="16144" max="16144" width="11.7109375" style="31" customWidth="1"/>
    <col min="16145" max="16145" width="6.42578125" style="31" bestFit="1" customWidth="1"/>
    <col min="16146" max="16146" width="11.7109375" style="31" customWidth="1"/>
    <col min="16147" max="16147" width="0" style="31" hidden="1" customWidth="1"/>
    <col min="16148" max="16148" width="3.7109375" style="31" customWidth="1"/>
    <col min="16149" max="16149" width="11.140625" style="31" bestFit="1" customWidth="1"/>
    <col min="16150" max="16384" width="10.5703125" style="31"/>
  </cols>
  <sheetData>
    <row r="1" spans="1:33" hidden="1"/>
    <row r="2" spans="1:33" hidden="1"/>
    <row r="3" spans="1:33" hidden="1"/>
    <row r="4" spans="1:33" ht="3" customHeight="1">
      <c r="J4" s="74"/>
      <c r="K4" s="74"/>
      <c r="L4" s="383"/>
      <c r="M4" s="383"/>
      <c r="N4" s="383"/>
      <c r="Z4" s="383"/>
    </row>
    <row r="5" spans="1:33" ht="26.1" customHeight="1">
      <c r="J5" s="74"/>
      <c r="K5" s="74"/>
      <c r="L5" s="696" t="s">
        <v>735</v>
      </c>
      <c r="M5" s="696"/>
      <c r="N5" s="696"/>
      <c r="O5" s="696"/>
      <c r="P5" s="696"/>
      <c r="Q5" s="696"/>
      <c r="R5" s="696"/>
      <c r="S5" s="696"/>
      <c r="T5" s="696"/>
      <c r="U5" s="396"/>
      <c r="X5" s="173"/>
      <c r="Y5" s="173"/>
      <c r="Z5" s="396"/>
    </row>
    <row r="6" spans="1:33" ht="3" customHeight="1">
      <c r="J6" s="74"/>
      <c r="K6" s="74"/>
      <c r="L6" s="383"/>
      <c r="M6" s="383"/>
      <c r="N6" s="383"/>
      <c r="O6" s="384"/>
      <c r="P6" s="384"/>
      <c r="Q6" s="384"/>
      <c r="R6" s="384"/>
      <c r="S6" s="384"/>
      <c r="T6" s="384"/>
      <c r="U6" s="383"/>
      <c r="V6" s="383"/>
    </row>
    <row r="7" spans="1:33"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33" s="138" customFormat="1" ht="18.75">
      <c r="A8" s="183"/>
      <c r="B8" s="183"/>
      <c r="C8" s="183"/>
      <c r="D8" s="183"/>
      <c r="E8" s="183"/>
      <c r="F8" s="183"/>
      <c r="G8" s="183"/>
      <c r="H8" s="183"/>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469"/>
      <c r="V8" s="386"/>
      <c r="AC8" s="183"/>
      <c r="AD8" s="183"/>
      <c r="AE8" s="183"/>
      <c r="AF8" s="183"/>
      <c r="AG8" s="183"/>
    </row>
    <row r="9" spans="1:33" s="138" customFormat="1" ht="22.5">
      <c r="A9" s="183"/>
      <c r="B9" s="183"/>
      <c r="C9" s="183"/>
      <c r="D9" s="183"/>
      <c r="E9" s="183"/>
      <c r="F9" s="183"/>
      <c r="G9" s="183"/>
      <c r="H9" s="183"/>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469"/>
      <c r="V9" s="386"/>
      <c r="AC9" s="183"/>
      <c r="AD9" s="183"/>
      <c r="AE9" s="183"/>
      <c r="AF9" s="183"/>
      <c r="AG9" s="183"/>
    </row>
    <row r="10" spans="1:33"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33" s="138" customFormat="1" ht="11.25" hidden="1">
      <c r="A11" s="183"/>
      <c r="B11" s="183"/>
      <c r="C11" s="183"/>
      <c r="D11" s="183"/>
      <c r="E11" s="183"/>
      <c r="F11" s="183"/>
      <c r="G11" s="183"/>
      <c r="H11" s="183"/>
      <c r="L11" s="132"/>
      <c r="M11" s="132"/>
      <c r="N11" s="388"/>
      <c r="O11" s="397"/>
      <c r="P11" s="397"/>
      <c r="Q11" s="397"/>
      <c r="R11" s="397"/>
      <c r="S11" s="397"/>
      <c r="T11" s="397"/>
      <c r="U11" s="386"/>
      <c r="V11" s="386"/>
      <c r="Z11" s="400" t="s">
        <v>371</v>
      </c>
      <c r="AC11" s="183"/>
      <c r="AD11" s="183"/>
      <c r="AE11" s="183"/>
      <c r="AF11" s="183"/>
      <c r="AG11" s="183"/>
    </row>
    <row r="12" spans="1:33">
      <c r="J12" s="74"/>
      <c r="K12" s="74"/>
      <c r="L12" s="383"/>
      <c r="M12" s="383"/>
      <c r="N12" s="383"/>
      <c r="O12" s="713"/>
      <c r="P12" s="713"/>
      <c r="Q12" s="713"/>
      <c r="R12" s="713"/>
      <c r="S12" s="713"/>
      <c r="T12" s="713"/>
      <c r="U12" s="713"/>
      <c r="V12" s="713"/>
      <c r="W12" s="713"/>
      <c r="X12" s="713"/>
      <c r="Y12" s="713"/>
      <c r="Z12" s="713"/>
    </row>
    <row r="13" spans="1:33" ht="14.25" customHeight="1">
      <c r="J13" s="74"/>
      <c r="K13" s="74"/>
      <c r="L13" s="680" t="s">
        <v>445</v>
      </c>
      <c r="M13" s="680"/>
      <c r="N13" s="680"/>
      <c r="O13" s="680"/>
      <c r="P13" s="680"/>
      <c r="Q13" s="680"/>
      <c r="R13" s="680"/>
      <c r="S13" s="680"/>
      <c r="T13" s="680"/>
      <c r="U13" s="680"/>
      <c r="V13" s="680"/>
      <c r="W13" s="680"/>
      <c r="X13" s="680"/>
      <c r="Y13" s="680"/>
      <c r="Z13" s="680"/>
      <c r="AA13" s="680"/>
      <c r="AB13" s="618" t="s">
        <v>446</v>
      </c>
    </row>
    <row r="14" spans="1:33" ht="14.25" customHeight="1">
      <c r="J14" s="74"/>
      <c r="K14" s="74"/>
      <c r="L14" s="680" t="s">
        <v>91</v>
      </c>
      <c r="M14" s="680" t="s">
        <v>602</v>
      </c>
      <c r="N14" s="436"/>
      <c r="O14" s="618" t="s">
        <v>604</v>
      </c>
      <c r="P14" s="618"/>
      <c r="Q14" s="618"/>
      <c r="R14" s="618"/>
      <c r="S14" s="618"/>
      <c r="T14" s="618"/>
      <c r="U14" s="618"/>
      <c r="V14" s="618"/>
      <c r="W14" s="618"/>
      <c r="X14" s="618"/>
      <c r="Y14" s="618"/>
      <c r="Z14" s="680" t="s">
        <v>339</v>
      </c>
      <c r="AA14" s="712" t="s">
        <v>274</v>
      </c>
      <c r="AB14" s="618"/>
    </row>
    <row r="15" spans="1:33" ht="14.25" customHeight="1">
      <c r="J15" s="74"/>
      <c r="K15" s="74"/>
      <c r="L15" s="680"/>
      <c r="M15" s="680"/>
      <c r="N15" s="436"/>
      <c r="O15" s="721" t="s">
        <v>617</v>
      </c>
      <c r="P15" s="721" t="s">
        <v>589</v>
      </c>
      <c r="Q15" s="721" t="s">
        <v>590</v>
      </c>
      <c r="R15" s="721" t="s">
        <v>270</v>
      </c>
      <c r="S15" s="721"/>
      <c r="T15" s="721" t="s">
        <v>270</v>
      </c>
      <c r="U15" s="721"/>
      <c r="V15" s="455"/>
      <c r="W15" s="720" t="s">
        <v>615</v>
      </c>
      <c r="X15" s="720"/>
      <c r="Y15" s="720"/>
      <c r="Z15" s="680"/>
      <c r="AA15" s="712"/>
      <c r="AB15" s="618"/>
    </row>
    <row r="16" spans="1:33" ht="56.25" customHeight="1">
      <c r="J16" s="74"/>
      <c r="K16" s="74"/>
      <c r="L16" s="680"/>
      <c r="M16" s="680"/>
      <c r="N16" s="436"/>
      <c r="O16" s="721"/>
      <c r="P16" s="721"/>
      <c r="Q16" s="721"/>
      <c r="R16" s="88" t="s">
        <v>591</v>
      </c>
      <c r="S16" s="88" t="s">
        <v>592</v>
      </c>
      <c r="T16" s="88" t="s">
        <v>593</v>
      </c>
      <c r="U16" s="88" t="s">
        <v>594</v>
      </c>
      <c r="V16" s="88"/>
      <c r="W16" s="89" t="s">
        <v>273</v>
      </c>
      <c r="X16" s="722" t="s">
        <v>272</v>
      </c>
      <c r="Y16" s="722"/>
      <c r="Z16" s="680"/>
      <c r="AA16" s="712"/>
      <c r="AB16" s="618"/>
    </row>
    <row r="17" spans="1:33">
      <c r="J17" s="74"/>
      <c r="K17" s="389">
        <v>1</v>
      </c>
      <c r="L17" s="35" t="s">
        <v>92</v>
      </c>
      <c r="M17" s="35" t="s">
        <v>48</v>
      </c>
      <c r="N17" s="395" t="s">
        <v>48</v>
      </c>
      <c r="O17" s="387">
        <f ca="1">OFFSET(O17,0,-1)+1</f>
        <v>3</v>
      </c>
      <c r="P17" s="387">
        <f t="shared" ref="P17:W17" ca="1" si="0">OFFSET(P17,0,-1)+1</f>
        <v>4</v>
      </c>
      <c r="Q17" s="387">
        <f t="shared" ca="1" si="0"/>
        <v>5</v>
      </c>
      <c r="R17" s="387">
        <f t="shared" ca="1" si="0"/>
        <v>6</v>
      </c>
      <c r="S17" s="387">
        <f t="shared" ca="1" si="0"/>
        <v>7</v>
      </c>
      <c r="T17" s="387">
        <f t="shared" ca="1" si="0"/>
        <v>8</v>
      </c>
      <c r="U17" s="387">
        <f t="shared" ca="1" si="0"/>
        <v>9</v>
      </c>
      <c r="V17" s="394">
        <f ca="1">OFFSET(V17,0,-1)</f>
        <v>9</v>
      </c>
      <c r="W17" s="387">
        <f t="shared" ca="1" si="0"/>
        <v>10</v>
      </c>
      <c r="X17" s="698">
        <f ca="1">OFFSET(X17,0,-1)+1</f>
        <v>11</v>
      </c>
      <c r="Y17" s="698"/>
      <c r="Z17" s="387">
        <f ca="1">OFFSET(Z17,0,-2)+1</f>
        <v>12</v>
      </c>
      <c r="AB17" s="387">
        <f ca="1">OFFSET(AB17,0,-2)+1</f>
        <v>13</v>
      </c>
    </row>
    <row r="18" spans="1:33" ht="22.5">
      <c r="A18" s="699">
        <v>1</v>
      </c>
      <c r="E18" s="184"/>
      <c r="F18" s="284"/>
      <c r="G18" s="173"/>
      <c r="H18" s="173"/>
      <c r="I18"/>
      <c r="J18" s="74"/>
      <c r="K18" s="74"/>
      <c r="L18" s="402">
        <f>mergeValue(A18)</f>
        <v>1</v>
      </c>
      <c r="M18" s="450" t="s">
        <v>19</v>
      </c>
      <c r="N18" s="437"/>
      <c r="O18" s="711"/>
      <c r="P18" s="711"/>
      <c r="Q18" s="711"/>
      <c r="R18" s="711"/>
      <c r="S18" s="711"/>
      <c r="T18" s="711"/>
      <c r="U18" s="711"/>
      <c r="V18" s="711"/>
      <c r="W18" s="711"/>
      <c r="X18" s="711"/>
      <c r="Y18" s="711"/>
      <c r="Z18" s="711"/>
      <c r="AA18" s="711"/>
      <c r="AB18" s="446" t="s">
        <v>718</v>
      </c>
    </row>
    <row r="19" spans="1:33" ht="22.5">
      <c r="A19" s="699"/>
      <c r="B19" s="699">
        <v>1</v>
      </c>
      <c r="E19" s="284"/>
      <c r="F19" s="284"/>
      <c r="G19" s="173"/>
      <c r="H19" s="173"/>
      <c r="I19" s="518"/>
      <c r="J19" s="39"/>
      <c r="K19" s="31"/>
      <c r="L19" s="402" t="str">
        <f>mergeValue(A19) &amp;"."&amp; mergeValue(B19)</f>
        <v>1.1</v>
      </c>
      <c r="M19" s="418" t="s">
        <v>15</v>
      </c>
      <c r="N19" s="437"/>
      <c r="O19" s="711"/>
      <c r="P19" s="711"/>
      <c r="Q19" s="711"/>
      <c r="R19" s="711"/>
      <c r="S19" s="711"/>
      <c r="T19" s="711"/>
      <c r="U19" s="711"/>
      <c r="V19" s="711"/>
      <c r="W19" s="711"/>
      <c r="X19" s="711"/>
      <c r="Y19" s="711"/>
      <c r="Z19" s="711"/>
      <c r="AA19" s="711"/>
      <c r="AB19" s="446" t="s">
        <v>459</v>
      </c>
    </row>
    <row r="20" spans="1:33" ht="22.5">
      <c r="A20" s="699"/>
      <c r="B20" s="699"/>
      <c r="C20" s="699">
        <v>1</v>
      </c>
      <c r="E20" s="284"/>
      <c r="F20" s="284"/>
      <c r="G20" s="173"/>
      <c r="H20" s="173"/>
      <c r="I20" s="518"/>
      <c r="J20" s="39"/>
      <c r="K20" s="31"/>
      <c r="L20" s="402" t="str">
        <f>mergeValue(A20) &amp;"."&amp; mergeValue(B20)&amp;"."&amp; mergeValue(C20)</f>
        <v>1.1.1</v>
      </c>
      <c r="M20" s="419" t="s">
        <v>7</v>
      </c>
      <c r="N20" s="437"/>
      <c r="O20" s="711"/>
      <c r="P20" s="711"/>
      <c r="Q20" s="711"/>
      <c r="R20" s="711"/>
      <c r="S20" s="711"/>
      <c r="T20" s="711"/>
      <c r="U20" s="711"/>
      <c r="V20" s="711"/>
      <c r="W20" s="711"/>
      <c r="X20" s="711"/>
      <c r="Y20" s="711"/>
      <c r="Z20" s="711"/>
      <c r="AA20" s="711"/>
      <c r="AB20" s="446" t="s">
        <v>600</v>
      </c>
    </row>
    <row r="21" spans="1:33" ht="22.5">
      <c r="A21" s="699"/>
      <c r="B21" s="699"/>
      <c r="C21" s="699"/>
      <c r="D21" s="699">
        <v>1</v>
      </c>
      <c r="E21" s="284"/>
      <c r="F21" s="284"/>
      <c r="G21" s="173"/>
      <c r="H21" s="173"/>
      <c r="I21" s="518"/>
      <c r="J21" s="39"/>
      <c r="K21" s="31"/>
      <c r="L21" s="402" t="str">
        <f>mergeValue(A21) &amp;"."&amp; mergeValue(B21)&amp;"."&amp; mergeValue(C21)&amp;"."&amp; mergeValue(D21)</f>
        <v>1.1.1.1</v>
      </c>
      <c r="M21" s="420" t="s">
        <v>21</v>
      </c>
      <c r="N21" s="437"/>
      <c r="O21" s="711"/>
      <c r="P21" s="711"/>
      <c r="Q21" s="711"/>
      <c r="R21" s="711"/>
      <c r="S21" s="711"/>
      <c r="T21" s="711"/>
      <c r="U21" s="711"/>
      <c r="V21" s="711"/>
      <c r="W21" s="711"/>
      <c r="X21" s="711"/>
      <c r="Y21" s="711"/>
      <c r="Z21" s="711"/>
      <c r="AA21" s="711"/>
      <c r="AB21" s="446" t="s">
        <v>601</v>
      </c>
    </row>
    <row r="22" spans="1:33" hidden="1">
      <c r="A22" s="699"/>
      <c r="B22" s="699"/>
      <c r="C22" s="699"/>
      <c r="D22" s="699"/>
      <c r="E22" s="699">
        <v>1</v>
      </c>
      <c r="F22" s="284"/>
      <c r="G22" s="173"/>
      <c r="H22" s="173"/>
      <c r="I22" s="108"/>
      <c r="J22" s="39"/>
      <c r="K22" s="31"/>
      <c r="L22" s="402"/>
      <c r="M22" s="422"/>
      <c r="N22" s="169"/>
      <c r="O22" s="401"/>
      <c r="P22" s="401"/>
      <c r="Q22" s="401"/>
      <c r="R22" s="401"/>
      <c r="S22" s="401"/>
      <c r="T22" s="401"/>
      <c r="U22" s="401"/>
      <c r="V22" s="401"/>
      <c r="W22" s="401"/>
      <c r="X22" s="401"/>
      <c r="Y22" s="401"/>
      <c r="Z22" s="401"/>
      <c r="AA22" s="402"/>
      <c r="AB22" s="446"/>
    </row>
    <row r="23" spans="1:33" ht="33.75">
      <c r="A23" s="699"/>
      <c r="B23" s="699"/>
      <c r="C23" s="699"/>
      <c r="D23" s="699"/>
      <c r="E23" s="699"/>
      <c r="F23" s="699">
        <v>1</v>
      </c>
      <c r="G23" s="173"/>
      <c r="H23" s="173"/>
      <c r="I23" s="718"/>
      <c r="J23" s="39"/>
      <c r="K23" s="31"/>
      <c r="L23" s="402" t="str">
        <f>mergeValue(A23) &amp;"."&amp; mergeValue(B23)&amp;"."&amp; mergeValue(C23)&amp;"."&amp; mergeValue(D23)&amp;"."&amp; mergeValue(F23)</f>
        <v>1.1.1.1.1</v>
      </c>
      <c r="M23" s="423" t="s">
        <v>9</v>
      </c>
      <c r="N23" s="169"/>
      <c r="O23" s="702"/>
      <c r="P23" s="703"/>
      <c r="Q23" s="703"/>
      <c r="R23" s="703"/>
      <c r="S23" s="703"/>
      <c r="T23" s="703"/>
      <c r="U23" s="703"/>
      <c r="V23" s="703"/>
      <c r="W23" s="703"/>
      <c r="X23" s="703"/>
      <c r="Y23" s="703"/>
      <c r="Z23" s="703"/>
      <c r="AA23" s="704"/>
      <c r="AB23" s="446" t="s">
        <v>720</v>
      </c>
      <c r="AD23" s="182" t="str">
        <f>strCheckUnique(AE23:AE28)</f>
        <v/>
      </c>
      <c r="AF23" s="182"/>
    </row>
    <row r="24" spans="1:33" ht="56.25">
      <c r="A24" s="699"/>
      <c r="B24" s="699"/>
      <c r="C24" s="699"/>
      <c r="D24" s="699"/>
      <c r="E24" s="699"/>
      <c r="F24" s="699"/>
      <c r="G24" s="699">
        <v>1</v>
      </c>
      <c r="H24" s="173"/>
      <c r="I24" s="718"/>
      <c r="J24" s="719"/>
      <c r="K24" s="197"/>
      <c r="L24" s="402" t="str">
        <f>mergeValue(A24) &amp;"."&amp; mergeValue(B24)&amp;"."&amp; mergeValue(C24)&amp;"."&amp; mergeValue(D24)&amp;"."&amp; mergeValue(F24)&amp;"."&amp; mergeValue(G24)</f>
        <v>1.1.1.1.1.1</v>
      </c>
      <c r="M24" s="528" t="s">
        <v>613</v>
      </c>
      <c r="N24" s="451"/>
      <c r="O24" s="428"/>
      <c r="P24" s="428"/>
      <c r="Q24" s="428"/>
      <c r="R24" s="392"/>
      <c r="S24" s="540"/>
      <c r="T24" s="392"/>
      <c r="U24" s="540"/>
      <c r="V24" s="438" t="str">
        <f>W24 &amp; "-" &amp; Y24</f>
        <v>-</v>
      </c>
      <c r="W24" s="705"/>
      <c r="X24" s="695" t="s">
        <v>83</v>
      </c>
      <c r="Y24" s="705"/>
      <c r="Z24" s="695" t="s">
        <v>84</v>
      </c>
      <c r="AA24" s="90"/>
      <c r="AB24" s="446" t="s">
        <v>738</v>
      </c>
      <c r="AC24" s="173" t="str">
        <f>strCheckDate(O24:AA24)</f>
        <v/>
      </c>
      <c r="AD24" s="182"/>
      <c r="AE24" s="182" t="str">
        <f>IF(M24="","",M24 )</f>
        <v>горячая вода в системе централизованного теплоснабжения на горячее водоснабжение</v>
      </c>
      <c r="AF24" s="182"/>
      <c r="AG24" s="182"/>
    </row>
    <row r="25" spans="1:33" ht="87.95" customHeight="1">
      <c r="A25" s="699"/>
      <c r="B25" s="699"/>
      <c r="C25" s="699"/>
      <c r="D25" s="699"/>
      <c r="E25" s="699"/>
      <c r="F25" s="699"/>
      <c r="G25" s="699"/>
      <c r="H25" s="173">
        <v>1</v>
      </c>
      <c r="I25" s="718"/>
      <c r="J25" s="719"/>
      <c r="K25" s="197"/>
      <c r="L25" s="402" t="str">
        <f>mergeValue(A25) &amp;"."&amp; mergeValue(B25)&amp;"."&amp; mergeValue(C25)&amp;"."&amp; mergeValue(D25)&amp;"."&amp; mergeValue(F25)&amp;"."&amp; mergeValue(G25)&amp;"."&amp; mergeValue(H25)</f>
        <v>1.1.1.1.1.1.1</v>
      </c>
      <c r="M25" s="529"/>
      <c r="N25" s="393"/>
      <c r="O25" s="428"/>
      <c r="P25" s="428"/>
      <c r="Q25" s="428"/>
      <c r="R25" s="392"/>
      <c r="S25" s="540"/>
      <c r="T25" s="392"/>
      <c r="U25" s="540"/>
      <c r="V25" s="438" t="str">
        <f>W25 &amp; "-" &amp; Y25</f>
        <v>-</v>
      </c>
      <c r="W25" s="705"/>
      <c r="X25" s="695"/>
      <c r="Y25" s="705"/>
      <c r="Z25" s="695"/>
      <c r="AA25" s="471"/>
      <c r="AB25" s="669" t="s">
        <v>739</v>
      </c>
      <c r="AC25" s="173" t="str">
        <f>strCheckDate(O25:AA25)</f>
        <v/>
      </c>
      <c r="AF25" s="182"/>
    </row>
    <row r="26" spans="1:33" hidden="1">
      <c r="A26" s="699"/>
      <c r="B26" s="699"/>
      <c r="C26" s="699"/>
      <c r="D26" s="699"/>
      <c r="E26" s="699"/>
      <c r="F26" s="699"/>
      <c r="G26" s="699"/>
      <c r="H26" s="173"/>
      <c r="I26" s="718"/>
      <c r="J26" s="719"/>
      <c r="K26" s="197"/>
      <c r="L26" s="244"/>
      <c r="M26" s="451"/>
      <c r="N26" s="451"/>
      <c r="O26" s="428"/>
      <c r="P26" s="392"/>
      <c r="Q26" s="392"/>
      <c r="R26" s="392"/>
      <c r="S26" s="392"/>
      <c r="T26" s="392"/>
      <c r="U26" s="169"/>
      <c r="V26" s="438"/>
      <c r="W26" s="694"/>
      <c r="X26" s="695"/>
      <c r="Y26" s="694"/>
      <c r="Z26" s="695"/>
      <c r="AA26" s="90"/>
      <c r="AB26" s="670"/>
      <c r="AF26" s="182">
        <f ca="1">OFFSET(AF26,-1,0)</f>
        <v>0</v>
      </c>
    </row>
    <row r="27" spans="1:33" customFormat="1" ht="15" customHeight="1">
      <c r="A27" s="699"/>
      <c r="B27" s="699"/>
      <c r="C27" s="699"/>
      <c r="D27" s="699"/>
      <c r="E27" s="699"/>
      <c r="F27" s="699"/>
      <c r="G27" s="699"/>
      <c r="H27" s="173"/>
      <c r="I27" s="718"/>
      <c r="J27" s="719"/>
      <c r="K27" s="2"/>
      <c r="L27" s="416"/>
      <c r="M27" s="425" t="s">
        <v>40</v>
      </c>
      <c r="N27" s="421"/>
      <c r="O27" s="417"/>
      <c r="P27" s="417"/>
      <c r="Q27" s="417"/>
      <c r="R27" s="417"/>
      <c r="S27" s="417"/>
      <c r="T27" s="417"/>
      <c r="U27" s="417"/>
      <c r="V27" s="417"/>
      <c r="W27" s="429"/>
      <c r="X27" s="141"/>
      <c r="Y27" s="429"/>
      <c r="Z27" s="421"/>
      <c r="AA27" s="426"/>
      <c r="AB27" s="671"/>
      <c r="AC27" s="175"/>
      <c r="AD27" s="175"/>
      <c r="AE27" s="175"/>
      <c r="AF27" s="175"/>
      <c r="AG27" s="175"/>
    </row>
    <row r="28" spans="1:33" customFormat="1" ht="15" customHeight="1">
      <c r="A28" s="699"/>
      <c r="B28" s="699"/>
      <c r="C28" s="699"/>
      <c r="D28" s="699"/>
      <c r="E28" s="699"/>
      <c r="F28" s="699"/>
      <c r="G28" s="173"/>
      <c r="H28" s="173"/>
      <c r="I28" s="718"/>
      <c r="J28" s="520"/>
      <c r="K28" s="2"/>
      <c r="L28" s="416"/>
      <c r="M28" s="424" t="s">
        <v>24</v>
      </c>
      <c r="N28" s="425"/>
      <c r="O28" s="425"/>
      <c r="P28" s="425"/>
      <c r="Q28" s="425"/>
      <c r="R28" s="425"/>
      <c r="S28" s="425"/>
      <c r="T28" s="425"/>
      <c r="U28" s="425"/>
      <c r="V28" s="425"/>
      <c r="W28" s="425"/>
      <c r="X28" s="425"/>
      <c r="Y28" s="425"/>
      <c r="Z28" s="425"/>
      <c r="AA28" s="425"/>
      <c r="AB28" s="426"/>
      <c r="AC28" s="175"/>
      <c r="AD28" s="175"/>
      <c r="AE28" s="175"/>
      <c r="AF28" s="175"/>
      <c r="AG28" s="175"/>
    </row>
    <row r="29" spans="1:33" customFormat="1" ht="15" customHeight="1">
      <c r="A29" s="699"/>
      <c r="B29" s="699"/>
      <c r="C29" s="699"/>
      <c r="D29" s="699"/>
      <c r="E29" s="699"/>
      <c r="F29" s="510"/>
      <c r="G29" s="173"/>
      <c r="H29" s="173"/>
      <c r="I29" s="108"/>
      <c r="J29" s="73"/>
      <c r="K29" s="2"/>
      <c r="L29" s="416"/>
      <c r="M29" s="421" t="s">
        <v>10</v>
      </c>
      <c r="N29" s="130"/>
      <c r="O29" s="417"/>
      <c r="P29" s="417"/>
      <c r="Q29" s="417"/>
      <c r="R29" s="417"/>
      <c r="S29" s="417"/>
      <c r="T29" s="417"/>
      <c r="U29" s="417"/>
      <c r="V29" s="417"/>
      <c r="W29" s="432"/>
      <c r="X29" s="141"/>
      <c r="Y29" s="429"/>
      <c r="Z29" s="130"/>
      <c r="AA29" s="141"/>
      <c r="AB29" s="426"/>
      <c r="AC29" s="175"/>
      <c r="AD29" s="175"/>
      <c r="AE29" s="175"/>
      <c r="AF29" s="175"/>
      <c r="AG29" s="175"/>
    </row>
    <row r="30" spans="1:33" customFormat="1" hidden="1">
      <c r="A30" s="699"/>
      <c r="B30" s="699"/>
      <c r="C30" s="699"/>
      <c r="D30" s="699"/>
      <c r="E30" s="510"/>
      <c r="F30" s="510"/>
      <c r="G30" s="173"/>
      <c r="H30" s="173"/>
      <c r="I30" s="175"/>
      <c r="J30" s="73"/>
      <c r="L30" s="416"/>
      <c r="M30" s="421"/>
      <c r="N30" s="421"/>
      <c r="O30" s="421"/>
      <c r="P30" s="421"/>
      <c r="Q30" s="421"/>
      <c r="R30" s="421"/>
      <c r="S30" s="421"/>
      <c r="T30" s="421"/>
      <c r="U30" s="421"/>
      <c r="V30" s="421"/>
      <c r="W30" s="421"/>
      <c r="X30" s="421"/>
      <c r="Y30" s="421"/>
      <c r="Z30" s="421"/>
      <c r="AA30" s="421"/>
      <c r="AB30" s="426"/>
      <c r="AC30" s="175"/>
      <c r="AD30" s="175"/>
      <c r="AE30" s="175"/>
      <c r="AF30" s="175"/>
      <c r="AG30" s="175"/>
    </row>
    <row r="31" spans="1:33" customFormat="1">
      <c r="A31" s="699"/>
      <c r="B31" s="699"/>
      <c r="C31" s="699"/>
      <c r="D31" s="510"/>
      <c r="E31" s="510"/>
      <c r="F31" s="510"/>
      <c r="G31" s="515"/>
      <c r="H31" s="510"/>
      <c r="I31" s="2"/>
      <c r="J31" s="73"/>
      <c r="K31" s="2"/>
      <c r="L31" s="416"/>
      <c r="M31" s="130" t="s">
        <v>16</v>
      </c>
      <c r="N31" s="421"/>
      <c r="O31" s="421"/>
      <c r="P31" s="421"/>
      <c r="Q31" s="421"/>
      <c r="R31" s="421"/>
      <c r="S31" s="421"/>
      <c r="T31" s="421"/>
      <c r="U31" s="421"/>
      <c r="V31" s="421"/>
      <c r="W31" s="421"/>
      <c r="X31" s="421"/>
      <c r="Y31" s="421"/>
      <c r="Z31" s="421"/>
      <c r="AA31" s="421"/>
      <c r="AB31" s="426"/>
      <c r="AC31" s="175"/>
      <c r="AD31" s="175"/>
      <c r="AE31" s="175"/>
      <c r="AF31" s="175"/>
      <c r="AG31" s="175"/>
    </row>
    <row r="32" spans="1:33" customFormat="1" ht="15" customHeight="1">
      <c r="A32" s="699"/>
      <c r="B32" s="699"/>
      <c r="C32" s="510"/>
      <c r="D32" s="510"/>
      <c r="E32" s="510"/>
      <c r="F32" s="510"/>
      <c r="G32" s="515"/>
      <c r="H32" s="510"/>
      <c r="I32" s="2"/>
      <c r="J32" s="73"/>
      <c r="K32" s="2"/>
      <c r="L32" s="416"/>
      <c r="M32" s="129" t="s">
        <v>17</v>
      </c>
      <c r="N32" s="129"/>
      <c r="O32" s="417"/>
      <c r="P32" s="417"/>
      <c r="Q32" s="417"/>
      <c r="R32" s="417"/>
      <c r="S32" s="417"/>
      <c r="T32" s="417"/>
      <c r="U32" s="417"/>
      <c r="V32" s="417"/>
      <c r="W32" s="432"/>
      <c r="X32" s="141"/>
      <c r="Y32" s="429"/>
      <c r="Z32" s="129"/>
      <c r="AA32" s="141"/>
      <c r="AB32" s="426"/>
      <c r="AC32" s="175"/>
      <c r="AD32" s="175"/>
      <c r="AE32" s="175"/>
      <c r="AF32" s="175"/>
      <c r="AG32" s="175"/>
    </row>
    <row r="33" spans="1:33" customFormat="1" ht="15" customHeight="1">
      <c r="A33" s="699"/>
      <c r="B33" s="510"/>
      <c r="C33" s="510"/>
      <c r="D33" s="510"/>
      <c r="E33" s="510"/>
      <c r="F33" s="510"/>
      <c r="G33" s="515"/>
      <c r="H33" s="510"/>
      <c r="I33" s="2"/>
      <c r="J33" s="73"/>
      <c r="K33" s="2"/>
      <c r="L33" s="416"/>
      <c r="M33" s="135" t="s">
        <v>18</v>
      </c>
      <c r="N33" s="129"/>
      <c r="O33" s="417"/>
      <c r="P33" s="417"/>
      <c r="Q33" s="417"/>
      <c r="R33" s="417"/>
      <c r="S33" s="417"/>
      <c r="T33" s="417"/>
      <c r="U33" s="417"/>
      <c r="V33" s="417"/>
      <c r="W33" s="432"/>
      <c r="X33" s="141"/>
      <c r="Y33" s="429"/>
      <c r="Z33" s="129"/>
      <c r="AA33" s="141"/>
      <c r="AB33" s="426"/>
      <c r="AC33" s="175"/>
      <c r="AD33" s="175"/>
      <c r="AE33" s="175"/>
      <c r="AF33" s="175"/>
      <c r="AG33" s="175"/>
    </row>
    <row r="34" spans="1:33" customFormat="1" ht="15" customHeight="1">
      <c r="A34" s="175"/>
      <c r="B34" s="175"/>
      <c r="C34" s="175"/>
      <c r="D34" s="175"/>
      <c r="E34" s="175"/>
      <c r="F34" s="175"/>
      <c r="G34" s="440"/>
      <c r="H34" s="175"/>
      <c r="I34" s="481"/>
      <c r="J34" s="73"/>
      <c r="L34" s="416"/>
      <c r="M34" s="144" t="s">
        <v>308</v>
      </c>
      <c r="N34" s="129"/>
      <c r="O34" s="417"/>
      <c r="P34" s="417"/>
      <c r="Q34" s="417"/>
      <c r="R34" s="417"/>
      <c r="S34" s="417"/>
      <c r="T34" s="417"/>
      <c r="U34" s="417"/>
      <c r="V34" s="417"/>
      <c r="W34" s="432"/>
      <c r="X34" s="141"/>
      <c r="Y34" s="429"/>
      <c r="Z34" s="129"/>
      <c r="AA34" s="141"/>
      <c r="AB34" s="426"/>
      <c r="AC34" s="175"/>
      <c r="AD34" s="175"/>
      <c r="AE34" s="175"/>
      <c r="AF34" s="175"/>
      <c r="AG34" s="175"/>
    </row>
    <row r="35" spans="1:33" ht="3" customHeight="1">
      <c r="L35" s="385"/>
      <c r="M35" s="385"/>
      <c r="N35" s="385"/>
      <c r="O35" s="385"/>
      <c r="P35" s="385"/>
      <c r="Q35" s="385"/>
      <c r="R35" s="385"/>
      <c r="S35" s="385"/>
      <c r="T35" s="385"/>
      <c r="U35" s="385"/>
      <c r="V35" s="385"/>
      <c r="W35" s="385"/>
      <c r="X35" s="385"/>
      <c r="Y35" s="385"/>
      <c r="Z35" s="385"/>
    </row>
    <row r="36" spans="1:33" ht="89.25" customHeight="1">
      <c r="L36" s="1">
        <v>1</v>
      </c>
      <c r="M36" s="663" t="s">
        <v>740</v>
      </c>
      <c r="N36" s="663"/>
      <c r="O36" s="663"/>
      <c r="P36" s="663"/>
      <c r="Q36" s="663"/>
      <c r="R36" s="663"/>
      <c r="S36" s="663"/>
      <c r="T36" s="663"/>
      <c r="U36" s="663"/>
      <c r="V36" s="663"/>
      <c r="W36" s="663"/>
    </row>
  </sheetData>
  <sheetProtection password="FA9C" sheet="1" objects="1" scenarios="1" formatColumns="0" formatRows="0"/>
  <dataConsolidate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G24:G27"/>
    <mergeCell ref="E22:E29"/>
    <mergeCell ref="F23:F28"/>
    <mergeCell ref="D21:D3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208</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273"/>
      <c r="G15" s="129" t="s">
        <v>401</v>
      </c>
      <c r="H15" s="274"/>
      <c r="I15" s="275"/>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67"/>
      <c r="G18" s="338"/>
      <c r="H18" s="339"/>
      <c r="I18" s="194"/>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173" hidden="1" customWidth="1"/>
    <col min="7" max="8" width="7" style="184" hidden="1" customWidth="1"/>
    <col min="9" max="9" width="3.7109375" style="194" customWidth="1"/>
    <col min="10" max="11" width="3.7109375" style="75" customWidth="1"/>
    <col min="12" max="12" width="12.7109375" style="31" customWidth="1"/>
    <col min="13" max="13" width="47.42578125" style="31" customWidth="1"/>
    <col min="14" max="16" width="3.7109375" style="31" customWidth="1"/>
    <col min="17" max="17" width="23.7109375" style="31" customWidth="1"/>
    <col min="18" max="20" width="3.7109375" style="31" customWidth="1"/>
    <col min="21" max="21" width="23.7109375" style="31" customWidth="1"/>
    <col min="22" max="24" width="3.7109375" style="31" customWidth="1"/>
    <col min="25" max="27" width="23.7109375" style="31" customWidth="1"/>
    <col min="28" max="28" width="11.7109375" style="31" customWidth="1"/>
    <col min="29" max="29" width="3.7109375" style="31" customWidth="1"/>
    <col min="30" max="30" width="11.7109375" style="31" customWidth="1"/>
    <col min="31" max="31" width="8.5703125" style="31" hidden="1" customWidth="1"/>
    <col min="32" max="32" width="4.7109375" style="31" customWidth="1"/>
    <col min="33" max="33" width="115.7109375" style="31" customWidth="1"/>
    <col min="34" max="35" width="10.5703125" style="173"/>
    <col min="36" max="36" width="13.42578125" style="173" customWidth="1"/>
    <col min="37" max="37" width="10.5703125" style="173"/>
    <col min="38" max="246" width="10.5703125" style="31"/>
    <col min="247" max="254" width="0" style="31" hidden="1" customWidth="1"/>
    <col min="255" max="257" width="3.7109375" style="31" customWidth="1"/>
    <col min="258" max="258" width="12.7109375" style="31" customWidth="1"/>
    <col min="259" max="259" width="47.42578125" style="31" customWidth="1"/>
    <col min="260" max="260" width="5.5703125" style="31" customWidth="1"/>
    <col min="261" max="262" width="3.7109375" style="31" customWidth="1"/>
    <col min="263" max="263" width="22" style="31" customWidth="1"/>
    <col min="264" max="264" width="5.5703125" style="31" customWidth="1"/>
    <col min="265" max="266" width="3.7109375" style="31" customWidth="1"/>
    <col min="267" max="267" width="22" style="31" customWidth="1"/>
    <col min="268" max="268" width="5.5703125" style="31" customWidth="1"/>
    <col min="269" max="270" width="3.7109375" style="31" customWidth="1"/>
    <col min="271" max="271" width="22" style="31" customWidth="1"/>
    <col min="272" max="273" width="15.7109375" style="3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281" width="10.5703125" style="31"/>
    <col min="282" max="282" width="13.42578125" style="31" customWidth="1"/>
    <col min="283" max="502" width="10.5703125" style="31"/>
    <col min="503" max="510" width="0" style="31" hidden="1" customWidth="1"/>
    <col min="511" max="513" width="3.7109375" style="31" customWidth="1"/>
    <col min="514" max="514" width="12.7109375" style="31" customWidth="1"/>
    <col min="515" max="515" width="47.42578125" style="31" customWidth="1"/>
    <col min="516" max="516" width="5.5703125" style="31" customWidth="1"/>
    <col min="517" max="518" width="3.7109375" style="31" customWidth="1"/>
    <col min="519" max="519" width="22" style="31" customWidth="1"/>
    <col min="520" max="520" width="5.5703125" style="31" customWidth="1"/>
    <col min="521" max="522" width="3.7109375" style="31" customWidth="1"/>
    <col min="523" max="523" width="22" style="31" customWidth="1"/>
    <col min="524" max="524" width="5.5703125" style="31" customWidth="1"/>
    <col min="525" max="526" width="3.7109375" style="31" customWidth="1"/>
    <col min="527" max="527" width="22" style="31" customWidth="1"/>
    <col min="528" max="529" width="15.7109375" style="3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537" width="10.5703125" style="31"/>
    <col min="538" max="538" width="13.42578125" style="31" customWidth="1"/>
    <col min="539" max="758" width="10.5703125" style="31"/>
    <col min="759" max="766" width="0" style="31" hidden="1" customWidth="1"/>
    <col min="767" max="769" width="3.7109375" style="31" customWidth="1"/>
    <col min="770" max="770" width="12.7109375" style="31" customWidth="1"/>
    <col min="771" max="771" width="47.42578125" style="31" customWidth="1"/>
    <col min="772" max="772" width="5.5703125" style="31" customWidth="1"/>
    <col min="773" max="774" width="3.7109375" style="31" customWidth="1"/>
    <col min="775" max="775" width="22" style="31" customWidth="1"/>
    <col min="776" max="776" width="5.5703125" style="31" customWidth="1"/>
    <col min="777" max="778" width="3.7109375" style="31" customWidth="1"/>
    <col min="779" max="779" width="22" style="31" customWidth="1"/>
    <col min="780" max="780" width="5.5703125" style="31" customWidth="1"/>
    <col min="781" max="782" width="3.7109375" style="31" customWidth="1"/>
    <col min="783" max="783" width="22" style="31" customWidth="1"/>
    <col min="784" max="785" width="15.7109375" style="3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793" width="10.5703125" style="31"/>
    <col min="794" max="794" width="13.42578125" style="31" customWidth="1"/>
    <col min="795" max="1014" width="10.5703125" style="31"/>
    <col min="1015" max="1022" width="0" style="31" hidden="1" customWidth="1"/>
    <col min="1023" max="1025" width="3.7109375" style="31" customWidth="1"/>
    <col min="1026" max="1026" width="12.7109375" style="31" customWidth="1"/>
    <col min="1027" max="1027" width="47.42578125" style="31" customWidth="1"/>
    <col min="1028" max="1028" width="5.5703125" style="31" customWidth="1"/>
    <col min="1029" max="1030" width="3.7109375" style="31" customWidth="1"/>
    <col min="1031" max="1031" width="22" style="31" customWidth="1"/>
    <col min="1032" max="1032" width="5.5703125" style="31" customWidth="1"/>
    <col min="1033" max="1034" width="3.7109375" style="31" customWidth="1"/>
    <col min="1035" max="1035" width="22" style="31" customWidth="1"/>
    <col min="1036" max="1036" width="5.5703125" style="31" customWidth="1"/>
    <col min="1037" max="1038" width="3.7109375" style="31" customWidth="1"/>
    <col min="1039" max="1039" width="22" style="31" customWidth="1"/>
    <col min="1040" max="1041" width="15.7109375" style="3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049" width="10.5703125" style="31"/>
    <col min="1050" max="1050" width="13.42578125" style="31" customWidth="1"/>
    <col min="1051" max="1270" width="10.5703125" style="31"/>
    <col min="1271" max="1278" width="0" style="31" hidden="1" customWidth="1"/>
    <col min="1279" max="1281" width="3.7109375" style="31" customWidth="1"/>
    <col min="1282" max="1282" width="12.7109375" style="31" customWidth="1"/>
    <col min="1283" max="1283" width="47.42578125" style="31" customWidth="1"/>
    <col min="1284" max="1284" width="5.5703125" style="31" customWidth="1"/>
    <col min="1285" max="1286" width="3.7109375" style="31" customWidth="1"/>
    <col min="1287" max="1287" width="22" style="31" customWidth="1"/>
    <col min="1288" max="1288" width="5.5703125" style="31" customWidth="1"/>
    <col min="1289" max="1290" width="3.7109375" style="31" customWidth="1"/>
    <col min="1291" max="1291" width="22" style="31" customWidth="1"/>
    <col min="1292" max="1292" width="5.5703125" style="31" customWidth="1"/>
    <col min="1293" max="1294" width="3.7109375" style="31" customWidth="1"/>
    <col min="1295" max="1295" width="22" style="31" customWidth="1"/>
    <col min="1296" max="1297" width="15.7109375" style="3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305" width="10.5703125" style="31"/>
    <col min="1306" max="1306" width="13.42578125" style="31" customWidth="1"/>
    <col min="1307" max="1526" width="10.5703125" style="31"/>
    <col min="1527" max="1534" width="0" style="31" hidden="1" customWidth="1"/>
    <col min="1535" max="1537" width="3.7109375" style="31" customWidth="1"/>
    <col min="1538" max="1538" width="12.7109375" style="31" customWidth="1"/>
    <col min="1539" max="1539" width="47.42578125" style="31" customWidth="1"/>
    <col min="1540" max="1540" width="5.5703125" style="31" customWidth="1"/>
    <col min="1541" max="1542" width="3.7109375" style="31" customWidth="1"/>
    <col min="1543" max="1543" width="22" style="31" customWidth="1"/>
    <col min="1544" max="1544" width="5.5703125" style="31" customWidth="1"/>
    <col min="1545" max="1546" width="3.7109375" style="31" customWidth="1"/>
    <col min="1547" max="1547" width="22" style="31" customWidth="1"/>
    <col min="1548" max="1548" width="5.5703125" style="31" customWidth="1"/>
    <col min="1549" max="1550" width="3.7109375" style="31" customWidth="1"/>
    <col min="1551" max="1551" width="22" style="31" customWidth="1"/>
    <col min="1552" max="1553" width="15.7109375" style="3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561" width="10.5703125" style="31"/>
    <col min="1562" max="1562" width="13.42578125" style="31" customWidth="1"/>
    <col min="1563" max="1782" width="10.5703125" style="31"/>
    <col min="1783" max="1790" width="0" style="31" hidden="1" customWidth="1"/>
    <col min="1791" max="1793" width="3.7109375" style="31" customWidth="1"/>
    <col min="1794" max="1794" width="12.7109375" style="31" customWidth="1"/>
    <col min="1795" max="1795" width="47.42578125" style="31" customWidth="1"/>
    <col min="1796" max="1796" width="5.5703125" style="31" customWidth="1"/>
    <col min="1797" max="1798" width="3.7109375" style="31" customWidth="1"/>
    <col min="1799" max="1799" width="22" style="31" customWidth="1"/>
    <col min="1800" max="1800" width="5.5703125" style="31" customWidth="1"/>
    <col min="1801" max="1802" width="3.7109375" style="31" customWidth="1"/>
    <col min="1803" max="1803" width="22" style="31" customWidth="1"/>
    <col min="1804" max="1804" width="5.5703125" style="31" customWidth="1"/>
    <col min="1805" max="1806" width="3.7109375" style="31" customWidth="1"/>
    <col min="1807" max="1807" width="22" style="31" customWidth="1"/>
    <col min="1808" max="1809" width="15.7109375" style="3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1817" width="10.5703125" style="31"/>
    <col min="1818" max="1818" width="13.42578125" style="31" customWidth="1"/>
    <col min="1819" max="2038" width="10.5703125" style="31"/>
    <col min="2039" max="2046" width="0" style="31" hidden="1" customWidth="1"/>
    <col min="2047" max="2049" width="3.7109375" style="31" customWidth="1"/>
    <col min="2050" max="2050" width="12.7109375" style="31" customWidth="1"/>
    <col min="2051" max="2051" width="47.42578125" style="31" customWidth="1"/>
    <col min="2052" max="2052" width="5.5703125" style="31" customWidth="1"/>
    <col min="2053" max="2054" width="3.7109375" style="31" customWidth="1"/>
    <col min="2055" max="2055" width="22" style="31" customWidth="1"/>
    <col min="2056" max="2056" width="5.5703125" style="31" customWidth="1"/>
    <col min="2057" max="2058" width="3.7109375" style="31" customWidth="1"/>
    <col min="2059" max="2059" width="22" style="31" customWidth="1"/>
    <col min="2060" max="2060" width="5.5703125" style="31" customWidth="1"/>
    <col min="2061" max="2062" width="3.7109375" style="31" customWidth="1"/>
    <col min="2063" max="2063" width="22" style="31" customWidth="1"/>
    <col min="2064" max="2065" width="15.7109375" style="3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073" width="10.5703125" style="31"/>
    <col min="2074" max="2074" width="13.42578125" style="31" customWidth="1"/>
    <col min="2075" max="2294" width="10.5703125" style="31"/>
    <col min="2295" max="2302" width="0" style="31" hidden="1" customWidth="1"/>
    <col min="2303" max="2305" width="3.7109375" style="31" customWidth="1"/>
    <col min="2306" max="2306" width="12.7109375" style="31" customWidth="1"/>
    <col min="2307" max="2307" width="47.42578125" style="31" customWidth="1"/>
    <col min="2308" max="2308" width="5.5703125" style="31" customWidth="1"/>
    <col min="2309" max="2310" width="3.7109375" style="31" customWidth="1"/>
    <col min="2311" max="2311" width="22" style="31" customWidth="1"/>
    <col min="2312" max="2312" width="5.5703125" style="31" customWidth="1"/>
    <col min="2313" max="2314" width="3.7109375" style="31" customWidth="1"/>
    <col min="2315" max="2315" width="22" style="31" customWidth="1"/>
    <col min="2316" max="2316" width="5.5703125" style="31" customWidth="1"/>
    <col min="2317" max="2318" width="3.7109375" style="31" customWidth="1"/>
    <col min="2319" max="2319" width="22" style="31" customWidth="1"/>
    <col min="2320" max="2321" width="15.7109375" style="3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329" width="10.5703125" style="31"/>
    <col min="2330" max="2330" width="13.42578125" style="31" customWidth="1"/>
    <col min="2331" max="2550" width="10.5703125" style="31"/>
    <col min="2551" max="2558" width="0" style="31" hidden="1" customWidth="1"/>
    <col min="2559" max="2561" width="3.7109375" style="31" customWidth="1"/>
    <col min="2562" max="2562" width="12.7109375" style="31" customWidth="1"/>
    <col min="2563" max="2563" width="47.42578125" style="31" customWidth="1"/>
    <col min="2564" max="2564" width="5.5703125" style="31" customWidth="1"/>
    <col min="2565" max="2566" width="3.7109375" style="31" customWidth="1"/>
    <col min="2567" max="2567" width="22" style="31" customWidth="1"/>
    <col min="2568" max="2568" width="5.5703125" style="31" customWidth="1"/>
    <col min="2569" max="2570" width="3.7109375" style="31" customWidth="1"/>
    <col min="2571" max="2571" width="22" style="31" customWidth="1"/>
    <col min="2572" max="2572" width="5.5703125" style="31" customWidth="1"/>
    <col min="2573" max="2574" width="3.7109375" style="31" customWidth="1"/>
    <col min="2575" max="2575" width="22" style="31" customWidth="1"/>
    <col min="2576" max="2577" width="15.7109375" style="3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585" width="10.5703125" style="31"/>
    <col min="2586" max="2586" width="13.42578125" style="31" customWidth="1"/>
    <col min="2587" max="2806" width="10.5703125" style="31"/>
    <col min="2807" max="2814" width="0" style="31" hidden="1" customWidth="1"/>
    <col min="2815" max="2817" width="3.7109375" style="31" customWidth="1"/>
    <col min="2818" max="2818" width="12.7109375" style="31" customWidth="1"/>
    <col min="2819" max="2819" width="47.42578125" style="31" customWidth="1"/>
    <col min="2820" max="2820" width="5.5703125" style="31" customWidth="1"/>
    <col min="2821" max="2822" width="3.7109375" style="31" customWidth="1"/>
    <col min="2823" max="2823" width="22" style="31" customWidth="1"/>
    <col min="2824" max="2824" width="5.5703125" style="31" customWidth="1"/>
    <col min="2825" max="2826" width="3.7109375" style="31" customWidth="1"/>
    <col min="2827" max="2827" width="22" style="31" customWidth="1"/>
    <col min="2828" max="2828" width="5.5703125" style="31" customWidth="1"/>
    <col min="2829" max="2830" width="3.7109375" style="31" customWidth="1"/>
    <col min="2831" max="2831" width="22" style="31" customWidth="1"/>
    <col min="2832" max="2833" width="15.7109375" style="3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2841" width="10.5703125" style="31"/>
    <col min="2842" max="2842" width="13.42578125" style="31" customWidth="1"/>
    <col min="2843" max="3062" width="10.5703125" style="31"/>
    <col min="3063" max="3070" width="0" style="31" hidden="1" customWidth="1"/>
    <col min="3071" max="3073" width="3.7109375" style="31" customWidth="1"/>
    <col min="3074" max="3074" width="12.7109375" style="31" customWidth="1"/>
    <col min="3075" max="3075" width="47.42578125" style="31" customWidth="1"/>
    <col min="3076" max="3076" width="5.5703125" style="31" customWidth="1"/>
    <col min="3077" max="3078" width="3.7109375" style="31" customWidth="1"/>
    <col min="3079" max="3079" width="22" style="31" customWidth="1"/>
    <col min="3080" max="3080" width="5.5703125" style="31" customWidth="1"/>
    <col min="3081" max="3082" width="3.7109375" style="31" customWidth="1"/>
    <col min="3083" max="3083" width="22" style="31" customWidth="1"/>
    <col min="3084" max="3084" width="5.5703125" style="31" customWidth="1"/>
    <col min="3085" max="3086" width="3.7109375" style="31" customWidth="1"/>
    <col min="3087" max="3087" width="22" style="31" customWidth="1"/>
    <col min="3088" max="3089" width="15.7109375" style="3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097" width="10.5703125" style="31"/>
    <col min="3098" max="3098" width="13.42578125" style="31" customWidth="1"/>
    <col min="3099" max="3318" width="10.5703125" style="31"/>
    <col min="3319" max="3326" width="0" style="31" hidden="1" customWidth="1"/>
    <col min="3327" max="3329" width="3.7109375" style="31" customWidth="1"/>
    <col min="3330" max="3330" width="12.7109375" style="31" customWidth="1"/>
    <col min="3331" max="3331" width="47.42578125" style="31" customWidth="1"/>
    <col min="3332" max="3332" width="5.5703125" style="31" customWidth="1"/>
    <col min="3333" max="3334" width="3.7109375" style="31" customWidth="1"/>
    <col min="3335" max="3335" width="22" style="31" customWidth="1"/>
    <col min="3336" max="3336" width="5.5703125" style="31" customWidth="1"/>
    <col min="3337" max="3338" width="3.7109375" style="31" customWidth="1"/>
    <col min="3339" max="3339" width="22" style="31" customWidth="1"/>
    <col min="3340" max="3340" width="5.5703125" style="31" customWidth="1"/>
    <col min="3341" max="3342" width="3.7109375" style="31" customWidth="1"/>
    <col min="3343" max="3343" width="22" style="31" customWidth="1"/>
    <col min="3344" max="3345" width="15.7109375" style="3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353" width="10.5703125" style="31"/>
    <col min="3354" max="3354" width="13.42578125" style="31" customWidth="1"/>
    <col min="3355" max="3574" width="10.5703125" style="31"/>
    <col min="3575" max="3582" width="0" style="31" hidden="1" customWidth="1"/>
    <col min="3583" max="3585" width="3.7109375" style="31" customWidth="1"/>
    <col min="3586" max="3586" width="12.7109375" style="31" customWidth="1"/>
    <col min="3587" max="3587" width="47.42578125" style="31" customWidth="1"/>
    <col min="3588" max="3588" width="5.5703125" style="31" customWidth="1"/>
    <col min="3589" max="3590" width="3.7109375" style="31" customWidth="1"/>
    <col min="3591" max="3591" width="22" style="31" customWidth="1"/>
    <col min="3592" max="3592" width="5.5703125" style="31" customWidth="1"/>
    <col min="3593" max="3594" width="3.7109375" style="31" customWidth="1"/>
    <col min="3595" max="3595" width="22" style="31" customWidth="1"/>
    <col min="3596" max="3596" width="5.5703125" style="31" customWidth="1"/>
    <col min="3597" max="3598" width="3.7109375" style="31" customWidth="1"/>
    <col min="3599" max="3599" width="22" style="31" customWidth="1"/>
    <col min="3600" max="3601" width="15.7109375" style="3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609" width="10.5703125" style="31"/>
    <col min="3610" max="3610" width="13.42578125" style="31" customWidth="1"/>
    <col min="3611" max="3830" width="10.5703125" style="31"/>
    <col min="3831" max="3838" width="0" style="31" hidden="1" customWidth="1"/>
    <col min="3839" max="3841" width="3.7109375" style="31" customWidth="1"/>
    <col min="3842" max="3842" width="12.7109375" style="31" customWidth="1"/>
    <col min="3843" max="3843" width="47.42578125" style="31" customWidth="1"/>
    <col min="3844" max="3844" width="5.5703125" style="31" customWidth="1"/>
    <col min="3845" max="3846" width="3.7109375" style="31" customWidth="1"/>
    <col min="3847" max="3847" width="22" style="31" customWidth="1"/>
    <col min="3848" max="3848" width="5.5703125" style="31" customWidth="1"/>
    <col min="3849" max="3850" width="3.7109375" style="31" customWidth="1"/>
    <col min="3851" max="3851" width="22" style="31" customWidth="1"/>
    <col min="3852" max="3852" width="5.5703125" style="31" customWidth="1"/>
    <col min="3853" max="3854" width="3.7109375" style="31" customWidth="1"/>
    <col min="3855" max="3855" width="22" style="31" customWidth="1"/>
    <col min="3856" max="3857" width="15.7109375" style="3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3865" width="10.5703125" style="31"/>
    <col min="3866" max="3866" width="13.42578125" style="31" customWidth="1"/>
    <col min="3867" max="4086" width="10.5703125" style="31"/>
    <col min="4087" max="4094" width="0" style="31" hidden="1" customWidth="1"/>
    <col min="4095" max="4097" width="3.7109375" style="31" customWidth="1"/>
    <col min="4098" max="4098" width="12.7109375" style="31" customWidth="1"/>
    <col min="4099" max="4099" width="47.42578125" style="31" customWidth="1"/>
    <col min="4100" max="4100" width="5.5703125" style="31" customWidth="1"/>
    <col min="4101" max="4102" width="3.7109375" style="31" customWidth="1"/>
    <col min="4103" max="4103" width="22" style="31" customWidth="1"/>
    <col min="4104" max="4104" width="5.5703125" style="31" customWidth="1"/>
    <col min="4105" max="4106" width="3.7109375" style="31" customWidth="1"/>
    <col min="4107" max="4107" width="22" style="31" customWidth="1"/>
    <col min="4108" max="4108" width="5.5703125" style="31" customWidth="1"/>
    <col min="4109" max="4110" width="3.7109375" style="31" customWidth="1"/>
    <col min="4111" max="4111" width="22" style="31" customWidth="1"/>
    <col min="4112" max="4113" width="15.7109375" style="3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121" width="10.5703125" style="31"/>
    <col min="4122" max="4122" width="13.42578125" style="31" customWidth="1"/>
    <col min="4123" max="4342" width="10.5703125" style="31"/>
    <col min="4343" max="4350" width="0" style="31" hidden="1" customWidth="1"/>
    <col min="4351" max="4353" width="3.7109375" style="31" customWidth="1"/>
    <col min="4354" max="4354" width="12.7109375" style="31" customWidth="1"/>
    <col min="4355" max="4355" width="47.42578125" style="31" customWidth="1"/>
    <col min="4356" max="4356" width="5.5703125" style="31" customWidth="1"/>
    <col min="4357" max="4358" width="3.7109375" style="31" customWidth="1"/>
    <col min="4359" max="4359" width="22" style="31" customWidth="1"/>
    <col min="4360" max="4360" width="5.5703125" style="31" customWidth="1"/>
    <col min="4361" max="4362" width="3.7109375" style="31" customWidth="1"/>
    <col min="4363" max="4363" width="22" style="31" customWidth="1"/>
    <col min="4364" max="4364" width="5.5703125" style="31" customWidth="1"/>
    <col min="4365" max="4366" width="3.7109375" style="31" customWidth="1"/>
    <col min="4367" max="4367" width="22" style="31" customWidth="1"/>
    <col min="4368" max="4369" width="15.7109375" style="3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377" width="10.5703125" style="31"/>
    <col min="4378" max="4378" width="13.42578125" style="31" customWidth="1"/>
    <col min="4379" max="4598" width="10.5703125" style="31"/>
    <col min="4599" max="4606" width="0" style="31" hidden="1" customWidth="1"/>
    <col min="4607" max="4609" width="3.7109375" style="31" customWidth="1"/>
    <col min="4610" max="4610" width="12.7109375" style="31" customWidth="1"/>
    <col min="4611" max="4611" width="47.42578125" style="31" customWidth="1"/>
    <col min="4612" max="4612" width="5.5703125" style="31" customWidth="1"/>
    <col min="4613" max="4614" width="3.7109375" style="31" customWidth="1"/>
    <col min="4615" max="4615" width="22" style="31" customWidth="1"/>
    <col min="4616" max="4616" width="5.5703125" style="31" customWidth="1"/>
    <col min="4617" max="4618" width="3.7109375" style="31" customWidth="1"/>
    <col min="4619" max="4619" width="22" style="31" customWidth="1"/>
    <col min="4620" max="4620" width="5.5703125" style="31" customWidth="1"/>
    <col min="4621" max="4622" width="3.7109375" style="31" customWidth="1"/>
    <col min="4623" max="4623" width="22" style="31" customWidth="1"/>
    <col min="4624" max="4625" width="15.7109375" style="3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633" width="10.5703125" style="31"/>
    <col min="4634" max="4634" width="13.42578125" style="31" customWidth="1"/>
    <col min="4635" max="4854" width="10.5703125" style="31"/>
    <col min="4855" max="4862" width="0" style="31" hidden="1" customWidth="1"/>
    <col min="4863" max="4865" width="3.7109375" style="31" customWidth="1"/>
    <col min="4866" max="4866" width="12.7109375" style="31" customWidth="1"/>
    <col min="4867" max="4867" width="47.42578125" style="31" customWidth="1"/>
    <col min="4868" max="4868" width="5.5703125" style="31" customWidth="1"/>
    <col min="4869" max="4870" width="3.7109375" style="31" customWidth="1"/>
    <col min="4871" max="4871" width="22" style="31" customWidth="1"/>
    <col min="4872" max="4872" width="5.5703125" style="31" customWidth="1"/>
    <col min="4873" max="4874" width="3.7109375" style="31" customWidth="1"/>
    <col min="4875" max="4875" width="22" style="31" customWidth="1"/>
    <col min="4876" max="4876" width="5.5703125" style="31" customWidth="1"/>
    <col min="4877" max="4878" width="3.7109375" style="31" customWidth="1"/>
    <col min="4879" max="4879" width="22" style="31" customWidth="1"/>
    <col min="4880" max="4881" width="15.7109375" style="3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4889" width="10.5703125" style="31"/>
    <col min="4890" max="4890" width="13.42578125" style="31" customWidth="1"/>
    <col min="4891" max="5110" width="10.5703125" style="31"/>
    <col min="5111" max="5118" width="0" style="31" hidden="1" customWidth="1"/>
    <col min="5119" max="5121" width="3.7109375" style="31" customWidth="1"/>
    <col min="5122" max="5122" width="12.7109375" style="31" customWidth="1"/>
    <col min="5123" max="5123" width="47.42578125" style="31" customWidth="1"/>
    <col min="5124" max="5124" width="5.5703125" style="31" customWidth="1"/>
    <col min="5125" max="5126" width="3.7109375" style="31" customWidth="1"/>
    <col min="5127" max="5127" width="22" style="31" customWidth="1"/>
    <col min="5128" max="5128" width="5.5703125" style="31" customWidth="1"/>
    <col min="5129" max="5130" width="3.7109375" style="31" customWidth="1"/>
    <col min="5131" max="5131" width="22" style="31" customWidth="1"/>
    <col min="5132" max="5132" width="5.5703125" style="31" customWidth="1"/>
    <col min="5133" max="5134" width="3.7109375" style="31" customWidth="1"/>
    <col min="5135" max="5135" width="22" style="31" customWidth="1"/>
    <col min="5136" max="5137" width="15.7109375" style="3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145" width="10.5703125" style="31"/>
    <col min="5146" max="5146" width="13.42578125" style="31" customWidth="1"/>
    <col min="5147" max="5366" width="10.5703125" style="31"/>
    <col min="5367" max="5374" width="0" style="31" hidden="1" customWidth="1"/>
    <col min="5375" max="5377" width="3.7109375" style="31" customWidth="1"/>
    <col min="5378" max="5378" width="12.7109375" style="31" customWidth="1"/>
    <col min="5379" max="5379" width="47.42578125" style="31" customWidth="1"/>
    <col min="5380" max="5380" width="5.5703125" style="31" customWidth="1"/>
    <col min="5381" max="5382" width="3.7109375" style="31" customWidth="1"/>
    <col min="5383" max="5383" width="22" style="31" customWidth="1"/>
    <col min="5384" max="5384" width="5.5703125" style="31" customWidth="1"/>
    <col min="5385" max="5386" width="3.7109375" style="31" customWidth="1"/>
    <col min="5387" max="5387" width="22" style="31" customWidth="1"/>
    <col min="5388" max="5388" width="5.5703125" style="31" customWidth="1"/>
    <col min="5389" max="5390" width="3.7109375" style="31" customWidth="1"/>
    <col min="5391" max="5391" width="22" style="31" customWidth="1"/>
    <col min="5392" max="5393" width="15.7109375" style="3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401" width="10.5703125" style="31"/>
    <col min="5402" max="5402" width="13.42578125" style="31" customWidth="1"/>
    <col min="5403" max="5622" width="10.5703125" style="31"/>
    <col min="5623" max="5630" width="0" style="31" hidden="1" customWidth="1"/>
    <col min="5631" max="5633" width="3.7109375" style="31" customWidth="1"/>
    <col min="5634" max="5634" width="12.7109375" style="31" customWidth="1"/>
    <col min="5635" max="5635" width="47.42578125" style="31" customWidth="1"/>
    <col min="5636" max="5636" width="5.5703125" style="31" customWidth="1"/>
    <col min="5637" max="5638" width="3.7109375" style="31" customWidth="1"/>
    <col min="5639" max="5639" width="22" style="31" customWidth="1"/>
    <col min="5640" max="5640" width="5.5703125" style="31" customWidth="1"/>
    <col min="5641" max="5642" width="3.7109375" style="31" customWidth="1"/>
    <col min="5643" max="5643" width="22" style="31" customWidth="1"/>
    <col min="5644" max="5644" width="5.5703125" style="31" customWidth="1"/>
    <col min="5645" max="5646" width="3.7109375" style="31" customWidth="1"/>
    <col min="5647" max="5647" width="22" style="31" customWidth="1"/>
    <col min="5648" max="5649" width="15.7109375" style="3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657" width="10.5703125" style="31"/>
    <col min="5658" max="5658" width="13.42578125" style="31" customWidth="1"/>
    <col min="5659" max="5878" width="10.5703125" style="31"/>
    <col min="5879" max="5886" width="0" style="31" hidden="1" customWidth="1"/>
    <col min="5887" max="5889" width="3.7109375" style="31" customWidth="1"/>
    <col min="5890" max="5890" width="12.7109375" style="31" customWidth="1"/>
    <col min="5891" max="5891" width="47.42578125" style="31" customWidth="1"/>
    <col min="5892" max="5892" width="5.5703125" style="31" customWidth="1"/>
    <col min="5893" max="5894" width="3.7109375" style="31" customWidth="1"/>
    <col min="5895" max="5895" width="22" style="31" customWidth="1"/>
    <col min="5896" max="5896" width="5.5703125" style="31" customWidth="1"/>
    <col min="5897" max="5898" width="3.7109375" style="31" customWidth="1"/>
    <col min="5899" max="5899" width="22" style="31" customWidth="1"/>
    <col min="5900" max="5900" width="5.5703125" style="31" customWidth="1"/>
    <col min="5901" max="5902" width="3.7109375" style="31" customWidth="1"/>
    <col min="5903" max="5903" width="22" style="31" customWidth="1"/>
    <col min="5904" max="5905" width="15.7109375" style="3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5913" width="10.5703125" style="31"/>
    <col min="5914" max="5914" width="13.42578125" style="31" customWidth="1"/>
    <col min="5915" max="6134" width="10.5703125" style="31"/>
    <col min="6135" max="6142" width="0" style="31" hidden="1" customWidth="1"/>
    <col min="6143" max="6145" width="3.7109375" style="31" customWidth="1"/>
    <col min="6146" max="6146" width="12.7109375" style="31" customWidth="1"/>
    <col min="6147" max="6147" width="47.42578125" style="31" customWidth="1"/>
    <col min="6148" max="6148" width="5.5703125" style="31" customWidth="1"/>
    <col min="6149" max="6150" width="3.7109375" style="31" customWidth="1"/>
    <col min="6151" max="6151" width="22" style="31" customWidth="1"/>
    <col min="6152" max="6152" width="5.5703125" style="31" customWidth="1"/>
    <col min="6153" max="6154" width="3.7109375" style="31" customWidth="1"/>
    <col min="6155" max="6155" width="22" style="31" customWidth="1"/>
    <col min="6156" max="6156" width="5.5703125" style="31" customWidth="1"/>
    <col min="6157" max="6158" width="3.7109375" style="31" customWidth="1"/>
    <col min="6159" max="6159" width="22" style="31" customWidth="1"/>
    <col min="6160" max="6161" width="15.7109375" style="3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169" width="10.5703125" style="31"/>
    <col min="6170" max="6170" width="13.42578125" style="31" customWidth="1"/>
    <col min="6171" max="6390" width="10.5703125" style="31"/>
    <col min="6391" max="6398" width="0" style="31" hidden="1" customWidth="1"/>
    <col min="6399" max="6401" width="3.7109375" style="31" customWidth="1"/>
    <col min="6402" max="6402" width="12.7109375" style="31" customWidth="1"/>
    <col min="6403" max="6403" width="47.42578125" style="31" customWidth="1"/>
    <col min="6404" max="6404" width="5.5703125" style="31" customWidth="1"/>
    <col min="6405" max="6406" width="3.7109375" style="31" customWidth="1"/>
    <col min="6407" max="6407" width="22" style="31" customWidth="1"/>
    <col min="6408" max="6408" width="5.5703125" style="31" customWidth="1"/>
    <col min="6409" max="6410" width="3.7109375" style="31" customWidth="1"/>
    <col min="6411" max="6411" width="22" style="31" customWidth="1"/>
    <col min="6412" max="6412" width="5.5703125" style="31" customWidth="1"/>
    <col min="6413" max="6414" width="3.7109375" style="31" customWidth="1"/>
    <col min="6415" max="6415" width="22" style="31" customWidth="1"/>
    <col min="6416" max="6417" width="15.7109375" style="3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425" width="10.5703125" style="31"/>
    <col min="6426" max="6426" width="13.42578125" style="31" customWidth="1"/>
    <col min="6427" max="6646" width="10.5703125" style="31"/>
    <col min="6647" max="6654" width="0" style="31" hidden="1" customWidth="1"/>
    <col min="6655" max="6657" width="3.7109375" style="31" customWidth="1"/>
    <col min="6658" max="6658" width="12.7109375" style="31" customWidth="1"/>
    <col min="6659" max="6659" width="47.42578125" style="31" customWidth="1"/>
    <col min="6660" max="6660" width="5.5703125" style="31" customWidth="1"/>
    <col min="6661" max="6662" width="3.7109375" style="31" customWidth="1"/>
    <col min="6663" max="6663" width="22" style="31" customWidth="1"/>
    <col min="6664" max="6664" width="5.5703125" style="31" customWidth="1"/>
    <col min="6665" max="6666" width="3.7109375" style="31" customWidth="1"/>
    <col min="6667" max="6667" width="22" style="31" customWidth="1"/>
    <col min="6668" max="6668" width="5.5703125" style="31" customWidth="1"/>
    <col min="6669" max="6670" width="3.7109375" style="31" customWidth="1"/>
    <col min="6671" max="6671" width="22" style="31" customWidth="1"/>
    <col min="6672" max="6673" width="15.7109375" style="3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681" width="10.5703125" style="31"/>
    <col min="6682" max="6682" width="13.42578125" style="31" customWidth="1"/>
    <col min="6683" max="6902" width="10.5703125" style="31"/>
    <col min="6903" max="6910" width="0" style="31" hidden="1" customWidth="1"/>
    <col min="6911" max="6913" width="3.7109375" style="31" customWidth="1"/>
    <col min="6914" max="6914" width="12.7109375" style="31" customWidth="1"/>
    <col min="6915" max="6915" width="47.42578125" style="31" customWidth="1"/>
    <col min="6916" max="6916" width="5.5703125" style="31" customWidth="1"/>
    <col min="6917" max="6918" width="3.7109375" style="31" customWidth="1"/>
    <col min="6919" max="6919" width="22" style="31" customWidth="1"/>
    <col min="6920" max="6920" width="5.5703125" style="31" customWidth="1"/>
    <col min="6921" max="6922" width="3.7109375" style="31" customWidth="1"/>
    <col min="6923" max="6923" width="22" style="31" customWidth="1"/>
    <col min="6924" max="6924" width="5.5703125" style="31" customWidth="1"/>
    <col min="6925" max="6926" width="3.7109375" style="31" customWidth="1"/>
    <col min="6927" max="6927" width="22" style="31" customWidth="1"/>
    <col min="6928" max="6929" width="15.7109375" style="3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6937" width="10.5703125" style="31"/>
    <col min="6938" max="6938" width="13.42578125" style="31" customWidth="1"/>
    <col min="6939" max="7158" width="10.5703125" style="31"/>
    <col min="7159" max="7166" width="0" style="31" hidden="1" customWidth="1"/>
    <col min="7167" max="7169" width="3.7109375" style="31" customWidth="1"/>
    <col min="7170" max="7170" width="12.7109375" style="31" customWidth="1"/>
    <col min="7171" max="7171" width="47.42578125" style="31" customWidth="1"/>
    <col min="7172" max="7172" width="5.5703125" style="31" customWidth="1"/>
    <col min="7173" max="7174" width="3.7109375" style="31" customWidth="1"/>
    <col min="7175" max="7175" width="22" style="31" customWidth="1"/>
    <col min="7176" max="7176" width="5.5703125" style="31" customWidth="1"/>
    <col min="7177" max="7178" width="3.7109375" style="31" customWidth="1"/>
    <col min="7179" max="7179" width="22" style="31" customWidth="1"/>
    <col min="7180" max="7180" width="5.5703125" style="31" customWidth="1"/>
    <col min="7181" max="7182" width="3.7109375" style="31" customWidth="1"/>
    <col min="7183" max="7183" width="22" style="31" customWidth="1"/>
    <col min="7184" max="7185" width="15.7109375" style="3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193" width="10.5703125" style="31"/>
    <col min="7194" max="7194" width="13.42578125" style="31" customWidth="1"/>
    <col min="7195" max="7414" width="10.5703125" style="31"/>
    <col min="7415" max="7422" width="0" style="31" hidden="1" customWidth="1"/>
    <col min="7423" max="7425" width="3.7109375" style="31" customWidth="1"/>
    <col min="7426" max="7426" width="12.7109375" style="31" customWidth="1"/>
    <col min="7427" max="7427" width="47.42578125" style="31" customWidth="1"/>
    <col min="7428" max="7428" width="5.5703125" style="31" customWidth="1"/>
    <col min="7429" max="7430" width="3.7109375" style="31" customWidth="1"/>
    <col min="7431" max="7431" width="22" style="31" customWidth="1"/>
    <col min="7432" max="7432" width="5.5703125" style="31" customWidth="1"/>
    <col min="7433" max="7434" width="3.7109375" style="31" customWidth="1"/>
    <col min="7435" max="7435" width="22" style="31" customWidth="1"/>
    <col min="7436" max="7436" width="5.5703125" style="31" customWidth="1"/>
    <col min="7437" max="7438" width="3.7109375" style="31" customWidth="1"/>
    <col min="7439" max="7439" width="22" style="31" customWidth="1"/>
    <col min="7440" max="7441" width="15.7109375" style="3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449" width="10.5703125" style="31"/>
    <col min="7450" max="7450" width="13.42578125" style="31" customWidth="1"/>
    <col min="7451" max="7670" width="10.5703125" style="31"/>
    <col min="7671" max="7678" width="0" style="31" hidden="1" customWidth="1"/>
    <col min="7679" max="7681" width="3.7109375" style="31" customWidth="1"/>
    <col min="7682" max="7682" width="12.7109375" style="31" customWidth="1"/>
    <col min="7683" max="7683" width="47.42578125" style="31" customWidth="1"/>
    <col min="7684" max="7684" width="5.5703125" style="31" customWidth="1"/>
    <col min="7685" max="7686" width="3.7109375" style="31" customWidth="1"/>
    <col min="7687" max="7687" width="22" style="31" customWidth="1"/>
    <col min="7688" max="7688" width="5.5703125" style="31" customWidth="1"/>
    <col min="7689" max="7690" width="3.7109375" style="31" customWidth="1"/>
    <col min="7691" max="7691" width="22" style="31" customWidth="1"/>
    <col min="7692" max="7692" width="5.5703125" style="31" customWidth="1"/>
    <col min="7693" max="7694" width="3.7109375" style="31" customWidth="1"/>
    <col min="7695" max="7695" width="22" style="31" customWidth="1"/>
    <col min="7696" max="7697" width="15.7109375" style="3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705" width="10.5703125" style="31"/>
    <col min="7706" max="7706" width="13.42578125" style="31" customWidth="1"/>
    <col min="7707" max="7926" width="10.5703125" style="31"/>
    <col min="7927" max="7934" width="0" style="31" hidden="1" customWidth="1"/>
    <col min="7935" max="7937" width="3.7109375" style="31" customWidth="1"/>
    <col min="7938" max="7938" width="12.7109375" style="31" customWidth="1"/>
    <col min="7939" max="7939" width="47.42578125" style="31" customWidth="1"/>
    <col min="7940" max="7940" width="5.5703125" style="31" customWidth="1"/>
    <col min="7941" max="7942" width="3.7109375" style="31" customWidth="1"/>
    <col min="7943" max="7943" width="22" style="31" customWidth="1"/>
    <col min="7944" max="7944" width="5.5703125" style="31" customWidth="1"/>
    <col min="7945" max="7946" width="3.7109375" style="31" customWidth="1"/>
    <col min="7947" max="7947" width="22" style="31" customWidth="1"/>
    <col min="7948" max="7948" width="5.5703125" style="31" customWidth="1"/>
    <col min="7949" max="7950" width="3.7109375" style="31" customWidth="1"/>
    <col min="7951" max="7951" width="22" style="31" customWidth="1"/>
    <col min="7952" max="7953" width="15.7109375" style="3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7961" width="10.5703125" style="31"/>
    <col min="7962" max="7962" width="13.42578125" style="31" customWidth="1"/>
    <col min="7963" max="8182" width="10.5703125" style="31"/>
    <col min="8183" max="8190" width="0" style="31" hidden="1" customWidth="1"/>
    <col min="8191" max="8193" width="3.7109375" style="31" customWidth="1"/>
    <col min="8194" max="8194" width="12.7109375" style="31" customWidth="1"/>
    <col min="8195" max="8195" width="47.42578125" style="31" customWidth="1"/>
    <col min="8196" max="8196" width="5.5703125" style="31" customWidth="1"/>
    <col min="8197" max="8198" width="3.7109375" style="31" customWidth="1"/>
    <col min="8199" max="8199" width="22" style="31" customWidth="1"/>
    <col min="8200" max="8200" width="5.5703125" style="31" customWidth="1"/>
    <col min="8201" max="8202" width="3.7109375" style="31" customWidth="1"/>
    <col min="8203" max="8203" width="22" style="31" customWidth="1"/>
    <col min="8204" max="8204" width="5.5703125" style="31" customWidth="1"/>
    <col min="8205" max="8206" width="3.7109375" style="31" customWidth="1"/>
    <col min="8207" max="8207" width="22" style="31" customWidth="1"/>
    <col min="8208" max="8209" width="15.7109375" style="3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217" width="10.5703125" style="31"/>
    <col min="8218" max="8218" width="13.42578125" style="31" customWidth="1"/>
    <col min="8219" max="8438" width="10.5703125" style="31"/>
    <col min="8439" max="8446" width="0" style="31" hidden="1" customWidth="1"/>
    <col min="8447" max="8449" width="3.7109375" style="31" customWidth="1"/>
    <col min="8450" max="8450" width="12.7109375" style="31" customWidth="1"/>
    <col min="8451" max="8451" width="47.42578125" style="31" customWidth="1"/>
    <col min="8452" max="8452" width="5.5703125" style="31" customWidth="1"/>
    <col min="8453" max="8454" width="3.7109375" style="31" customWidth="1"/>
    <col min="8455" max="8455" width="22" style="31" customWidth="1"/>
    <col min="8456" max="8456" width="5.5703125" style="31" customWidth="1"/>
    <col min="8457" max="8458" width="3.7109375" style="31" customWidth="1"/>
    <col min="8459" max="8459" width="22" style="31" customWidth="1"/>
    <col min="8460" max="8460" width="5.5703125" style="31" customWidth="1"/>
    <col min="8461" max="8462" width="3.7109375" style="31" customWidth="1"/>
    <col min="8463" max="8463" width="22" style="31" customWidth="1"/>
    <col min="8464" max="8465" width="15.7109375" style="3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473" width="10.5703125" style="31"/>
    <col min="8474" max="8474" width="13.42578125" style="31" customWidth="1"/>
    <col min="8475" max="8694" width="10.5703125" style="31"/>
    <col min="8695" max="8702" width="0" style="31" hidden="1" customWidth="1"/>
    <col min="8703" max="8705" width="3.7109375" style="31" customWidth="1"/>
    <col min="8706" max="8706" width="12.7109375" style="31" customWidth="1"/>
    <col min="8707" max="8707" width="47.42578125" style="31" customWidth="1"/>
    <col min="8708" max="8708" width="5.5703125" style="31" customWidth="1"/>
    <col min="8709" max="8710" width="3.7109375" style="31" customWidth="1"/>
    <col min="8711" max="8711" width="22" style="31" customWidth="1"/>
    <col min="8712" max="8712" width="5.5703125" style="31" customWidth="1"/>
    <col min="8713" max="8714" width="3.7109375" style="31" customWidth="1"/>
    <col min="8715" max="8715" width="22" style="31" customWidth="1"/>
    <col min="8716" max="8716" width="5.5703125" style="31" customWidth="1"/>
    <col min="8717" max="8718" width="3.7109375" style="31" customWidth="1"/>
    <col min="8719" max="8719" width="22" style="31" customWidth="1"/>
    <col min="8720" max="8721" width="15.7109375" style="3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729" width="10.5703125" style="31"/>
    <col min="8730" max="8730" width="13.42578125" style="31" customWidth="1"/>
    <col min="8731" max="8950" width="10.5703125" style="31"/>
    <col min="8951" max="8958" width="0" style="31" hidden="1" customWidth="1"/>
    <col min="8959" max="8961" width="3.7109375" style="31" customWidth="1"/>
    <col min="8962" max="8962" width="12.7109375" style="31" customWidth="1"/>
    <col min="8963" max="8963" width="47.42578125" style="31" customWidth="1"/>
    <col min="8964" max="8964" width="5.5703125" style="31" customWidth="1"/>
    <col min="8965" max="8966" width="3.7109375" style="31" customWidth="1"/>
    <col min="8967" max="8967" width="22" style="31" customWidth="1"/>
    <col min="8968" max="8968" width="5.5703125" style="31" customWidth="1"/>
    <col min="8969" max="8970" width="3.7109375" style="31" customWidth="1"/>
    <col min="8971" max="8971" width="22" style="31" customWidth="1"/>
    <col min="8972" max="8972" width="5.5703125" style="31" customWidth="1"/>
    <col min="8973" max="8974" width="3.7109375" style="31" customWidth="1"/>
    <col min="8975" max="8975" width="22" style="31" customWidth="1"/>
    <col min="8976" max="8977" width="15.7109375" style="3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8985" width="10.5703125" style="31"/>
    <col min="8986" max="8986" width="13.42578125" style="31" customWidth="1"/>
    <col min="8987" max="9206" width="10.5703125" style="31"/>
    <col min="9207" max="9214" width="0" style="31" hidden="1" customWidth="1"/>
    <col min="9215" max="9217" width="3.7109375" style="31" customWidth="1"/>
    <col min="9218" max="9218" width="12.7109375" style="31" customWidth="1"/>
    <col min="9219" max="9219" width="47.42578125" style="31" customWidth="1"/>
    <col min="9220" max="9220" width="5.5703125" style="31" customWidth="1"/>
    <col min="9221" max="9222" width="3.7109375" style="31" customWidth="1"/>
    <col min="9223" max="9223" width="22" style="31" customWidth="1"/>
    <col min="9224" max="9224" width="5.5703125" style="31" customWidth="1"/>
    <col min="9225" max="9226" width="3.7109375" style="31" customWidth="1"/>
    <col min="9227" max="9227" width="22" style="31" customWidth="1"/>
    <col min="9228" max="9228" width="5.5703125" style="31" customWidth="1"/>
    <col min="9229" max="9230" width="3.7109375" style="31" customWidth="1"/>
    <col min="9231" max="9231" width="22" style="31" customWidth="1"/>
    <col min="9232" max="9233" width="15.7109375" style="3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241" width="10.5703125" style="31"/>
    <col min="9242" max="9242" width="13.42578125" style="31" customWidth="1"/>
    <col min="9243" max="9462" width="10.5703125" style="31"/>
    <col min="9463" max="9470" width="0" style="31" hidden="1" customWidth="1"/>
    <col min="9471" max="9473" width="3.7109375" style="31" customWidth="1"/>
    <col min="9474" max="9474" width="12.7109375" style="31" customWidth="1"/>
    <col min="9475" max="9475" width="47.42578125" style="31" customWidth="1"/>
    <col min="9476" max="9476" width="5.5703125" style="31" customWidth="1"/>
    <col min="9477" max="9478" width="3.7109375" style="31" customWidth="1"/>
    <col min="9479" max="9479" width="22" style="31" customWidth="1"/>
    <col min="9480" max="9480" width="5.5703125" style="31" customWidth="1"/>
    <col min="9481" max="9482" width="3.7109375" style="31" customWidth="1"/>
    <col min="9483" max="9483" width="22" style="31" customWidth="1"/>
    <col min="9484" max="9484" width="5.5703125" style="31" customWidth="1"/>
    <col min="9485" max="9486" width="3.7109375" style="31" customWidth="1"/>
    <col min="9487" max="9487" width="22" style="31" customWidth="1"/>
    <col min="9488" max="9489" width="15.7109375" style="3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497" width="10.5703125" style="31"/>
    <col min="9498" max="9498" width="13.42578125" style="31" customWidth="1"/>
    <col min="9499" max="9718" width="10.5703125" style="31"/>
    <col min="9719" max="9726" width="0" style="31" hidden="1" customWidth="1"/>
    <col min="9727" max="9729" width="3.7109375" style="31" customWidth="1"/>
    <col min="9730" max="9730" width="12.7109375" style="31" customWidth="1"/>
    <col min="9731" max="9731" width="47.42578125" style="31" customWidth="1"/>
    <col min="9732" max="9732" width="5.5703125" style="31" customWidth="1"/>
    <col min="9733" max="9734" width="3.7109375" style="31" customWidth="1"/>
    <col min="9735" max="9735" width="22" style="31" customWidth="1"/>
    <col min="9736" max="9736" width="5.5703125" style="31" customWidth="1"/>
    <col min="9737" max="9738" width="3.7109375" style="31" customWidth="1"/>
    <col min="9739" max="9739" width="22" style="31" customWidth="1"/>
    <col min="9740" max="9740" width="5.5703125" style="31" customWidth="1"/>
    <col min="9741" max="9742" width="3.7109375" style="31" customWidth="1"/>
    <col min="9743" max="9743" width="22" style="31" customWidth="1"/>
    <col min="9744" max="9745" width="15.7109375" style="3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753" width="10.5703125" style="31"/>
    <col min="9754" max="9754" width="13.42578125" style="31" customWidth="1"/>
    <col min="9755" max="9974" width="10.5703125" style="31"/>
    <col min="9975" max="9982" width="0" style="31" hidden="1" customWidth="1"/>
    <col min="9983" max="9985" width="3.7109375" style="31" customWidth="1"/>
    <col min="9986" max="9986" width="12.7109375" style="31" customWidth="1"/>
    <col min="9987" max="9987" width="47.42578125" style="31" customWidth="1"/>
    <col min="9988" max="9988" width="5.5703125" style="31" customWidth="1"/>
    <col min="9989" max="9990" width="3.7109375" style="31" customWidth="1"/>
    <col min="9991" max="9991" width="22" style="31" customWidth="1"/>
    <col min="9992" max="9992" width="5.5703125" style="31" customWidth="1"/>
    <col min="9993" max="9994" width="3.7109375" style="31" customWidth="1"/>
    <col min="9995" max="9995" width="22" style="31" customWidth="1"/>
    <col min="9996" max="9996" width="5.5703125" style="31" customWidth="1"/>
    <col min="9997" max="9998" width="3.7109375" style="31" customWidth="1"/>
    <col min="9999" max="9999" width="22" style="31" customWidth="1"/>
    <col min="10000" max="10001" width="15.7109375" style="3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009" width="10.5703125" style="31"/>
    <col min="10010" max="10010" width="13.42578125" style="31" customWidth="1"/>
    <col min="10011" max="10230" width="10.5703125" style="31"/>
    <col min="10231" max="10238" width="0" style="31" hidden="1" customWidth="1"/>
    <col min="10239" max="10241" width="3.7109375" style="31" customWidth="1"/>
    <col min="10242" max="10242" width="12.7109375" style="31" customWidth="1"/>
    <col min="10243" max="10243" width="47.42578125" style="31" customWidth="1"/>
    <col min="10244" max="10244" width="5.5703125" style="31" customWidth="1"/>
    <col min="10245" max="10246" width="3.7109375" style="31" customWidth="1"/>
    <col min="10247" max="10247" width="22" style="31" customWidth="1"/>
    <col min="10248" max="10248" width="5.5703125" style="31" customWidth="1"/>
    <col min="10249" max="10250" width="3.7109375" style="31" customWidth="1"/>
    <col min="10251" max="10251" width="22" style="31" customWidth="1"/>
    <col min="10252" max="10252" width="5.5703125" style="31" customWidth="1"/>
    <col min="10253" max="10254" width="3.7109375" style="31" customWidth="1"/>
    <col min="10255" max="10255" width="22" style="31" customWidth="1"/>
    <col min="10256" max="10257" width="15.7109375" style="3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265" width="10.5703125" style="31"/>
    <col min="10266" max="10266" width="13.42578125" style="31" customWidth="1"/>
    <col min="10267" max="10486" width="10.5703125" style="31"/>
    <col min="10487" max="10494" width="0" style="31" hidden="1" customWidth="1"/>
    <col min="10495" max="10497" width="3.7109375" style="31" customWidth="1"/>
    <col min="10498" max="10498" width="12.7109375" style="31" customWidth="1"/>
    <col min="10499" max="10499" width="47.42578125" style="31" customWidth="1"/>
    <col min="10500" max="10500" width="5.5703125" style="31" customWidth="1"/>
    <col min="10501" max="10502" width="3.7109375" style="31" customWidth="1"/>
    <col min="10503" max="10503" width="22" style="31" customWidth="1"/>
    <col min="10504" max="10504" width="5.5703125" style="31" customWidth="1"/>
    <col min="10505" max="10506" width="3.7109375" style="31" customWidth="1"/>
    <col min="10507" max="10507" width="22" style="31" customWidth="1"/>
    <col min="10508" max="10508" width="5.5703125" style="31" customWidth="1"/>
    <col min="10509" max="10510" width="3.7109375" style="31" customWidth="1"/>
    <col min="10511" max="10511" width="22" style="31" customWidth="1"/>
    <col min="10512" max="10513" width="15.7109375" style="3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521" width="10.5703125" style="31"/>
    <col min="10522" max="10522" width="13.42578125" style="31" customWidth="1"/>
    <col min="10523" max="10742" width="10.5703125" style="31"/>
    <col min="10743" max="10750" width="0" style="31" hidden="1" customWidth="1"/>
    <col min="10751" max="10753" width="3.7109375" style="31" customWidth="1"/>
    <col min="10754" max="10754" width="12.7109375" style="31" customWidth="1"/>
    <col min="10755" max="10755" width="47.42578125" style="31" customWidth="1"/>
    <col min="10756" max="10756" width="5.5703125" style="31" customWidth="1"/>
    <col min="10757" max="10758" width="3.7109375" style="31" customWidth="1"/>
    <col min="10759" max="10759" width="22" style="31" customWidth="1"/>
    <col min="10760" max="10760" width="5.5703125" style="31" customWidth="1"/>
    <col min="10761" max="10762" width="3.7109375" style="31" customWidth="1"/>
    <col min="10763" max="10763" width="22" style="31" customWidth="1"/>
    <col min="10764" max="10764" width="5.5703125" style="31" customWidth="1"/>
    <col min="10765" max="10766" width="3.7109375" style="31" customWidth="1"/>
    <col min="10767" max="10767" width="22" style="31" customWidth="1"/>
    <col min="10768" max="10769" width="15.7109375" style="3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0777" width="10.5703125" style="31"/>
    <col min="10778" max="10778" width="13.42578125" style="31" customWidth="1"/>
    <col min="10779" max="10998" width="10.5703125" style="31"/>
    <col min="10999" max="11006" width="0" style="31" hidden="1" customWidth="1"/>
    <col min="11007" max="11009" width="3.7109375" style="31" customWidth="1"/>
    <col min="11010" max="11010" width="12.7109375" style="31" customWidth="1"/>
    <col min="11011" max="11011" width="47.42578125" style="31" customWidth="1"/>
    <col min="11012" max="11012" width="5.5703125" style="31" customWidth="1"/>
    <col min="11013" max="11014" width="3.7109375" style="31" customWidth="1"/>
    <col min="11015" max="11015" width="22" style="31" customWidth="1"/>
    <col min="11016" max="11016" width="5.5703125" style="31" customWidth="1"/>
    <col min="11017" max="11018" width="3.7109375" style="31" customWidth="1"/>
    <col min="11019" max="11019" width="22" style="31" customWidth="1"/>
    <col min="11020" max="11020" width="5.5703125" style="31" customWidth="1"/>
    <col min="11021" max="11022" width="3.7109375" style="31" customWidth="1"/>
    <col min="11023" max="11023" width="22" style="31" customWidth="1"/>
    <col min="11024" max="11025" width="15.7109375" style="3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033" width="10.5703125" style="31"/>
    <col min="11034" max="11034" width="13.42578125" style="31" customWidth="1"/>
    <col min="11035" max="11254" width="10.5703125" style="31"/>
    <col min="11255" max="11262" width="0" style="31" hidden="1" customWidth="1"/>
    <col min="11263" max="11265" width="3.7109375" style="31" customWidth="1"/>
    <col min="11266" max="11266" width="12.7109375" style="31" customWidth="1"/>
    <col min="11267" max="11267" width="47.42578125" style="31" customWidth="1"/>
    <col min="11268" max="11268" width="5.5703125" style="31" customWidth="1"/>
    <col min="11269" max="11270" width="3.7109375" style="31" customWidth="1"/>
    <col min="11271" max="11271" width="22" style="31" customWidth="1"/>
    <col min="11272" max="11272" width="5.5703125" style="31" customWidth="1"/>
    <col min="11273" max="11274" width="3.7109375" style="31" customWidth="1"/>
    <col min="11275" max="11275" width="22" style="31" customWidth="1"/>
    <col min="11276" max="11276" width="5.5703125" style="31" customWidth="1"/>
    <col min="11277" max="11278" width="3.7109375" style="31" customWidth="1"/>
    <col min="11279" max="11279" width="22" style="31" customWidth="1"/>
    <col min="11280" max="11281" width="15.7109375" style="3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289" width="10.5703125" style="31"/>
    <col min="11290" max="11290" width="13.42578125" style="31" customWidth="1"/>
    <col min="11291" max="11510" width="10.5703125" style="31"/>
    <col min="11511" max="11518" width="0" style="31" hidden="1" customWidth="1"/>
    <col min="11519" max="11521" width="3.7109375" style="31" customWidth="1"/>
    <col min="11522" max="11522" width="12.7109375" style="31" customWidth="1"/>
    <col min="11523" max="11523" width="47.42578125" style="31" customWidth="1"/>
    <col min="11524" max="11524" width="5.5703125" style="31" customWidth="1"/>
    <col min="11525" max="11526" width="3.7109375" style="31" customWidth="1"/>
    <col min="11527" max="11527" width="22" style="31" customWidth="1"/>
    <col min="11528" max="11528" width="5.5703125" style="31" customWidth="1"/>
    <col min="11529" max="11530" width="3.7109375" style="31" customWidth="1"/>
    <col min="11531" max="11531" width="22" style="31" customWidth="1"/>
    <col min="11532" max="11532" width="5.5703125" style="31" customWidth="1"/>
    <col min="11533" max="11534" width="3.7109375" style="31" customWidth="1"/>
    <col min="11535" max="11535" width="22" style="31" customWidth="1"/>
    <col min="11536" max="11537" width="15.7109375" style="3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545" width="10.5703125" style="31"/>
    <col min="11546" max="11546" width="13.42578125" style="31" customWidth="1"/>
    <col min="11547" max="11766" width="10.5703125" style="31"/>
    <col min="11767" max="11774" width="0" style="31" hidden="1" customWidth="1"/>
    <col min="11775" max="11777" width="3.7109375" style="31" customWidth="1"/>
    <col min="11778" max="11778" width="12.7109375" style="31" customWidth="1"/>
    <col min="11779" max="11779" width="47.42578125" style="31" customWidth="1"/>
    <col min="11780" max="11780" width="5.5703125" style="31" customWidth="1"/>
    <col min="11781" max="11782" width="3.7109375" style="31" customWidth="1"/>
    <col min="11783" max="11783" width="22" style="31" customWidth="1"/>
    <col min="11784" max="11784" width="5.5703125" style="31" customWidth="1"/>
    <col min="11785" max="11786" width="3.7109375" style="31" customWidth="1"/>
    <col min="11787" max="11787" width="22" style="31" customWidth="1"/>
    <col min="11788" max="11788" width="5.5703125" style="31" customWidth="1"/>
    <col min="11789" max="11790" width="3.7109375" style="31" customWidth="1"/>
    <col min="11791" max="11791" width="22" style="31" customWidth="1"/>
    <col min="11792" max="11793" width="15.7109375" style="3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1801" width="10.5703125" style="31"/>
    <col min="11802" max="11802" width="13.42578125" style="31" customWidth="1"/>
    <col min="11803" max="12022" width="10.5703125" style="31"/>
    <col min="12023" max="12030" width="0" style="31" hidden="1" customWidth="1"/>
    <col min="12031" max="12033" width="3.7109375" style="31" customWidth="1"/>
    <col min="12034" max="12034" width="12.7109375" style="31" customWidth="1"/>
    <col min="12035" max="12035" width="47.42578125" style="31" customWidth="1"/>
    <col min="12036" max="12036" width="5.5703125" style="31" customWidth="1"/>
    <col min="12037" max="12038" width="3.7109375" style="31" customWidth="1"/>
    <col min="12039" max="12039" width="22" style="31" customWidth="1"/>
    <col min="12040" max="12040" width="5.5703125" style="31" customWidth="1"/>
    <col min="12041" max="12042" width="3.7109375" style="31" customWidth="1"/>
    <col min="12043" max="12043" width="22" style="31" customWidth="1"/>
    <col min="12044" max="12044" width="5.5703125" style="31" customWidth="1"/>
    <col min="12045" max="12046" width="3.7109375" style="31" customWidth="1"/>
    <col min="12047" max="12047" width="22" style="31" customWidth="1"/>
    <col min="12048" max="12049" width="15.7109375" style="3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057" width="10.5703125" style="31"/>
    <col min="12058" max="12058" width="13.42578125" style="31" customWidth="1"/>
    <col min="12059" max="12278" width="10.5703125" style="31"/>
    <col min="12279" max="12286" width="0" style="31" hidden="1" customWidth="1"/>
    <col min="12287" max="12289" width="3.7109375" style="31" customWidth="1"/>
    <col min="12290" max="12290" width="12.7109375" style="31" customWidth="1"/>
    <col min="12291" max="12291" width="47.42578125" style="31" customWidth="1"/>
    <col min="12292" max="12292" width="5.5703125" style="31" customWidth="1"/>
    <col min="12293" max="12294" width="3.7109375" style="31" customWidth="1"/>
    <col min="12295" max="12295" width="22" style="31" customWidth="1"/>
    <col min="12296" max="12296" width="5.5703125" style="31" customWidth="1"/>
    <col min="12297" max="12298" width="3.7109375" style="31" customWidth="1"/>
    <col min="12299" max="12299" width="22" style="31" customWidth="1"/>
    <col min="12300" max="12300" width="5.5703125" style="31" customWidth="1"/>
    <col min="12301" max="12302" width="3.7109375" style="31" customWidth="1"/>
    <col min="12303" max="12303" width="22" style="31" customWidth="1"/>
    <col min="12304" max="12305" width="15.7109375" style="3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313" width="10.5703125" style="31"/>
    <col min="12314" max="12314" width="13.42578125" style="31" customWidth="1"/>
    <col min="12315" max="12534" width="10.5703125" style="31"/>
    <col min="12535" max="12542" width="0" style="31" hidden="1" customWidth="1"/>
    <col min="12543" max="12545" width="3.7109375" style="31" customWidth="1"/>
    <col min="12546" max="12546" width="12.7109375" style="31" customWidth="1"/>
    <col min="12547" max="12547" width="47.42578125" style="31" customWidth="1"/>
    <col min="12548" max="12548" width="5.5703125" style="31" customWidth="1"/>
    <col min="12549" max="12550" width="3.7109375" style="31" customWidth="1"/>
    <col min="12551" max="12551" width="22" style="31" customWidth="1"/>
    <col min="12552" max="12552" width="5.5703125" style="31" customWidth="1"/>
    <col min="12553" max="12554" width="3.7109375" style="31" customWidth="1"/>
    <col min="12555" max="12555" width="22" style="31" customWidth="1"/>
    <col min="12556" max="12556" width="5.5703125" style="31" customWidth="1"/>
    <col min="12557" max="12558" width="3.7109375" style="31" customWidth="1"/>
    <col min="12559" max="12559" width="22" style="31" customWidth="1"/>
    <col min="12560" max="12561" width="15.7109375" style="3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569" width="10.5703125" style="31"/>
    <col min="12570" max="12570" width="13.42578125" style="31" customWidth="1"/>
    <col min="12571" max="12790" width="10.5703125" style="31"/>
    <col min="12791" max="12798" width="0" style="31" hidden="1" customWidth="1"/>
    <col min="12799" max="12801" width="3.7109375" style="31" customWidth="1"/>
    <col min="12802" max="12802" width="12.7109375" style="31" customWidth="1"/>
    <col min="12803" max="12803" width="47.42578125" style="31" customWidth="1"/>
    <col min="12804" max="12804" width="5.5703125" style="31" customWidth="1"/>
    <col min="12805" max="12806" width="3.7109375" style="31" customWidth="1"/>
    <col min="12807" max="12807" width="22" style="31" customWidth="1"/>
    <col min="12808" max="12808" width="5.5703125" style="31" customWidth="1"/>
    <col min="12809" max="12810" width="3.7109375" style="31" customWidth="1"/>
    <col min="12811" max="12811" width="22" style="31" customWidth="1"/>
    <col min="12812" max="12812" width="5.5703125" style="31" customWidth="1"/>
    <col min="12813" max="12814" width="3.7109375" style="31" customWidth="1"/>
    <col min="12815" max="12815" width="22" style="31" customWidth="1"/>
    <col min="12816" max="12817" width="15.7109375" style="3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2825" width="10.5703125" style="31"/>
    <col min="12826" max="12826" width="13.42578125" style="31" customWidth="1"/>
    <col min="12827" max="13046" width="10.5703125" style="31"/>
    <col min="13047" max="13054" width="0" style="31" hidden="1" customWidth="1"/>
    <col min="13055" max="13057" width="3.7109375" style="31" customWidth="1"/>
    <col min="13058" max="13058" width="12.7109375" style="31" customWidth="1"/>
    <col min="13059" max="13059" width="47.42578125" style="31" customWidth="1"/>
    <col min="13060" max="13060" width="5.5703125" style="31" customWidth="1"/>
    <col min="13061" max="13062" width="3.7109375" style="31" customWidth="1"/>
    <col min="13063" max="13063" width="22" style="31" customWidth="1"/>
    <col min="13064" max="13064" width="5.5703125" style="31" customWidth="1"/>
    <col min="13065" max="13066" width="3.7109375" style="31" customWidth="1"/>
    <col min="13067" max="13067" width="22" style="31" customWidth="1"/>
    <col min="13068" max="13068" width="5.5703125" style="31" customWidth="1"/>
    <col min="13069" max="13070" width="3.7109375" style="31" customWidth="1"/>
    <col min="13071" max="13071" width="22" style="31" customWidth="1"/>
    <col min="13072" max="13073" width="15.7109375" style="3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081" width="10.5703125" style="31"/>
    <col min="13082" max="13082" width="13.42578125" style="31" customWidth="1"/>
    <col min="13083" max="13302" width="10.5703125" style="31"/>
    <col min="13303" max="13310" width="0" style="31" hidden="1" customWidth="1"/>
    <col min="13311" max="13313" width="3.7109375" style="31" customWidth="1"/>
    <col min="13314" max="13314" width="12.7109375" style="31" customWidth="1"/>
    <col min="13315" max="13315" width="47.42578125" style="31" customWidth="1"/>
    <col min="13316" max="13316" width="5.5703125" style="31" customWidth="1"/>
    <col min="13317" max="13318" width="3.7109375" style="31" customWidth="1"/>
    <col min="13319" max="13319" width="22" style="31" customWidth="1"/>
    <col min="13320" max="13320" width="5.5703125" style="31" customWidth="1"/>
    <col min="13321" max="13322" width="3.7109375" style="31" customWidth="1"/>
    <col min="13323" max="13323" width="22" style="31" customWidth="1"/>
    <col min="13324" max="13324" width="5.5703125" style="31" customWidth="1"/>
    <col min="13325" max="13326" width="3.7109375" style="31" customWidth="1"/>
    <col min="13327" max="13327" width="22" style="31" customWidth="1"/>
    <col min="13328" max="13329" width="15.7109375" style="3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337" width="10.5703125" style="31"/>
    <col min="13338" max="13338" width="13.42578125" style="31" customWidth="1"/>
    <col min="13339" max="13558" width="10.5703125" style="31"/>
    <col min="13559" max="13566" width="0" style="31" hidden="1" customWidth="1"/>
    <col min="13567" max="13569" width="3.7109375" style="31" customWidth="1"/>
    <col min="13570" max="13570" width="12.7109375" style="31" customWidth="1"/>
    <col min="13571" max="13571" width="47.42578125" style="31" customWidth="1"/>
    <col min="13572" max="13572" width="5.5703125" style="31" customWidth="1"/>
    <col min="13573" max="13574" width="3.7109375" style="31" customWidth="1"/>
    <col min="13575" max="13575" width="22" style="31" customWidth="1"/>
    <col min="13576" max="13576" width="5.5703125" style="31" customWidth="1"/>
    <col min="13577" max="13578" width="3.7109375" style="31" customWidth="1"/>
    <col min="13579" max="13579" width="22" style="31" customWidth="1"/>
    <col min="13580" max="13580" width="5.5703125" style="31" customWidth="1"/>
    <col min="13581" max="13582" width="3.7109375" style="31" customWidth="1"/>
    <col min="13583" max="13583" width="22" style="31" customWidth="1"/>
    <col min="13584" max="13585" width="15.7109375" style="3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593" width="10.5703125" style="31"/>
    <col min="13594" max="13594" width="13.42578125" style="31" customWidth="1"/>
    <col min="13595" max="13814" width="10.5703125" style="31"/>
    <col min="13815" max="13822" width="0" style="31" hidden="1" customWidth="1"/>
    <col min="13823" max="13825" width="3.7109375" style="31" customWidth="1"/>
    <col min="13826" max="13826" width="12.7109375" style="31" customWidth="1"/>
    <col min="13827" max="13827" width="47.42578125" style="31" customWidth="1"/>
    <col min="13828" max="13828" width="5.5703125" style="31" customWidth="1"/>
    <col min="13829" max="13830" width="3.7109375" style="31" customWidth="1"/>
    <col min="13831" max="13831" width="22" style="31" customWidth="1"/>
    <col min="13832" max="13832" width="5.5703125" style="31" customWidth="1"/>
    <col min="13833" max="13834" width="3.7109375" style="31" customWidth="1"/>
    <col min="13835" max="13835" width="22" style="31" customWidth="1"/>
    <col min="13836" max="13836" width="5.5703125" style="31" customWidth="1"/>
    <col min="13837" max="13838" width="3.7109375" style="31" customWidth="1"/>
    <col min="13839" max="13839" width="22" style="31" customWidth="1"/>
    <col min="13840" max="13841" width="15.7109375" style="3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3849" width="10.5703125" style="31"/>
    <col min="13850" max="13850" width="13.42578125" style="31" customWidth="1"/>
    <col min="13851" max="14070" width="10.5703125" style="31"/>
    <col min="14071" max="14078" width="0" style="31" hidden="1" customWidth="1"/>
    <col min="14079" max="14081" width="3.7109375" style="31" customWidth="1"/>
    <col min="14082" max="14082" width="12.7109375" style="31" customWidth="1"/>
    <col min="14083" max="14083" width="47.42578125" style="31" customWidth="1"/>
    <col min="14084" max="14084" width="5.5703125" style="31" customWidth="1"/>
    <col min="14085" max="14086" width="3.7109375" style="31" customWidth="1"/>
    <col min="14087" max="14087" width="22" style="31" customWidth="1"/>
    <col min="14088" max="14088" width="5.5703125" style="31" customWidth="1"/>
    <col min="14089" max="14090" width="3.7109375" style="31" customWidth="1"/>
    <col min="14091" max="14091" width="22" style="31" customWidth="1"/>
    <col min="14092" max="14092" width="5.5703125" style="31" customWidth="1"/>
    <col min="14093" max="14094" width="3.7109375" style="31" customWidth="1"/>
    <col min="14095" max="14095" width="22" style="31" customWidth="1"/>
    <col min="14096" max="14097" width="15.7109375" style="3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105" width="10.5703125" style="31"/>
    <col min="14106" max="14106" width="13.42578125" style="31" customWidth="1"/>
    <col min="14107" max="14326" width="10.5703125" style="31"/>
    <col min="14327" max="14334" width="0" style="31" hidden="1" customWidth="1"/>
    <col min="14335" max="14337" width="3.7109375" style="31" customWidth="1"/>
    <col min="14338" max="14338" width="12.7109375" style="31" customWidth="1"/>
    <col min="14339" max="14339" width="47.42578125" style="31" customWidth="1"/>
    <col min="14340" max="14340" width="5.5703125" style="31" customWidth="1"/>
    <col min="14341" max="14342" width="3.7109375" style="31" customWidth="1"/>
    <col min="14343" max="14343" width="22" style="31" customWidth="1"/>
    <col min="14344" max="14344" width="5.5703125" style="31" customWidth="1"/>
    <col min="14345" max="14346" width="3.7109375" style="31" customWidth="1"/>
    <col min="14347" max="14347" width="22" style="31" customWidth="1"/>
    <col min="14348" max="14348" width="5.5703125" style="31" customWidth="1"/>
    <col min="14349" max="14350" width="3.7109375" style="31" customWidth="1"/>
    <col min="14351" max="14351" width="22" style="31" customWidth="1"/>
    <col min="14352" max="14353" width="15.7109375" style="3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361" width="10.5703125" style="31"/>
    <col min="14362" max="14362" width="13.42578125" style="31" customWidth="1"/>
    <col min="14363" max="14582" width="10.5703125" style="31"/>
    <col min="14583" max="14590" width="0" style="31" hidden="1" customWidth="1"/>
    <col min="14591" max="14593" width="3.7109375" style="31" customWidth="1"/>
    <col min="14594" max="14594" width="12.7109375" style="31" customWidth="1"/>
    <col min="14595" max="14595" width="47.42578125" style="31" customWidth="1"/>
    <col min="14596" max="14596" width="5.5703125" style="31" customWidth="1"/>
    <col min="14597" max="14598" width="3.7109375" style="31" customWidth="1"/>
    <col min="14599" max="14599" width="22" style="31" customWidth="1"/>
    <col min="14600" max="14600" width="5.5703125" style="31" customWidth="1"/>
    <col min="14601" max="14602" width="3.7109375" style="31" customWidth="1"/>
    <col min="14603" max="14603" width="22" style="31" customWidth="1"/>
    <col min="14604" max="14604" width="5.5703125" style="31" customWidth="1"/>
    <col min="14605" max="14606" width="3.7109375" style="31" customWidth="1"/>
    <col min="14607" max="14607" width="22" style="31" customWidth="1"/>
    <col min="14608" max="14609" width="15.7109375" style="3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617" width="10.5703125" style="31"/>
    <col min="14618" max="14618" width="13.42578125" style="31" customWidth="1"/>
    <col min="14619" max="14838" width="10.5703125" style="31"/>
    <col min="14839" max="14846" width="0" style="31" hidden="1" customWidth="1"/>
    <col min="14847" max="14849" width="3.7109375" style="31" customWidth="1"/>
    <col min="14850" max="14850" width="12.7109375" style="31" customWidth="1"/>
    <col min="14851" max="14851" width="47.42578125" style="31" customWidth="1"/>
    <col min="14852" max="14852" width="5.5703125" style="31" customWidth="1"/>
    <col min="14853" max="14854" width="3.7109375" style="31" customWidth="1"/>
    <col min="14855" max="14855" width="22" style="31" customWidth="1"/>
    <col min="14856" max="14856" width="5.5703125" style="31" customWidth="1"/>
    <col min="14857" max="14858" width="3.7109375" style="31" customWidth="1"/>
    <col min="14859" max="14859" width="22" style="31" customWidth="1"/>
    <col min="14860" max="14860" width="5.5703125" style="31" customWidth="1"/>
    <col min="14861" max="14862" width="3.7109375" style="31" customWidth="1"/>
    <col min="14863" max="14863" width="22" style="31" customWidth="1"/>
    <col min="14864" max="14865" width="15.7109375" style="3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4873" width="10.5703125" style="31"/>
    <col min="14874" max="14874" width="13.42578125" style="31" customWidth="1"/>
    <col min="14875" max="15094" width="10.5703125" style="31"/>
    <col min="15095" max="15102" width="0" style="31" hidden="1" customWidth="1"/>
    <col min="15103" max="15105" width="3.7109375" style="31" customWidth="1"/>
    <col min="15106" max="15106" width="12.7109375" style="31" customWidth="1"/>
    <col min="15107" max="15107" width="47.42578125" style="31" customWidth="1"/>
    <col min="15108" max="15108" width="5.5703125" style="31" customWidth="1"/>
    <col min="15109" max="15110" width="3.7109375" style="31" customWidth="1"/>
    <col min="15111" max="15111" width="22" style="31" customWidth="1"/>
    <col min="15112" max="15112" width="5.5703125" style="31" customWidth="1"/>
    <col min="15113" max="15114" width="3.7109375" style="31" customWidth="1"/>
    <col min="15115" max="15115" width="22" style="31" customWidth="1"/>
    <col min="15116" max="15116" width="5.5703125" style="31" customWidth="1"/>
    <col min="15117" max="15118" width="3.7109375" style="31" customWidth="1"/>
    <col min="15119" max="15119" width="22" style="31" customWidth="1"/>
    <col min="15120" max="15121" width="15.7109375" style="3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129" width="10.5703125" style="31"/>
    <col min="15130" max="15130" width="13.42578125" style="31" customWidth="1"/>
    <col min="15131" max="15350" width="10.5703125" style="31"/>
    <col min="15351" max="15358" width="0" style="31" hidden="1" customWidth="1"/>
    <col min="15359" max="15361" width="3.7109375" style="31" customWidth="1"/>
    <col min="15362" max="15362" width="12.7109375" style="31" customWidth="1"/>
    <col min="15363" max="15363" width="47.42578125" style="31" customWidth="1"/>
    <col min="15364" max="15364" width="5.5703125" style="31" customWidth="1"/>
    <col min="15365" max="15366" width="3.7109375" style="31" customWidth="1"/>
    <col min="15367" max="15367" width="22" style="31" customWidth="1"/>
    <col min="15368" max="15368" width="5.5703125" style="31" customWidth="1"/>
    <col min="15369" max="15370" width="3.7109375" style="31" customWidth="1"/>
    <col min="15371" max="15371" width="22" style="31" customWidth="1"/>
    <col min="15372" max="15372" width="5.5703125" style="31" customWidth="1"/>
    <col min="15373" max="15374" width="3.7109375" style="31" customWidth="1"/>
    <col min="15375" max="15375" width="22" style="31" customWidth="1"/>
    <col min="15376" max="15377" width="15.7109375" style="3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385" width="10.5703125" style="31"/>
    <col min="15386" max="15386" width="13.42578125" style="31" customWidth="1"/>
    <col min="15387" max="15606" width="10.5703125" style="31"/>
    <col min="15607" max="15614" width="0" style="31" hidden="1" customWidth="1"/>
    <col min="15615" max="15617" width="3.7109375" style="31" customWidth="1"/>
    <col min="15618" max="15618" width="12.7109375" style="31" customWidth="1"/>
    <col min="15619" max="15619" width="47.42578125" style="31" customWidth="1"/>
    <col min="15620" max="15620" width="5.5703125" style="31" customWidth="1"/>
    <col min="15621" max="15622" width="3.7109375" style="31" customWidth="1"/>
    <col min="15623" max="15623" width="22" style="31" customWidth="1"/>
    <col min="15624" max="15624" width="5.5703125" style="31" customWidth="1"/>
    <col min="15625" max="15626" width="3.7109375" style="31" customWidth="1"/>
    <col min="15627" max="15627" width="22" style="31" customWidth="1"/>
    <col min="15628" max="15628" width="5.5703125" style="31" customWidth="1"/>
    <col min="15629" max="15630" width="3.7109375" style="31" customWidth="1"/>
    <col min="15631" max="15631" width="22" style="31" customWidth="1"/>
    <col min="15632" max="15633" width="15.7109375" style="3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641" width="10.5703125" style="31"/>
    <col min="15642" max="15642" width="13.42578125" style="31" customWidth="1"/>
    <col min="15643" max="15862" width="10.5703125" style="31"/>
    <col min="15863" max="15870" width="0" style="31" hidden="1" customWidth="1"/>
    <col min="15871" max="15873" width="3.7109375" style="31" customWidth="1"/>
    <col min="15874" max="15874" width="12.7109375" style="31" customWidth="1"/>
    <col min="15875" max="15875" width="47.42578125" style="31" customWidth="1"/>
    <col min="15876" max="15876" width="5.5703125" style="31" customWidth="1"/>
    <col min="15877" max="15878" width="3.7109375" style="31" customWidth="1"/>
    <col min="15879" max="15879" width="22" style="31" customWidth="1"/>
    <col min="15880" max="15880" width="5.5703125" style="31" customWidth="1"/>
    <col min="15881" max="15882" width="3.7109375" style="31" customWidth="1"/>
    <col min="15883" max="15883" width="22" style="31" customWidth="1"/>
    <col min="15884" max="15884" width="5.5703125" style="31" customWidth="1"/>
    <col min="15885" max="15886" width="3.7109375" style="31" customWidth="1"/>
    <col min="15887" max="15887" width="22" style="31" customWidth="1"/>
    <col min="15888" max="15889" width="15.7109375" style="3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5897" width="10.5703125" style="31"/>
    <col min="15898" max="15898" width="13.42578125" style="31" customWidth="1"/>
    <col min="15899" max="16118" width="10.5703125" style="31"/>
    <col min="16119" max="16126" width="0" style="31" hidden="1" customWidth="1"/>
    <col min="16127" max="16129" width="3.7109375" style="31" customWidth="1"/>
    <col min="16130" max="16130" width="12.7109375" style="31" customWidth="1"/>
    <col min="16131" max="16131" width="47.42578125" style="31" customWidth="1"/>
    <col min="16132" max="16132" width="5.5703125" style="31" customWidth="1"/>
    <col min="16133" max="16134" width="3.7109375" style="31" customWidth="1"/>
    <col min="16135" max="16135" width="22" style="31" customWidth="1"/>
    <col min="16136" max="16136" width="5.5703125" style="31" customWidth="1"/>
    <col min="16137" max="16138" width="3.7109375" style="31" customWidth="1"/>
    <col min="16139" max="16139" width="22" style="31" customWidth="1"/>
    <col min="16140" max="16140" width="5.5703125" style="31" customWidth="1"/>
    <col min="16141" max="16142" width="3.7109375" style="31" customWidth="1"/>
    <col min="16143" max="16143" width="22" style="31" customWidth="1"/>
    <col min="16144" max="16145" width="15.7109375" style="3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153" width="10.5703125" style="31"/>
    <col min="16154" max="16154" width="13.42578125" style="31" customWidth="1"/>
    <col min="16155" max="16384" width="10.5703125" style="31"/>
  </cols>
  <sheetData>
    <row r="1" spans="1:37" hidden="1"/>
    <row r="2" spans="1:37" hidden="1"/>
    <row r="3" spans="1:37" hidden="1"/>
    <row r="4" spans="1:37" ht="3" customHeight="1">
      <c r="J4" s="74"/>
      <c r="K4" s="74"/>
      <c r="L4" s="383"/>
      <c r="M4" s="383"/>
      <c r="N4" s="383"/>
      <c r="O4" s="383"/>
      <c r="P4" s="383"/>
      <c r="Q4" s="383"/>
      <c r="R4" s="383"/>
      <c r="S4" s="383"/>
      <c r="T4" s="383"/>
      <c r="U4" s="383"/>
      <c r="V4" s="383"/>
      <c r="W4" s="383"/>
      <c r="X4" s="383"/>
      <c r="Y4" s="383"/>
      <c r="AE4" s="383"/>
    </row>
    <row r="5" spans="1:37" ht="22.5" customHeight="1">
      <c r="J5" s="74"/>
      <c r="K5" s="74"/>
      <c r="L5" s="696" t="s">
        <v>745</v>
      </c>
      <c r="M5" s="696"/>
      <c r="N5" s="696"/>
      <c r="O5" s="696"/>
      <c r="P5" s="696"/>
      <c r="Q5" s="696"/>
      <c r="R5" s="696"/>
      <c r="S5" s="696"/>
      <c r="T5" s="696"/>
      <c r="U5" s="396"/>
      <c r="V5" s="396"/>
      <c r="Y5" s="173"/>
      <c r="Z5" s="173"/>
      <c r="AA5" s="173"/>
      <c r="AB5" s="173"/>
      <c r="AC5" s="173"/>
      <c r="AD5" s="173"/>
      <c r="AE5" s="396"/>
    </row>
    <row r="6" spans="1:37" ht="3" customHeight="1">
      <c r="J6" s="74"/>
      <c r="K6" s="74"/>
      <c r="L6" s="383"/>
      <c r="M6" s="383"/>
      <c r="N6" s="383"/>
      <c r="O6" s="384"/>
      <c r="P6" s="384"/>
      <c r="Q6" s="384"/>
      <c r="R6" s="384"/>
      <c r="S6" s="384"/>
      <c r="T6" s="384"/>
      <c r="U6" s="383"/>
    </row>
    <row r="7" spans="1:37"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37" s="138" customFormat="1" ht="18.75">
      <c r="A8" s="183"/>
      <c r="B8" s="183"/>
      <c r="C8" s="183"/>
      <c r="D8" s="183"/>
      <c r="E8" s="183"/>
      <c r="F8" s="183"/>
      <c r="G8" s="183"/>
      <c r="H8" s="183"/>
      <c r="L8" s="398"/>
      <c r="M8" s="569" t="str">
        <f>"Дата подачи заявления об "&amp;IF(datePr_ch="","утверждении","изменении") &amp; " тарифов"</f>
        <v>Дата подачи заявления об утверждении тарифов</v>
      </c>
      <c r="N8" s="673" t="str">
        <f>IF(datePr_ch="",IF(datePr="","",datePr),datePr_ch)</f>
        <v>27.04.2023</v>
      </c>
      <c r="O8" s="673"/>
      <c r="P8" s="673"/>
      <c r="Q8" s="673"/>
      <c r="R8" s="673"/>
      <c r="S8" s="673"/>
      <c r="T8" s="673"/>
      <c r="U8" s="469"/>
      <c r="AH8" s="183"/>
      <c r="AI8" s="183"/>
      <c r="AJ8" s="183"/>
      <c r="AK8" s="183"/>
    </row>
    <row r="9" spans="1:37" s="138" customFormat="1" ht="18.75">
      <c r="A9" s="183"/>
      <c r="B9" s="183"/>
      <c r="C9" s="183"/>
      <c r="D9" s="183"/>
      <c r="E9" s="183"/>
      <c r="F9" s="183"/>
      <c r="G9" s="183"/>
      <c r="H9" s="183"/>
      <c r="L9" s="132"/>
      <c r="M9" s="569" t="str">
        <f>"Номер подачи заявления об "&amp;IF(numberPr_ch="","утверждении","изменении") &amp; " тарифов"</f>
        <v>Номер подачи заявления об утверждении тарифов</v>
      </c>
      <c r="N9" s="673" t="str">
        <f>IF(numberPr_ch="",IF(numberPr="","",numberPr),numberPr_ch)</f>
        <v>213</v>
      </c>
      <c r="O9" s="673"/>
      <c r="P9" s="673"/>
      <c r="Q9" s="673"/>
      <c r="R9" s="673"/>
      <c r="S9" s="673"/>
      <c r="T9" s="673"/>
      <c r="U9" s="469"/>
      <c r="AH9" s="183"/>
      <c r="AI9" s="183"/>
      <c r="AJ9" s="183"/>
      <c r="AK9" s="183"/>
    </row>
    <row r="10" spans="1:37"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37" s="138" customFormat="1" ht="18.75" hidden="1">
      <c r="A11" s="183"/>
      <c r="B11" s="183"/>
      <c r="C11" s="183"/>
      <c r="D11" s="183"/>
      <c r="E11" s="183"/>
      <c r="F11" s="183"/>
      <c r="G11" s="183"/>
      <c r="H11" s="183"/>
      <c r="L11" s="132"/>
      <c r="M11" s="488"/>
      <c r="N11" s="487"/>
      <c r="O11" s="487"/>
      <c r="P11" s="487"/>
      <c r="Q11" s="487"/>
      <c r="R11" s="487"/>
      <c r="S11" s="487"/>
      <c r="T11" s="487"/>
      <c r="U11" s="469"/>
      <c r="Z11" s="183" t="s">
        <v>635</v>
      </c>
      <c r="AA11" s="183" t="s">
        <v>636</v>
      </c>
      <c r="AH11" s="183"/>
      <c r="AI11" s="183"/>
      <c r="AJ11" s="183"/>
      <c r="AK11" s="183"/>
    </row>
    <row r="12" spans="1:37" s="138" customFormat="1" ht="11.25" hidden="1">
      <c r="A12" s="183"/>
      <c r="B12" s="183"/>
      <c r="C12" s="183"/>
      <c r="D12" s="183"/>
      <c r="E12" s="183"/>
      <c r="F12" s="183"/>
      <c r="G12" s="183"/>
      <c r="H12" s="183"/>
      <c r="L12" s="697"/>
      <c r="M12" s="697"/>
      <c r="N12" s="388"/>
      <c r="O12" s="717"/>
      <c r="P12" s="717"/>
      <c r="Q12" s="717"/>
      <c r="R12" s="717"/>
      <c r="S12" s="717"/>
      <c r="T12" s="717"/>
      <c r="U12" s="386"/>
      <c r="AE12" s="400" t="s">
        <v>371</v>
      </c>
      <c r="AH12" s="183"/>
      <c r="AI12" s="183"/>
      <c r="AJ12" s="183"/>
      <c r="AK12" s="183"/>
    </row>
    <row r="13" spans="1:37">
      <c r="J13" s="74"/>
      <c r="K13" s="74"/>
      <c r="L13" s="383"/>
      <c r="M13" s="383"/>
      <c r="N13" s="383"/>
      <c r="O13" s="713"/>
      <c r="P13" s="713"/>
      <c r="Q13" s="713"/>
      <c r="R13" s="713"/>
      <c r="S13" s="713"/>
      <c r="T13" s="713"/>
      <c r="U13" s="441"/>
      <c r="Z13" s="713"/>
      <c r="AA13" s="713"/>
      <c r="AB13" s="713"/>
      <c r="AC13" s="713"/>
      <c r="AD13" s="713"/>
      <c r="AE13" s="713"/>
    </row>
    <row r="14" spans="1:37">
      <c r="J14" s="74"/>
      <c r="K14" s="74"/>
      <c r="L14" s="618" t="s">
        <v>445</v>
      </c>
      <c r="M14" s="618"/>
      <c r="N14" s="618"/>
      <c r="O14" s="618"/>
      <c r="P14" s="618"/>
      <c r="Q14" s="618"/>
      <c r="R14" s="618"/>
      <c r="S14" s="618"/>
      <c r="T14" s="618"/>
      <c r="U14" s="618"/>
      <c r="V14" s="618"/>
      <c r="W14" s="618"/>
      <c r="X14" s="618"/>
      <c r="Y14" s="618"/>
      <c r="Z14" s="618"/>
      <c r="AA14" s="618"/>
      <c r="AB14" s="618"/>
      <c r="AC14" s="618"/>
      <c r="AD14" s="618"/>
      <c r="AE14" s="618"/>
      <c r="AF14" s="618"/>
      <c r="AG14" s="618" t="s">
        <v>446</v>
      </c>
    </row>
    <row r="15" spans="1:37" ht="14.25" customHeight="1">
      <c r="J15" s="74"/>
      <c r="K15" s="74"/>
      <c r="L15" s="680" t="s">
        <v>91</v>
      </c>
      <c r="M15" s="680" t="s">
        <v>618</v>
      </c>
      <c r="N15" s="731" t="s">
        <v>597</v>
      </c>
      <c r="O15" s="731"/>
      <c r="P15" s="731"/>
      <c r="Q15" s="731"/>
      <c r="R15" s="731" t="s">
        <v>598</v>
      </c>
      <c r="S15" s="731"/>
      <c r="T15" s="731"/>
      <c r="U15" s="731"/>
      <c r="V15" s="731" t="s">
        <v>599</v>
      </c>
      <c r="W15" s="731"/>
      <c r="X15" s="731"/>
      <c r="Y15" s="731"/>
      <c r="Z15" s="680" t="s">
        <v>604</v>
      </c>
      <c r="AA15" s="680"/>
      <c r="AB15" s="680"/>
      <c r="AC15" s="680"/>
      <c r="AD15" s="680"/>
      <c r="AE15" s="680" t="s">
        <v>339</v>
      </c>
      <c r="AF15" s="712" t="s">
        <v>274</v>
      </c>
      <c r="AG15" s="618"/>
    </row>
    <row r="16" spans="1:37" ht="27.75" customHeight="1">
      <c r="J16" s="74"/>
      <c r="K16" s="74"/>
      <c r="L16" s="680"/>
      <c r="M16" s="680"/>
      <c r="N16" s="731"/>
      <c r="O16" s="731"/>
      <c r="P16" s="731"/>
      <c r="Q16" s="731"/>
      <c r="R16" s="731"/>
      <c r="S16" s="731"/>
      <c r="T16" s="731"/>
      <c r="U16" s="731"/>
      <c r="V16" s="731"/>
      <c r="W16" s="731"/>
      <c r="X16" s="731"/>
      <c r="Y16" s="731"/>
      <c r="Z16" s="618" t="s">
        <v>621</v>
      </c>
      <c r="AA16" s="618"/>
      <c r="AB16" s="618" t="s">
        <v>615</v>
      </c>
      <c r="AC16" s="618"/>
      <c r="AD16" s="618"/>
      <c r="AE16" s="680"/>
      <c r="AF16" s="712"/>
      <c r="AG16" s="618"/>
    </row>
    <row r="17" spans="1:37" ht="14.25" customHeight="1">
      <c r="J17" s="74"/>
      <c r="K17" s="74"/>
      <c r="L17" s="680"/>
      <c r="M17" s="680"/>
      <c r="N17" s="731"/>
      <c r="O17" s="731"/>
      <c r="P17" s="731"/>
      <c r="Q17" s="731"/>
      <c r="R17" s="731"/>
      <c r="S17" s="731"/>
      <c r="T17" s="731"/>
      <c r="U17" s="731"/>
      <c r="V17" s="731"/>
      <c r="W17" s="731"/>
      <c r="X17" s="731"/>
      <c r="Y17" s="731"/>
      <c r="Z17" s="87" t="s">
        <v>619</v>
      </c>
      <c r="AA17" s="87" t="s">
        <v>620</v>
      </c>
      <c r="AB17" s="89" t="s">
        <v>273</v>
      </c>
      <c r="AC17" s="722" t="s">
        <v>272</v>
      </c>
      <c r="AD17" s="722"/>
      <c r="AE17" s="680"/>
      <c r="AF17" s="712"/>
      <c r="AG17" s="618"/>
    </row>
    <row r="18" spans="1:37">
      <c r="J18" s="74"/>
      <c r="K18" s="389">
        <v>1</v>
      </c>
      <c r="L18" s="35" t="s">
        <v>92</v>
      </c>
      <c r="M18" s="35" t="s">
        <v>48</v>
      </c>
      <c r="N18" s="732">
        <f ca="1">OFFSET(N18,0,-1)+1</f>
        <v>3</v>
      </c>
      <c r="O18" s="732"/>
      <c r="P18" s="732"/>
      <c r="Q18" s="732"/>
      <c r="R18" s="732">
        <f ca="1">OFFSET(N18,0,0)+1</f>
        <v>4</v>
      </c>
      <c r="S18" s="732"/>
      <c r="T18" s="732"/>
      <c r="U18" s="732"/>
      <c r="V18" s="474"/>
      <c r="W18" s="474"/>
      <c r="X18" s="474"/>
      <c r="Y18" s="475">
        <f ca="1">OFFSET(R18,0,0)+1</f>
        <v>5</v>
      </c>
      <c r="Z18" s="387">
        <f ca="1">OFFSET(Z18,0,-1)+1</f>
        <v>6</v>
      </c>
      <c r="AA18" s="387">
        <f ca="1">OFFSET(AA18,0,-1)+1</f>
        <v>7</v>
      </c>
      <c r="AB18" s="387">
        <f ca="1">OFFSET(AB18,0,-1)+1</f>
        <v>8</v>
      </c>
      <c r="AC18" s="732">
        <f ca="1">OFFSET(AC18,0,-1)+1</f>
        <v>9</v>
      </c>
      <c r="AD18" s="732"/>
      <c r="AE18" s="387">
        <f ca="1">OFFSET(AE18,0,-2)+1</f>
        <v>10</v>
      </c>
      <c r="AG18" s="387">
        <f ca="1">OFFSET(AG18,0,-2)+1</f>
        <v>11</v>
      </c>
    </row>
    <row r="19" spans="1:37" ht="22.5">
      <c r="A19" s="699">
        <v>1</v>
      </c>
      <c r="J19" s="74"/>
      <c r="K19" s="74"/>
      <c r="L19" s="402">
        <f>mergeValue(A19)</f>
        <v>1</v>
      </c>
      <c r="M19" s="450" t="s">
        <v>19</v>
      </c>
      <c r="N19" s="733"/>
      <c r="O19" s="733"/>
      <c r="P19" s="733"/>
      <c r="Q19" s="733"/>
      <c r="R19" s="733"/>
      <c r="S19" s="733"/>
      <c r="T19" s="733"/>
      <c r="U19" s="733"/>
      <c r="V19" s="733"/>
      <c r="W19" s="733"/>
      <c r="X19" s="733"/>
      <c r="Y19" s="733"/>
      <c r="Z19" s="733"/>
      <c r="AA19" s="733"/>
      <c r="AB19" s="733"/>
      <c r="AC19" s="733"/>
      <c r="AD19" s="733"/>
      <c r="AE19" s="733"/>
      <c r="AF19" s="733"/>
      <c r="AG19" s="169" t="s">
        <v>718</v>
      </c>
    </row>
    <row r="20" spans="1:37" ht="22.5">
      <c r="A20" s="699"/>
      <c r="B20" s="699">
        <v>1</v>
      </c>
      <c r="G20" s="440"/>
      <c r="H20" s="284"/>
      <c r="I20" s="518"/>
      <c r="J20" s="39"/>
      <c r="K20" s="31"/>
      <c r="L20" s="402" t="str">
        <f>mergeValue(A20) &amp;"."&amp; mergeValue(B20)</f>
        <v>1.1</v>
      </c>
      <c r="M20" s="418" t="s">
        <v>15</v>
      </c>
      <c r="N20" s="734"/>
      <c r="O20" s="734"/>
      <c r="P20" s="734"/>
      <c r="Q20" s="734"/>
      <c r="R20" s="734"/>
      <c r="S20" s="734"/>
      <c r="T20" s="734"/>
      <c r="U20" s="734"/>
      <c r="V20" s="734"/>
      <c r="W20" s="734"/>
      <c r="X20" s="734"/>
      <c r="Y20" s="734"/>
      <c r="Z20" s="734"/>
      <c r="AA20" s="734"/>
      <c r="AB20" s="734"/>
      <c r="AC20" s="734"/>
      <c r="AD20" s="734"/>
      <c r="AE20" s="734"/>
      <c r="AF20" s="734"/>
      <c r="AG20" s="169" t="s">
        <v>459</v>
      </c>
    </row>
    <row r="21" spans="1:37" ht="22.5">
      <c r="A21" s="699"/>
      <c r="B21" s="699"/>
      <c r="C21" s="699">
        <v>1</v>
      </c>
      <c r="G21" s="440"/>
      <c r="H21" s="284"/>
      <c r="I21" s="518"/>
      <c r="J21" s="39"/>
      <c r="K21" s="31"/>
      <c r="L21" s="402" t="str">
        <f>mergeValue(A21) &amp;"."&amp; mergeValue(B21)&amp;"."&amp; mergeValue(C21)</f>
        <v>1.1.1</v>
      </c>
      <c r="M21" s="419" t="s">
        <v>7</v>
      </c>
      <c r="N21" s="734"/>
      <c r="O21" s="734"/>
      <c r="P21" s="734"/>
      <c r="Q21" s="734"/>
      <c r="R21" s="734"/>
      <c r="S21" s="734"/>
      <c r="T21" s="734"/>
      <c r="U21" s="734"/>
      <c r="V21" s="734"/>
      <c r="W21" s="734"/>
      <c r="X21" s="734"/>
      <c r="Y21" s="734"/>
      <c r="Z21" s="734"/>
      <c r="AA21" s="734"/>
      <c r="AB21" s="734"/>
      <c r="AC21" s="734"/>
      <c r="AD21" s="734"/>
      <c r="AE21" s="734"/>
      <c r="AF21" s="734"/>
      <c r="AG21" s="169" t="s">
        <v>600</v>
      </c>
    </row>
    <row r="22" spans="1:37" ht="15" customHeight="1">
      <c r="A22" s="699"/>
      <c r="B22" s="699"/>
      <c r="C22" s="699"/>
      <c r="D22" s="699">
        <v>1</v>
      </c>
      <c r="G22" s="440"/>
      <c r="H22" s="284"/>
      <c r="I22" s="518"/>
      <c r="J22" s="39"/>
      <c r="K22" s="31"/>
      <c r="L22" s="402" t="str">
        <f>mergeValue(A22) &amp;"."&amp; mergeValue(B22)&amp;"."&amp; mergeValue(C22)&amp;"."&amp; mergeValue(D22)</f>
        <v>1.1.1.1</v>
      </c>
      <c r="M22" s="420" t="s">
        <v>21</v>
      </c>
      <c r="N22" s="734"/>
      <c r="O22" s="734"/>
      <c r="P22" s="734"/>
      <c r="Q22" s="734"/>
      <c r="R22" s="734"/>
      <c r="S22" s="734"/>
      <c r="T22" s="734"/>
      <c r="U22" s="734"/>
      <c r="V22" s="734"/>
      <c r="W22" s="734"/>
      <c r="X22" s="734"/>
      <c r="Y22" s="734"/>
      <c r="Z22" s="734"/>
      <c r="AA22" s="734"/>
      <c r="AB22" s="734"/>
      <c r="AC22" s="734"/>
      <c r="AD22" s="734"/>
      <c r="AE22" s="734"/>
      <c r="AF22" s="734"/>
      <c r="AG22" s="169" t="s">
        <v>623</v>
      </c>
    </row>
    <row r="23" spans="1:37" ht="20.100000000000001" customHeight="1">
      <c r="A23" s="699"/>
      <c r="B23" s="699"/>
      <c r="C23" s="699"/>
      <c r="D23" s="699"/>
      <c r="E23" s="699">
        <v>1</v>
      </c>
      <c r="G23" s="440"/>
      <c r="H23" s="284"/>
      <c r="I23" s="410"/>
      <c r="J23" s="520"/>
      <c r="K23" s="620"/>
      <c r="L23" s="735" t="str">
        <f>mergeValue(A23) &amp;"."&amp; mergeValue(B23)&amp;"."&amp; mergeValue(C23)&amp;"."&amp; mergeValue(D23)&amp;"."&amp; mergeValue(E23)</f>
        <v>1.1.1.1.1</v>
      </c>
      <c r="M23" s="736"/>
      <c r="N23" s="695" t="s">
        <v>84</v>
      </c>
      <c r="O23" s="730"/>
      <c r="P23" s="726">
        <v>1</v>
      </c>
      <c r="Q23" s="727"/>
      <c r="R23" s="695" t="s">
        <v>84</v>
      </c>
      <c r="S23" s="730"/>
      <c r="T23" s="726">
        <v>1</v>
      </c>
      <c r="U23" s="727"/>
      <c r="V23" s="695" t="s">
        <v>84</v>
      </c>
      <c r="W23" s="427"/>
      <c r="X23" s="94">
        <v>1</v>
      </c>
      <c r="Y23" s="541"/>
      <c r="Z23" s="472"/>
      <c r="AA23" s="472"/>
      <c r="AB23" s="705"/>
      <c r="AC23" s="695" t="s">
        <v>83</v>
      </c>
      <c r="AD23" s="705"/>
      <c r="AE23" s="695" t="s">
        <v>84</v>
      </c>
      <c r="AF23" s="436"/>
      <c r="AG23" s="723" t="s">
        <v>622</v>
      </c>
      <c r="AH23" s="173" t="str">
        <f>strCheckDate(Z24:AF24)</f>
        <v/>
      </c>
      <c r="AI23" s="182" t="str">
        <f>IF(AND(COUNTIF(AJ18:AJ27,AJ23)&gt;1,AJ23&lt;&gt;""),"ErrUnique:HasDoubleConn","")</f>
        <v/>
      </c>
      <c r="AJ23" s="182"/>
      <c r="AK23" s="182"/>
    </row>
    <row r="24" spans="1:37" ht="20.100000000000001" customHeight="1">
      <c r="A24" s="699"/>
      <c r="B24" s="699"/>
      <c r="C24" s="699"/>
      <c r="D24" s="699"/>
      <c r="E24" s="699"/>
      <c r="G24" s="440"/>
      <c r="H24" s="284"/>
      <c r="I24" s="410"/>
      <c r="J24" s="520"/>
      <c r="K24" s="620"/>
      <c r="L24" s="735"/>
      <c r="M24" s="736"/>
      <c r="N24" s="695"/>
      <c r="O24" s="730"/>
      <c r="P24" s="726"/>
      <c r="Q24" s="728"/>
      <c r="R24" s="695"/>
      <c r="S24" s="730"/>
      <c r="T24" s="726"/>
      <c r="U24" s="729"/>
      <c r="V24" s="695"/>
      <c r="W24" s="442"/>
      <c r="X24" s="144"/>
      <c r="Y24" s="144"/>
      <c r="Z24" s="431"/>
      <c r="AA24" s="444" t="str">
        <f>AB23 &amp; "-" &amp; AD23</f>
        <v>-</v>
      </c>
      <c r="AB24" s="694"/>
      <c r="AC24" s="695"/>
      <c r="AD24" s="694"/>
      <c r="AE24" s="695"/>
      <c r="AF24" s="473"/>
      <c r="AG24" s="724"/>
      <c r="AI24" s="182"/>
      <c r="AJ24" s="182"/>
      <c r="AK24" s="182"/>
    </row>
    <row r="25" spans="1:37" ht="20.100000000000001" customHeight="1">
      <c r="A25" s="699"/>
      <c r="B25" s="699"/>
      <c r="C25" s="699"/>
      <c r="D25" s="699"/>
      <c r="E25" s="699"/>
      <c r="G25" s="440"/>
      <c r="H25" s="284"/>
      <c r="I25" s="410"/>
      <c r="J25" s="520"/>
      <c r="K25" s="620"/>
      <c r="L25" s="735"/>
      <c r="M25" s="736"/>
      <c r="N25" s="695"/>
      <c r="O25" s="730"/>
      <c r="P25" s="726"/>
      <c r="Q25" s="729"/>
      <c r="R25" s="695"/>
      <c r="S25" s="443"/>
      <c r="T25" s="135"/>
      <c r="U25" s="144"/>
      <c r="V25" s="430"/>
      <c r="W25" s="430"/>
      <c r="X25" s="430"/>
      <c r="Y25" s="430"/>
      <c r="Z25" s="431"/>
      <c r="AA25" s="431"/>
      <c r="AB25" s="432"/>
      <c r="AC25" s="141"/>
      <c r="AD25" s="141"/>
      <c r="AE25" s="432"/>
      <c r="AF25" s="141"/>
      <c r="AG25" s="724"/>
      <c r="AI25" s="182"/>
      <c r="AJ25" s="182"/>
      <c r="AK25" s="182"/>
    </row>
    <row r="26" spans="1:37" ht="20.100000000000001" customHeight="1">
      <c r="A26" s="699"/>
      <c r="B26" s="699"/>
      <c r="C26" s="699"/>
      <c r="D26" s="699"/>
      <c r="E26" s="699"/>
      <c r="G26" s="440"/>
      <c r="H26" s="284"/>
      <c r="I26" s="410"/>
      <c r="J26" s="520"/>
      <c r="K26" s="620"/>
      <c r="L26" s="735"/>
      <c r="M26" s="736"/>
      <c r="N26" s="695"/>
      <c r="O26" s="433"/>
      <c r="P26" s="435"/>
      <c r="Q26" s="434"/>
      <c r="R26" s="430"/>
      <c r="S26" s="430"/>
      <c r="T26" s="430"/>
      <c r="U26" s="430"/>
      <c r="V26" s="430"/>
      <c r="W26" s="430"/>
      <c r="X26" s="430"/>
      <c r="Y26" s="430"/>
      <c r="Z26" s="431"/>
      <c r="AA26" s="431"/>
      <c r="AB26" s="432"/>
      <c r="AC26" s="141"/>
      <c r="AD26" s="141"/>
      <c r="AE26" s="432"/>
      <c r="AF26" s="141"/>
      <c r="AG26" s="724"/>
      <c r="AI26" s="182"/>
      <c r="AJ26" s="182"/>
      <c r="AK26" s="182"/>
    </row>
    <row r="27" spans="1:37" customFormat="1" ht="15" customHeight="1">
      <c r="A27" s="699"/>
      <c r="B27" s="699"/>
      <c r="C27" s="699"/>
      <c r="D27" s="699"/>
      <c r="E27" s="510"/>
      <c r="F27" s="175"/>
      <c r="G27" s="175"/>
      <c r="H27" s="175"/>
      <c r="I27" s="410"/>
      <c r="J27" s="520"/>
      <c r="K27" s="2"/>
      <c r="L27" s="416"/>
      <c r="M27" s="421" t="s">
        <v>5</v>
      </c>
      <c r="N27" s="421"/>
      <c r="O27" s="421"/>
      <c r="P27" s="421"/>
      <c r="Q27" s="421"/>
      <c r="R27" s="421"/>
      <c r="S27" s="421"/>
      <c r="T27" s="421"/>
      <c r="U27" s="421"/>
      <c r="V27" s="421"/>
      <c r="W27" s="421"/>
      <c r="X27" s="421"/>
      <c r="Y27" s="421"/>
      <c r="Z27" s="421"/>
      <c r="AA27" s="421"/>
      <c r="AB27" s="421"/>
      <c r="AC27" s="421"/>
      <c r="AD27" s="421"/>
      <c r="AE27" s="421"/>
      <c r="AF27" s="421"/>
      <c r="AG27" s="725"/>
      <c r="AH27" s="175"/>
      <c r="AI27" s="175"/>
      <c r="AJ27" s="175"/>
      <c r="AK27" s="175"/>
    </row>
    <row r="28" spans="1:37" customFormat="1" ht="15" customHeight="1">
      <c r="A28" s="699"/>
      <c r="B28" s="699"/>
      <c r="C28" s="699"/>
      <c r="D28" s="510"/>
      <c r="E28" s="510"/>
      <c r="F28" s="175"/>
      <c r="G28" s="440"/>
      <c r="H28" s="175"/>
      <c r="I28" s="2"/>
      <c r="J28" s="73"/>
      <c r="K28" s="2"/>
      <c r="L28" s="416"/>
      <c r="M28" s="130" t="s">
        <v>16</v>
      </c>
      <c r="N28" s="130"/>
      <c r="O28" s="130"/>
      <c r="P28" s="130"/>
      <c r="Q28" s="130"/>
      <c r="R28" s="130"/>
      <c r="S28" s="130"/>
      <c r="T28" s="130"/>
      <c r="U28" s="130"/>
      <c r="V28" s="130"/>
      <c r="W28" s="130"/>
      <c r="X28" s="130"/>
      <c r="Y28" s="130"/>
      <c r="Z28" s="130"/>
      <c r="AA28" s="130"/>
      <c r="AB28" s="130"/>
      <c r="AC28" s="130"/>
      <c r="AD28" s="130"/>
      <c r="AE28" s="130"/>
      <c r="AF28" s="141"/>
      <c r="AG28" s="426"/>
      <c r="AH28" s="175"/>
      <c r="AI28" s="175"/>
      <c r="AJ28" s="175"/>
      <c r="AK28" s="175"/>
    </row>
    <row r="29" spans="1:37" customFormat="1" ht="15" customHeight="1">
      <c r="A29" s="699"/>
      <c r="B29" s="699"/>
      <c r="C29" s="510"/>
      <c r="D29" s="510"/>
      <c r="E29" s="510"/>
      <c r="F29" s="175"/>
      <c r="G29" s="440"/>
      <c r="H29" s="175"/>
      <c r="I29" s="2"/>
      <c r="J29" s="73"/>
      <c r="K29" s="2"/>
      <c r="L29" s="416"/>
      <c r="M29" s="129" t="s">
        <v>17</v>
      </c>
      <c r="N29" s="129"/>
      <c r="O29" s="129"/>
      <c r="P29" s="129"/>
      <c r="Q29" s="129"/>
      <c r="R29" s="129"/>
      <c r="S29" s="129"/>
      <c r="T29" s="129"/>
      <c r="U29" s="129"/>
      <c r="V29" s="129"/>
      <c r="W29" s="129"/>
      <c r="X29" s="129"/>
      <c r="Y29" s="129"/>
      <c r="Z29" s="417"/>
      <c r="AA29" s="417"/>
      <c r="AB29" s="432"/>
      <c r="AC29" s="141"/>
      <c r="AD29" s="429"/>
      <c r="AE29" s="129"/>
      <c r="AF29" s="141"/>
      <c r="AG29" s="426"/>
      <c r="AH29" s="175"/>
      <c r="AI29" s="175"/>
      <c r="AJ29" s="175"/>
      <c r="AK29" s="175"/>
    </row>
    <row r="30" spans="1:37" customFormat="1" ht="15" customHeight="1">
      <c r="A30" s="699"/>
      <c r="B30" s="510"/>
      <c r="C30" s="510"/>
      <c r="D30" s="510"/>
      <c r="E30" s="510"/>
      <c r="F30" s="175"/>
      <c r="G30" s="440"/>
      <c r="H30" s="175"/>
      <c r="I30" s="2"/>
      <c r="J30" s="73"/>
      <c r="K30" s="2"/>
      <c r="L30" s="416"/>
      <c r="M30" s="135" t="s">
        <v>18</v>
      </c>
      <c r="N30" s="135"/>
      <c r="O30" s="135"/>
      <c r="P30" s="135"/>
      <c r="Q30" s="135"/>
      <c r="R30" s="135"/>
      <c r="S30" s="135"/>
      <c r="T30" s="135"/>
      <c r="U30" s="135"/>
      <c r="V30" s="135"/>
      <c r="W30" s="135"/>
      <c r="X30" s="135"/>
      <c r="Y30" s="135"/>
      <c r="Z30" s="417"/>
      <c r="AA30" s="417"/>
      <c r="AB30" s="432"/>
      <c r="AC30" s="141"/>
      <c r="AD30" s="429"/>
      <c r="AE30" s="129"/>
      <c r="AF30" s="141"/>
      <c r="AG30" s="426"/>
      <c r="AH30" s="175"/>
      <c r="AI30" s="175"/>
      <c r="AJ30" s="175"/>
      <c r="AK30" s="175"/>
    </row>
    <row r="31" spans="1:37" customFormat="1" ht="15" customHeight="1">
      <c r="G31" s="136"/>
      <c r="H31" s="2"/>
      <c r="I31" s="481"/>
      <c r="J31" s="73"/>
      <c r="L31" s="416"/>
      <c r="M31" s="144" t="s">
        <v>308</v>
      </c>
      <c r="N31" s="144"/>
      <c r="O31" s="144"/>
      <c r="P31" s="144"/>
      <c r="Q31" s="144"/>
      <c r="R31" s="144"/>
      <c r="S31" s="144"/>
      <c r="T31" s="144"/>
      <c r="U31" s="144"/>
      <c r="V31" s="144"/>
      <c r="W31" s="144"/>
      <c r="X31" s="144"/>
      <c r="Y31" s="144"/>
      <c r="Z31" s="417"/>
      <c r="AA31" s="417"/>
      <c r="AB31" s="432"/>
      <c r="AC31" s="141"/>
      <c r="AD31" s="429"/>
      <c r="AE31" s="129"/>
      <c r="AF31" s="141"/>
      <c r="AG31" s="426"/>
      <c r="AH31" s="175"/>
      <c r="AI31" s="175"/>
      <c r="AJ31" s="175"/>
      <c r="AK31" s="175"/>
    </row>
    <row r="33" spans="12:37" ht="102" customHeight="1">
      <c r="L33" s="1">
        <v>1</v>
      </c>
      <c r="M33" s="663" t="s">
        <v>747</v>
      </c>
      <c r="N33" s="663"/>
      <c r="O33" s="663"/>
      <c r="P33" s="663"/>
      <c r="Q33" s="663"/>
      <c r="R33" s="663"/>
      <c r="S33" s="663"/>
      <c r="T33" s="663"/>
      <c r="U33" s="663"/>
      <c r="V33" s="663"/>
      <c r="W33" s="663"/>
      <c r="X33" s="663"/>
      <c r="Y33" s="663"/>
      <c r="Z33" s="663"/>
      <c r="AA33" s="663"/>
      <c r="AB33" s="663"/>
      <c r="AC33" s="663"/>
      <c r="AD33" s="663"/>
      <c r="AE33" s="663"/>
      <c r="AF33" s="663"/>
      <c r="AG33" s="663"/>
      <c r="AH33" s="184"/>
      <c r="AI33" s="184"/>
      <c r="AJ33" s="184"/>
      <c r="AK33" s="184"/>
    </row>
    <row r="34" spans="12:37" ht="14.25" customHeight="1">
      <c r="L34" s="407"/>
      <c r="M34" s="408"/>
      <c r="N34" s="408"/>
      <c r="O34" s="408"/>
      <c r="P34" s="408"/>
      <c r="Q34" s="408"/>
      <c r="R34" s="408"/>
      <c r="S34" s="408"/>
      <c r="T34" s="408"/>
      <c r="U34" s="408"/>
      <c r="V34" s="408"/>
      <c r="W34" s="408"/>
      <c r="X34" s="408"/>
      <c r="Y34" s="408"/>
      <c r="Z34" s="411"/>
      <c r="AA34" s="411"/>
      <c r="AB34" s="411"/>
      <c r="AC34" s="411"/>
      <c r="AD34" s="411"/>
      <c r="AE34" s="411"/>
      <c r="AF34" s="411"/>
      <c r="AG34" s="411"/>
      <c r="AH34" s="412"/>
      <c r="AI34" s="412"/>
      <c r="AJ34" s="412"/>
      <c r="AK34" s="412"/>
    </row>
  </sheetData>
  <sheetProtection password="FA9C" sheet="1" objects="1" scenarios="1" formatColumns="0" formatRows="0"/>
  <dataConsolidate link="1"/>
  <mergeCells count="52">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AC17:AD17"/>
    <mergeCell ref="V15:Y17"/>
    <mergeCell ref="Z16:AA16"/>
    <mergeCell ref="AB16:AD16"/>
    <mergeCell ref="O7:T7"/>
    <mergeCell ref="O10:T10"/>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207</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9"/>
  <sheetViews>
    <sheetView showGridLines="0" zoomScaleNormal="100" workbookViewId="0"/>
  </sheetViews>
  <sheetFormatPr defaultRowHeight="11.25"/>
  <cols>
    <col min="1" max="1" width="30.7109375" style="10" customWidth="1"/>
    <col min="2" max="2" width="80.7109375" style="10" customWidth="1"/>
    <col min="3" max="3" width="30.7109375" style="10" customWidth="1"/>
    <col min="4" max="16384" width="9.140625" style="9"/>
  </cols>
  <sheetData>
    <row r="1" spans="1:4" ht="24" customHeight="1">
      <c r="A1" s="99" t="s">
        <v>69</v>
      </c>
      <c r="B1" s="99" t="s">
        <v>70</v>
      </c>
      <c r="C1" s="99" t="s">
        <v>71</v>
      </c>
      <c r="D1" s="8"/>
    </row>
    <row r="2" spans="1:4">
      <c r="A2" s="587">
        <v>45049.396180555559</v>
      </c>
      <c r="B2" s="10" t="s">
        <v>760</v>
      </c>
      <c r="C2" s="10" t="s">
        <v>439</v>
      </c>
    </row>
    <row r="3" spans="1:4">
      <c r="A3" s="587">
        <v>45049.396203703705</v>
      </c>
      <c r="B3" s="10" t="s">
        <v>761</v>
      </c>
      <c r="C3" s="10" t="s">
        <v>439</v>
      </c>
    </row>
    <row r="4" spans="1:4">
      <c r="A4" s="587">
        <v>45049.39634259259</v>
      </c>
      <c r="B4" s="10" t="s">
        <v>760</v>
      </c>
      <c r="C4" s="10" t="s">
        <v>439</v>
      </c>
    </row>
    <row r="5" spans="1:4">
      <c r="A5" s="587">
        <v>45049.396354166667</v>
      </c>
      <c r="B5" s="10" t="s">
        <v>761</v>
      </c>
      <c r="C5" s="10" t="s">
        <v>439</v>
      </c>
    </row>
    <row r="6" spans="1:4">
      <c r="A6" s="587">
        <v>45049.399027777778</v>
      </c>
      <c r="B6" s="10" t="s">
        <v>760</v>
      </c>
      <c r="C6" s="10" t="s">
        <v>439</v>
      </c>
    </row>
    <row r="7" spans="1:4">
      <c r="A7" s="587">
        <v>45049.399050925924</v>
      </c>
      <c r="B7" s="10" t="s">
        <v>761</v>
      </c>
      <c r="C7" s="10" t="s">
        <v>439</v>
      </c>
    </row>
    <row r="8" spans="1:4">
      <c r="A8" s="587">
        <v>45050.735069444447</v>
      </c>
      <c r="B8" s="10" t="s">
        <v>760</v>
      </c>
      <c r="C8" s="10" t="s">
        <v>439</v>
      </c>
    </row>
    <row r="9" spans="1:4">
      <c r="A9" s="587">
        <v>45050.735092592593</v>
      </c>
      <c r="B9" s="10" t="s">
        <v>761</v>
      </c>
      <c r="C9" s="10" t="s">
        <v>439</v>
      </c>
    </row>
  </sheetData>
  <sheetProtection algorithmName="SHA-512" hashValue="NQvM4j2hbdmw1EiOBIfwtHE1iuYOkMuKrsdyF/gbukAVfgmiO20nwT55xGhdM6wa24WuM31u57158GbyhatNKg==" saltValue="8TU5nZd8JpeC+F8lnz0Epw=="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7.42578125" style="31" customWidth="1"/>
    <col min="14" max="14" width="2.7109375" style="31" hidden="1" customWidth="1"/>
    <col min="15" max="18" width="23.7109375" style="31" customWidth="1"/>
    <col min="19" max="19" width="11.7109375" style="31" customWidth="1"/>
    <col min="20" max="20" width="3.7109375" style="31" customWidth="1"/>
    <col min="21" max="21" width="11.7109375" style="31" customWidth="1"/>
    <col min="22" max="22" width="8.5703125" style="31" hidden="1" customWidth="1"/>
    <col min="23" max="23" width="4.7109375" style="31" customWidth="1"/>
    <col min="24" max="24" width="115.7109375" style="31" customWidth="1"/>
    <col min="25" max="29" width="10.5703125" style="173"/>
    <col min="30" max="246" width="10.5703125" style="31"/>
    <col min="247" max="254" width="0" style="31" hidden="1" customWidth="1"/>
    <col min="255" max="257" width="3.7109375" style="31" customWidth="1"/>
    <col min="258" max="258" width="12.7109375" style="31" customWidth="1"/>
    <col min="259" max="259" width="47.42578125" style="31" customWidth="1"/>
    <col min="260" max="260" width="0" style="31" hidden="1" customWidth="1"/>
    <col min="261" max="261" width="24.7109375" style="31" customWidth="1"/>
    <col min="262" max="262" width="14.7109375" style="31" customWidth="1"/>
    <col min="263" max="264" width="15.7109375" style="31" customWidth="1"/>
    <col min="265" max="265" width="11.7109375" style="31" customWidth="1"/>
    <col min="266" max="266" width="6.42578125" style="31" bestFit="1" customWidth="1"/>
    <col min="267" max="267" width="11.7109375" style="31" customWidth="1"/>
    <col min="268" max="268" width="0" style="31" hidden="1" customWidth="1"/>
    <col min="269" max="269" width="3.7109375" style="31" customWidth="1"/>
    <col min="270" max="270" width="11.140625" style="31" bestFit="1" customWidth="1"/>
    <col min="271" max="502" width="10.5703125" style="31"/>
    <col min="503" max="510" width="0" style="31" hidden="1" customWidth="1"/>
    <col min="511" max="513" width="3.7109375" style="31" customWidth="1"/>
    <col min="514" max="514" width="12.7109375" style="31" customWidth="1"/>
    <col min="515" max="515" width="47.42578125" style="31" customWidth="1"/>
    <col min="516" max="516" width="0" style="31" hidden="1" customWidth="1"/>
    <col min="517" max="517" width="24.7109375" style="31" customWidth="1"/>
    <col min="518" max="518" width="14.7109375" style="31" customWidth="1"/>
    <col min="519" max="520" width="15.7109375" style="31" customWidth="1"/>
    <col min="521" max="521" width="11.7109375" style="31" customWidth="1"/>
    <col min="522" max="522" width="6.42578125" style="31" bestFit="1" customWidth="1"/>
    <col min="523" max="523" width="11.7109375" style="31" customWidth="1"/>
    <col min="524" max="524" width="0" style="31" hidden="1" customWidth="1"/>
    <col min="525" max="525" width="3.7109375" style="31" customWidth="1"/>
    <col min="526" max="526" width="11.140625" style="31" bestFit="1" customWidth="1"/>
    <col min="527" max="758" width="10.5703125" style="31"/>
    <col min="759" max="766" width="0" style="31" hidden="1" customWidth="1"/>
    <col min="767" max="769" width="3.7109375" style="31" customWidth="1"/>
    <col min="770" max="770" width="12.7109375" style="31" customWidth="1"/>
    <col min="771" max="771" width="47.42578125" style="31" customWidth="1"/>
    <col min="772" max="772" width="0" style="31" hidden="1" customWidth="1"/>
    <col min="773" max="773" width="24.7109375" style="31" customWidth="1"/>
    <col min="774" max="774" width="14.7109375" style="31" customWidth="1"/>
    <col min="775" max="776" width="15.7109375" style="31" customWidth="1"/>
    <col min="777" max="777" width="11.7109375" style="31" customWidth="1"/>
    <col min="778" max="778" width="6.42578125" style="31" bestFit="1" customWidth="1"/>
    <col min="779" max="779" width="11.7109375" style="31" customWidth="1"/>
    <col min="780" max="780" width="0" style="31" hidden="1" customWidth="1"/>
    <col min="781" max="781" width="3.7109375" style="31" customWidth="1"/>
    <col min="782" max="782" width="11.140625" style="31" bestFit="1" customWidth="1"/>
    <col min="783" max="1014" width="10.5703125" style="31"/>
    <col min="1015" max="1022" width="0" style="31" hidden="1" customWidth="1"/>
    <col min="1023" max="1025" width="3.7109375" style="31" customWidth="1"/>
    <col min="1026" max="1026" width="12.7109375" style="31" customWidth="1"/>
    <col min="1027" max="1027" width="47.42578125" style="31" customWidth="1"/>
    <col min="1028" max="1028" width="0" style="31" hidden="1" customWidth="1"/>
    <col min="1029" max="1029" width="24.7109375" style="31" customWidth="1"/>
    <col min="1030" max="1030" width="14.7109375" style="31" customWidth="1"/>
    <col min="1031" max="1032" width="15.7109375" style="31" customWidth="1"/>
    <col min="1033" max="1033" width="11.7109375" style="31" customWidth="1"/>
    <col min="1034" max="1034" width="6.42578125" style="31" bestFit="1" customWidth="1"/>
    <col min="1035" max="1035" width="11.7109375" style="31" customWidth="1"/>
    <col min="1036" max="1036" width="0" style="31" hidden="1" customWidth="1"/>
    <col min="1037" max="1037" width="3.7109375" style="31" customWidth="1"/>
    <col min="1038" max="1038" width="11.140625" style="31" bestFit="1" customWidth="1"/>
    <col min="1039" max="1270" width="10.5703125" style="31"/>
    <col min="1271" max="1278" width="0" style="31" hidden="1" customWidth="1"/>
    <col min="1279" max="1281" width="3.7109375" style="31" customWidth="1"/>
    <col min="1282" max="1282" width="12.7109375" style="31" customWidth="1"/>
    <col min="1283" max="1283" width="47.42578125" style="31" customWidth="1"/>
    <col min="1284" max="1284" width="0" style="31" hidden="1" customWidth="1"/>
    <col min="1285" max="1285" width="24.7109375" style="31" customWidth="1"/>
    <col min="1286" max="1286" width="14.7109375" style="31" customWidth="1"/>
    <col min="1287" max="1288" width="15.7109375" style="31" customWidth="1"/>
    <col min="1289" max="1289" width="11.7109375" style="31" customWidth="1"/>
    <col min="1290" max="1290" width="6.42578125" style="31" bestFit="1" customWidth="1"/>
    <col min="1291" max="1291" width="11.7109375" style="31" customWidth="1"/>
    <col min="1292" max="1292" width="0" style="31" hidden="1" customWidth="1"/>
    <col min="1293" max="1293" width="3.7109375" style="31" customWidth="1"/>
    <col min="1294" max="1294" width="11.140625" style="31" bestFit="1" customWidth="1"/>
    <col min="1295" max="1526" width="10.5703125" style="31"/>
    <col min="1527" max="1534" width="0" style="31" hidden="1" customWidth="1"/>
    <col min="1535" max="1537" width="3.7109375" style="31" customWidth="1"/>
    <col min="1538" max="1538" width="12.7109375" style="31" customWidth="1"/>
    <col min="1539" max="1539" width="47.42578125" style="31" customWidth="1"/>
    <col min="1540" max="1540" width="0" style="31" hidden="1" customWidth="1"/>
    <col min="1541" max="1541" width="24.7109375" style="31" customWidth="1"/>
    <col min="1542" max="1542" width="14.7109375" style="31" customWidth="1"/>
    <col min="1543" max="1544" width="15.7109375" style="31" customWidth="1"/>
    <col min="1545" max="1545" width="11.7109375" style="31" customWidth="1"/>
    <col min="1546" max="1546" width="6.42578125" style="31" bestFit="1" customWidth="1"/>
    <col min="1547" max="1547" width="11.7109375" style="31" customWidth="1"/>
    <col min="1548" max="1548" width="0" style="31" hidden="1" customWidth="1"/>
    <col min="1549" max="1549" width="3.7109375" style="31" customWidth="1"/>
    <col min="1550" max="1550" width="11.140625" style="31" bestFit="1" customWidth="1"/>
    <col min="1551" max="1782" width="10.5703125" style="31"/>
    <col min="1783" max="1790" width="0" style="31" hidden="1" customWidth="1"/>
    <col min="1791" max="1793" width="3.7109375" style="31" customWidth="1"/>
    <col min="1794" max="1794" width="12.7109375" style="31" customWidth="1"/>
    <col min="1795" max="1795" width="47.42578125" style="31" customWidth="1"/>
    <col min="1796" max="1796" width="0" style="31" hidden="1" customWidth="1"/>
    <col min="1797" max="1797" width="24.7109375" style="31" customWidth="1"/>
    <col min="1798" max="1798" width="14.7109375" style="31" customWidth="1"/>
    <col min="1799" max="1800" width="15.7109375" style="31" customWidth="1"/>
    <col min="1801" max="1801" width="11.7109375" style="31" customWidth="1"/>
    <col min="1802" max="1802" width="6.42578125" style="31" bestFit="1" customWidth="1"/>
    <col min="1803" max="1803" width="11.7109375" style="31" customWidth="1"/>
    <col min="1804" max="1804" width="0" style="31" hidden="1" customWidth="1"/>
    <col min="1805" max="1805" width="3.7109375" style="31" customWidth="1"/>
    <col min="1806" max="1806" width="11.140625" style="31" bestFit="1" customWidth="1"/>
    <col min="1807" max="2038" width="10.5703125" style="31"/>
    <col min="2039" max="2046" width="0" style="31" hidden="1" customWidth="1"/>
    <col min="2047" max="2049" width="3.7109375" style="31" customWidth="1"/>
    <col min="2050" max="2050" width="12.7109375" style="31" customWidth="1"/>
    <col min="2051" max="2051" width="47.42578125" style="31" customWidth="1"/>
    <col min="2052" max="2052" width="0" style="31" hidden="1" customWidth="1"/>
    <col min="2053" max="2053" width="24.7109375" style="31" customWidth="1"/>
    <col min="2054" max="2054" width="14.7109375" style="31" customWidth="1"/>
    <col min="2055" max="2056" width="15.7109375" style="31" customWidth="1"/>
    <col min="2057" max="2057" width="11.7109375" style="31" customWidth="1"/>
    <col min="2058" max="2058" width="6.42578125" style="31" bestFit="1" customWidth="1"/>
    <col min="2059" max="2059" width="11.7109375" style="31" customWidth="1"/>
    <col min="2060" max="2060" width="0" style="31" hidden="1" customWidth="1"/>
    <col min="2061" max="2061" width="3.7109375" style="31" customWidth="1"/>
    <col min="2062" max="2062" width="11.140625" style="31" bestFit="1" customWidth="1"/>
    <col min="2063" max="2294" width="10.5703125" style="31"/>
    <col min="2295" max="2302" width="0" style="31" hidden="1" customWidth="1"/>
    <col min="2303" max="2305" width="3.7109375" style="31" customWidth="1"/>
    <col min="2306" max="2306" width="12.7109375" style="31" customWidth="1"/>
    <col min="2307" max="2307" width="47.42578125" style="31" customWidth="1"/>
    <col min="2308" max="2308" width="0" style="31" hidden="1" customWidth="1"/>
    <col min="2309" max="2309" width="24.7109375" style="31" customWidth="1"/>
    <col min="2310" max="2310" width="14.7109375" style="31" customWidth="1"/>
    <col min="2311" max="2312" width="15.7109375" style="31" customWidth="1"/>
    <col min="2313" max="2313" width="11.7109375" style="31" customWidth="1"/>
    <col min="2314" max="2314" width="6.42578125" style="31" bestFit="1" customWidth="1"/>
    <col min="2315" max="2315" width="11.7109375" style="31" customWidth="1"/>
    <col min="2316" max="2316" width="0" style="31" hidden="1" customWidth="1"/>
    <col min="2317" max="2317" width="3.7109375" style="31" customWidth="1"/>
    <col min="2318" max="2318" width="11.140625" style="31" bestFit="1" customWidth="1"/>
    <col min="2319" max="2550" width="10.5703125" style="31"/>
    <col min="2551" max="2558" width="0" style="31" hidden="1" customWidth="1"/>
    <col min="2559" max="2561" width="3.7109375" style="31" customWidth="1"/>
    <col min="2562" max="2562" width="12.7109375" style="31" customWidth="1"/>
    <col min="2563" max="2563" width="47.42578125" style="31" customWidth="1"/>
    <col min="2564" max="2564" width="0" style="31" hidden="1" customWidth="1"/>
    <col min="2565" max="2565" width="24.7109375" style="31" customWidth="1"/>
    <col min="2566" max="2566" width="14.7109375" style="31" customWidth="1"/>
    <col min="2567" max="2568" width="15.7109375" style="31" customWidth="1"/>
    <col min="2569" max="2569" width="11.7109375" style="31" customWidth="1"/>
    <col min="2570" max="2570" width="6.42578125" style="31" bestFit="1" customWidth="1"/>
    <col min="2571" max="2571" width="11.7109375" style="31" customWidth="1"/>
    <col min="2572" max="2572" width="0" style="31" hidden="1" customWidth="1"/>
    <col min="2573" max="2573" width="3.7109375" style="31" customWidth="1"/>
    <col min="2574" max="2574" width="11.140625" style="31" bestFit="1" customWidth="1"/>
    <col min="2575" max="2806" width="10.5703125" style="31"/>
    <col min="2807" max="2814" width="0" style="31" hidden="1" customWidth="1"/>
    <col min="2815" max="2817" width="3.7109375" style="31" customWidth="1"/>
    <col min="2818" max="2818" width="12.7109375" style="31" customWidth="1"/>
    <col min="2819" max="2819" width="47.42578125" style="31" customWidth="1"/>
    <col min="2820" max="2820" width="0" style="31" hidden="1" customWidth="1"/>
    <col min="2821" max="2821" width="24.7109375" style="31" customWidth="1"/>
    <col min="2822" max="2822" width="14.7109375" style="31" customWidth="1"/>
    <col min="2823" max="2824" width="15.7109375" style="31" customWidth="1"/>
    <col min="2825" max="2825" width="11.7109375" style="31" customWidth="1"/>
    <col min="2826" max="2826" width="6.42578125" style="31" bestFit="1" customWidth="1"/>
    <col min="2827" max="2827" width="11.7109375" style="31" customWidth="1"/>
    <col min="2828" max="2828" width="0" style="31" hidden="1" customWidth="1"/>
    <col min="2829" max="2829" width="3.7109375" style="31" customWidth="1"/>
    <col min="2830" max="2830" width="11.140625" style="31" bestFit="1" customWidth="1"/>
    <col min="2831" max="3062" width="10.5703125" style="31"/>
    <col min="3063" max="3070" width="0" style="31" hidden="1" customWidth="1"/>
    <col min="3071" max="3073" width="3.7109375" style="31" customWidth="1"/>
    <col min="3074" max="3074" width="12.7109375" style="31" customWidth="1"/>
    <col min="3075" max="3075" width="47.42578125" style="31" customWidth="1"/>
    <col min="3076" max="3076" width="0" style="31" hidden="1" customWidth="1"/>
    <col min="3077" max="3077" width="24.7109375" style="31" customWidth="1"/>
    <col min="3078" max="3078" width="14.7109375" style="31" customWidth="1"/>
    <col min="3079" max="3080" width="15.7109375" style="31" customWidth="1"/>
    <col min="3081" max="3081" width="11.7109375" style="31" customWidth="1"/>
    <col min="3082" max="3082" width="6.42578125" style="31" bestFit="1" customWidth="1"/>
    <col min="3083" max="3083" width="11.7109375" style="31" customWidth="1"/>
    <col min="3084" max="3084" width="0" style="31" hidden="1" customWidth="1"/>
    <col min="3085" max="3085" width="3.7109375" style="31" customWidth="1"/>
    <col min="3086" max="3086" width="11.140625" style="31" bestFit="1" customWidth="1"/>
    <col min="3087" max="3318" width="10.5703125" style="31"/>
    <col min="3319" max="3326" width="0" style="31" hidden="1" customWidth="1"/>
    <col min="3327" max="3329" width="3.7109375" style="31" customWidth="1"/>
    <col min="3330" max="3330" width="12.7109375" style="31" customWidth="1"/>
    <col min="3331" max="3331" width="47.42578125" style="31" customWidth="1"/>
    <col min="3332" max="3332" width="0" style="31" hidden="1" customWidth="1"/>
    <col min="3333" max="3333" width="24.7109375" style="31" customWidth="1"/>
    <col min="3334" max="3334" width="14.7109375" style="31" customWidth="1"/>
    <col min="3335" max="3336" width="15.7109375" style="31" customWidth="1"/>
    <col min="3337" max="3337" width="11.7109375" style="31" customWidth="1"/>
    <col min="3338" max="3338" width="6.42578125" style="31" bestFit="1" customWidth="1"/>
    <col min="3339" max="3339" width="11.7109375" style="31" customWidth="1"/>
    <col min="3340" max="3340" width="0" style="31" hidden="1" customWidth="1"/>
    <col min="3341" max="3341" width="3.7109375" style="31" customWidth="1"/>
    <col min="3342" max="3342" width="11.140625" style="31" bestFit="1" customWidth="1"/>
    <col min="3343" max="3574" width="10.5703125" style="31"/>
    <col min="3575" max="3582" width="0" style="31" hidden="1" customWidth="1"/>
    <col min="3583" max="3585" width="3.7109375" style="31" customWidth="1"/>
    <col min="3586" max="3586" width="12.7109375" style="31" customWidth="1"/>
    <col min="3587" max="3587" width="47.42578125" style="31" customWidth="1"/>
    <col min="3588" max="3588" width="0" style="31" hidden="1" customWidth="1"/>
    <col min="3589" max="3589" width="24.7109375" style="31" customWidth="1"/>
    <col min="3590" max="3590" width="14.7109375" style="31" customWidth="1"/>
    <col min="3591" max="3592" width="15.7109375" style="31" customWidth="1"/>
    <col min="3593" max="3593" width="11.7109375" style="31" customWidth="1"/>
    <col min="3594" max="3594" width="6.42578125" style="31" bestFit="1" customWidth="1"/>
    <col min="3595" max="3595" width="11.7109375" style="31" customWidth="1"/>
    <col min="3596" max="3596" width="0" style="31" hidden="1" customWidth="1"/>
    <col min="3597" max="3597" width="3.7109375" style="31" customWidth="1"/>
    <col min="3598" max="3598" width="11.140625" style="31" bestFit="1" customWidth="1"/>
    <col min="3599" max="3830" width="10.5703125" style="31"/>
    <col min="3831" max="3838" width="0" style="31" hidden="1" customWidth="1"/>
    <col min="3839" max="3841" width="3.7109375" style="31" customWidth="1"/>
    <col min="3842" max="3842" width="12.7109375" style="31" customWidth="1"/>
    <col min="3843" max="3843" width="47.42578125" style="31" customWidth="1"/>
    <col min="3844" max="3844" width="0" style="31" hidden="1" customWidth="1"/>
    <col min="3845" max="3845" width="24.7109375" style="31" customWidth="1"/>
    <col min="3846" max="3846" width="14.7109375" style="31" customWidth="1"/>
    <col min="3847" max="3848" width="15.7109375" style="31" customWidth="1"/>
    <col min="3849" max="3849" width="11.7109375" style="31" customWidth="1"/>
    <col min="3850" max="3850" width="6.42578125" style="31" bestFit="1" customWidth="1"/>
    <col min="3851" max="3851" width="11.7109375" style="31" customWidth="1"/>
    <col min="3852" max="3852" width="0" style="31" hidden="1" customWidth="1"/>
    <col min="3853" max="3853" width="3.7109375" style="31" customWidth="1"/>
    <col min="3854" max="3854" width="11.140625" style="31" bestFit="1" customWidth="1"/>
    <col min="3855" max="4086" width="10.5703125" style="31"/>
    <col min="4087" max="4094" width="0" style="31" hidden="1" customWidth="1"/>
    <col min="4095" max="4097" width="3.7109375" style="31" customWidth="1"/>
    <col min="4098" max="4098" width="12.7109375" style="31" customWidth="1"/>
    <col min="4099" max="4099" width="47.42578125" style="31" customWidth="1"/>
    <col min="4100" max="4100" width="0" style="31" hidden="1" customWidth="1"/>
    <col min="4101" max="4101" width="24.7109375" style="31" customWidth="1"/>
    <col min="4102" max="4102" width="14.7109375" style="31" customWidth="1"/>
    <col min="4103" max="4104" width="15.7109375" style="31" customWidth="1"/>
    <col min="4105" max="4105" width="11.7109375" style="31" customWidth="1"/>
    <col min="4106" max="4106" width="6.42578125" style="31" bestFit="1" customWidth="1"/>
    <col min="4107" max="4107" width="11.7109375" style="31" customWidth="1"/>
    <col min="4108" max="4108" width="0" style="31" hidden="1" customWidth="1"/>
    <col min="4109" max="4109" width="3.7109375" style="31" customWidth="1"/>
    <col min="4110" max="4110" width="11.140625" style="31" bestFit="1" customWidth="1"/>
    <col min="4111" max="4342" width="10.5703125" style="31"/>
    <col min="4343" max="4350" width="0" style="31" hidden="1" customWidth="1"/>
    <col min="4351" max="4353" width="3.7109375" style="31" customWidth="1"/>
    <col min="4354" max="4354" width="12.7109375" style="31" customWidth="1"/>
    <col min="4355" max="4355" width="47.42578125" style="31" customWidth="1"/>
    <col min="4356" max="4356" width="0" style="31" hidden="1" customWidth="1"/>
    <col min="4357" max="4357" width="24.7109375" style="31" customWidth="1"/>
    <col min="4358" max="4358" width="14.7109375" style="31" customWidth="1"/>
    <col min="4359" max="4360" width="15.7109375" style="31" customWidth="1"/>
    <col min="4361" max="4361" width="11.7109375" style="31" customWidth="1"/>
    <col min="4362" max="4362" width="6.42578125" style="31" bestFit="1" customWidth="1"/>
    <col min="4363" max="4363" width="11.7109375" style="31" customWidth="1"/>
    <col min="4364" max="4364" width="0" style="31" hidden="1" customWidth="1"/>
    <col min="4365" max="4365" width="3.7109375" style="31" customWidth="1"/>
    <col min="4366" max="4366" width="11.140625" style="31" bestFit="1" customWidth="1"/>
    <col min="4367" max="4598" width="10.5703125" style="31"/>
    <col min="4599" max="4606" width="0" style="31" hidden="1" customWidth="1"/>
    <col min="4607" max="4609" width="3.7109375" style="31" customWidth="1"/>
    <col min="4610" max="4610" width="12.7109375" style="31" customWidth="1"/>
    <col min="4611" max="4611" width="47.42578125" style="31" customWidth="1"/>
    <col min="4612" max="4612" width="0" style="31" hidden="1" customWidth="1"/>
    <col min="4613" max="4613" width="24.7109375" style="31" customWidth="1"/>
    <col min="4614" max="4614" width="14.7109375" style="31" customWidth="1"/>
    <col min="4615" max="4616" width="15.7109375" style="31" customWidth="1"/>
    <col min="4617" max="4617" width="11.7109375" style="31" customWidth="1"/>
    <col min="4618" max="4618" width="6.42578125" style="31" bestFit="1" customWidth="1"/>
    <col min="4619" max="4619" width="11.7109375" style="31" customWidth="1"/>
    <col min="4620" max="4620" width="0" style="31" hidden="1" customWidth="1"/>
    <col min="4621" max="4621" width="3.7109375" style="31" customWidth="1"/>
    <col min="4622" max="4622" width="11.140625" style="31" bestFit="1" customWidth="1"/>
    <col min="4623" max="4854" width="10.5703125" style="31"/>
    <col min="4855" max="4862" width="0" style="31" hidden="1" customWidth="1"/>
    <col min="4863" max="4865" width="3.7109375" style="31" customWidth="1"/>
    <col min="4866" max="4866" width="12.7109375" style="31" customWidth="1"/>
    <col min="4867" max="4867" width="47.42578125" style="31" customWidth="1"/>
    <col min="4868" max="4868" width="0" style="31" hidden="1" customWidth="1"/>
    <col min="4869" max="4869" width="24.7109375" style="31" customWidth="1"/>
    <col min="4870" max="4870" width="14.7109375" style="31" customWidth="1"/>
    <col min="4871" max="4872" width="15.7109375" style="31" customWidth="1"/>
    <col min="4873" max="4873" width="11.7109375" style="31" customWidth="1"/>
    <col min="4874" max="4874" width="6.42578125" style="31" bestFit="1" customWidth="1"/>
    <col min="4875" max="4875" width="11.7109375" style="31" customWidth="1"/>
    <col min="4876" max="4876" width="0" style="31" hidden="1" customWidth="1"/>
    <col min="4877" max="4877" width="3.7109375" style="31" customWidth="1"/>
    <col min="4878" max="4878" width="11.140625" style="31" bestFit="1" customWidth="1"/>
    <col min="4879" max="5110" width="10.5703125" style="31"/>
    <col min="5111" max="5118" width="0" style="31" hidden="1" customWidth="1"/>
    <col min="5119" max="5121" width="3.7109375" style="31" customWidth="1"/>
    <col min="5122" max="5122" width="12.7109375" style="31" customWidth="1"/>
    <col min="5123" max="5123" width="47.42578125" style="31" customWidth="1"/>
    <col min="5124" max="5124" width="0" style="31" hidden="1" customWidth="1"/>
    <col min="5125" max="5125" width="24.7109375" style="31" customWidth="1"/>
    <col min="5126" max="5126" width="14.7109375" style="31" customWidth="1"/>
    <col min="5127" max="5128" width="15.7109375" style="31" customWidth="1"/>
    <col min="5129" max="5129" width="11.7109375" style="31" customWidth="1"/>
    <col min="5130" max="5130" width="6.42578125" style="31" bestFit="1" customWidth="1"/>
    <col min="5131" max="5131" width="11.7109375" style="31" customWidth="1"/>
    <col min="5132" max="5132" width="0" style="31" hidden="1" customWidth="1"/>
    <col min="5133" max="5133" width="3.7109375" style="31" customWidth="1"/>
    <col min="5134" max="5134" width="11.140625" style="31" bestFit="1" customWidth="1"/>
    <col min="5135" max="5366" width="10.5703125" style="31"/>
    <col min="5367" max="5374" width="0" style="31" hidden="1" customWidth="1"/>
    <col min="5375" max="5377" width="3.7109375" style="31" customWidth="1"/>
    <col min="5378" max="5378" width="12.7109375" style="31" customWidth="1"/>
    <col min="5379" max="5379" width="47.42578125" style="31" customWidth="1"/>
    <col min="5380" max="5380" width="0" style="31" hidden="1" customWidth="1"/>
    <col min="5381" max="5381" width="24.7109375" style="31" customWidth="1"/>
    <col min="5382" max="5382" width="14.7109375" style="31" customWidth="1"/>
    <col min="5383" max="5384" width="15.7109375" style="31" customWidth="1"/>
    <col min="5385" max="5385" width="11.7109375" style="31" customWidth="1"/>
    <col min="5386" max="5386" width="6.42578125" style="31" bestFit="1" customWidth="1"/>
    <col min="5387" max="5387" width="11.7109375" style="31" customWidth="1"/>
    <col min="5388" max="5388" width="0" style="31" hidden="1" customWidth="1"/>
    <col min="5389" max="5389" width="3.7109375" style="31" customWidth="1"/>
    <col min="5390" max="5390" width="11.140625" style="31" bestFit="1" customWidth="1"/>
    <col min="5391" max="5622" width="10.5703125" style="31"/>
    <col min="5623" max="5630" width="0" style="31" hidden="1" customWidth="1"/>
    <col min="5631" max="5633" width="3.7109375" style="31" customWidth="1"/>
    <col min="5634" max="5634" width="12.7109375" style="31" customWidth="1"/>
    <col min="5635" max="5635" width="47.42578125" style="31" customWidth="1"/>
    <col min="5636" max="5636" width="0" style="31" hidden="1" customWidth="1"/>
    <col min="5637" max="5637" width="24.7109375" style="31" customWidth="1"/>
    <col min="5638" max="5638" width="14.7109375" style="31" customWidth="1"/>
    <col min="5639" max="5640" width="15.7109375" style="31" customWidth="1"/>
    <col min="5641" max="5641" width="11.7109375" style="31" customWidth="1"/>
    <col min="5642" max="5642" width="6.42578125" style="31" bestFit="1" customWidth="1"/>
    <col min="5643" max="5643" width="11.7109375" style="31" customWidth="1"/>
    <col min="5644" max="5644" width="0" style="31" hidden="1" customWidth="1"/>
    <col min="5645" max="5645" width="3.7109375" style="31" customWidth="1"/>
    <col min="5646" max="5646" width="11.140625" style="31" bestFit="1" customWidth="1"/>
    <col min="5647" max="5878" width="10.5703125" style="31"/>
    <col min="5879" max="5886" width="0" style="31" hidden="1" customWidth="1"/>
    <col min="5887" max="5889" width="3.7109375" style="31" customWidth="1"/>
    <col min="5890" max="5890" width="12.7109375" style="31" customWidth="1"/>
    <col min="5891" max="5891" width="47.42578125" style="31" customWidth="1"/>
    <col min="5892" max="5892" width="0" style="31" hidden="1" customWidth="1"/>
    <col min="5893" max="5893" width="24.7109375" style="31" customWidth="1"/>
    <col min="5894" max="5894" width="14.7109375" style="31" customWidth="1"/>
    <col min="5895" max="5896" width="15.7109375" style="31" customWidth="1"/>
    <col min="5897" max="5897" width="11.7109375" style="31" customWidth="1"/>
    <col min="5898" max="5898" width="6.42578125" style="31" bestFit="1" customWidth="1"/>
    <col min="5899" max="5899" width="11.7109375" style="31" customWidth="1"/>
    <col min="5900" max="5900" width="0" style="31" hidden="1" customWidth="1"/>
    <col min="5901" max="5901" width="3.7109375" style="31" customWidth="1"/>
    <col min="5902" max="5902" width="11.140625" style="31" bestFit="1" customWidth="1"/>
    <col min="5903" max="6134" width="10.5703125" style="31"/>
    <col min="6135" max="6142" width="0" style="31" hidden="1" customWidth="1"/>
    <col min="6143" max="6145" width="3.7109375" style="31" customWidth="1"/>
    <col min="6146" max="6146" width="12.7109375" style="31" customWidth="1"/>
    <col min="6147" max="6147" width="47.42578125" style="31" customWidth="1"/>
    <col min="6148" max="6148" width="0" style="31" hidden="1" customWidth="1"/>
    <col min="6149" max="6149" width="24.7109375" style="31" customWidth="1"/>
    <col min="6150" max="6150" width="14.7109375" style="31" customWidth="1"/>
    <col min="6151" max="6152" width="15.7109375" style="31" customWidth="1"/>
    <col min="6153" max="6153" width="11.7109375" style="31" customWidth="1"/>
    <col min="6154" max="6154" width="6.42578125" style="31" bestFit="1" customWidth="1"/>
    <col min="6155" max="6155" width="11.7109375" style="31" customWidth="1"/>
    <col min="6156" max="6156" width="0" style="31" hidden="1" customWidth="1"/>
    <col min="6157" max="6157" width="3.7109375" style="31" customWidth="1"/>
    <col min="6158" max="6158" width="11.140625" style="31" bestFit="1" customWidth="1"/>
    <col min="6159" max="6390" width="10.5703125" style="31"/>
    <col min="6391" max="6398" width="0" style="31" hidden="1" customWidth="1"/>
    <col min="6399" max="6401" width="3.7109375" style="31" customWidth="1"/>
    <col min="6402" max="6402" width="12.7109375" style="31" customWidth="1"/>
    <col min="6403" max="6403" width="47.42578125" style="31" customWidth="1"/>
    <col min="6404" max="6404" width="0" style="31" hidden="1" customWidth="1"/>
    <col min="6405" max="6405" width="24.7109375" style="31" customWidth="1"/>
    <col min="6406" max="6406" width="14.7109375" style="31" customWidth="1"/>
    <col min="6407" max="6408" width="15.7109375" style="31" customWidth="1"/>
    <col min="6409" max="6409" width="11.7109375" style="31" customWidth="1"/>
    <col min="6410" max="6410" width="6.42578125" style="31" bestFit="1" customWidth="1"/>
    <col min="6411" max="6411" width="11.7109375" style="31" customWidth="1"/>
    <col min="6412" max="6412" width="0" style="31" hidden="1" customWidth="1"/>
    <col min="6413" max="6413" width="3.7109375" style="31" customWidth="1"/>
    <col min="6414" max="6414" width="11.140625" style="31" bestFit="1" customWidth="1"/>
    <col min="6415" max="6646" width="10.5703125" style="31"/>
    <col min="6647" max="6654" width="0" style="31" hidden="1" customWidth="1"/>
    <col min="6655" max="6657" width="3.7109375" style="31" customWidth="1"/>
    <col min="6658" max="6658" width="12.7109375" style="31" customWidth="1"/>
    <col min="6659" max="6659" width="47.42578125" style="31" customWidth="1"/>
    <col min="6660" max="6660" width="0" style="31" hidden="1" customWidth="1"/>
    <col min="6661" max="6661" width="24.7109375" style="31" customWidth="1"/>
    <col min="6662" max="6662" width="14.7109375" style="31" customWidth="1"/>
    <col min="6663" max="6664" width="15.7109375" style="31" customWidth="1"/>
    <col min="6665" max="6665" width="11.7109375" style="31" customWidth="1"/>
    <col min="6666" max="6666" width="6.42578125" style="31" bestFit="1" customWidth="1"/>
    <col min="6667" max="6667" width="11.7109375" style="31" customWidth="1"/>
    <col min="6668" max="6668" width="0" style="31" hidden="1" customWidth="1"/>
    <col min="6669" max="6669" width="3.7109375" style="31" customWidth="1"/>
    <col min="6670" max="6670" width="11.140625" style="31" bestFit="1" customWidth="1"/>
    <col min="6671" max="6902" width="10.5703125" style="31"/>
    <col min="6903" max="6910" width="0" style="31" hidden="1" customWidth="1"/>
    <col min="6911" max="6913" width="3.7109375" style="31" customWidth="1"/>
    <col min="6914" max="6914" width="12.7109375" style="31" customWidth="1"/>
    <col min="6915" max="6915" width="47.42578125" style="31" customWidth="1"/>
    <col min="6916" max="6916" width="0" style="31" hidden="1" customWidth="1"/>
    <col min="6917" max="6917" width="24.7109375" style="31" customWidth="1"/>
    <col min="6918" max="6918" width="14.7109375" style="31" customWidth="1"/>
    <col min="6919" max="6920" width="15.7109375" style="31" customWidth="1"/>
    <col min="6921" max="6921" width="11.7109375" style="31" customWidth="1"/>
    <col min="6922" max="6922" width="6.42578125" style="31" bestFit="1" customWidth="1"/>
    <col min="6923" max="6923" width="11.7109375" style="31" customWidth="1"/>
    <col min="6924" max="6924" width="0" style="31" hidden="1" customWidth="1"/>
    <col min="6925" max="6925" width="3.7109375" style="31" customWidth="1"/>
    <col min="6926" max="6926" width="11.140625" style="31" bestFit="1" customWidth="1"/>
    <col min="6927" max="7158" width="10.5703125" style="31"/>
    <col min="7159" max="7166" width="0" style="31" hidden="1" customWidth="1"/>
    <col min="7167" max="7169" width="3.7109375" style="31" customWidth="1"/>
    <col min="7170" max="7170" width="12.7109375" style="31" customWidth="1"/>
    <col min="7171" max="7171" width="47.42578125" style="31" customWidth="1"/>
    <col min="7172" max="7172" width="0" style="31" hidden="1" customWidth="1"/>
    <col min="7173" max="7173" width="24.7109375" style="31" customWidth="1"/>
    <col min="7174" max="7174" width="14.7109375" style="31" customWidth="1"/>
    <col min="7175" max="7176" width="15.7109375" style="31" customWidth="1"/>
    <col min="7177" max="7177" width="11.7109375" style="31" customWidth="1"/>
    <col min="7178" max="7178" width="6.42578125" style="31" bestFit="1" customWidth="1"/>
    <col min="7179" max="7179" width="11.7109375" style="31" customWidth="1"/>
    <col min="7180" max="7180" width="0" style="31" hidden="1" customWidth="1"/>
    <col min="7181" max="7181" width="3.7109375" style="31" customWidth="1"/>
    <col min="7182" max="7182" width="11.140625" style="31" bestFit="1" customWidth="1"/>
    <col min="7183" max="7414" width="10.5703125" style="31"/>
    <col min="7415" max="7422" width="0" style="31" hidden="1" customWidth="1"/>
    <col min="7423" max="7425" width="3.7109375" style="31" customWidth="1"/>
    <col min="7426" max="7426" width="12.7109375" style="31" customWidth="1"/>
    <col min="7427" max="7427" width="47.42578125" style="31" customWidth="1"/>
    <col min="7428" max="7428" width="0" style="31" hidden="1" customWidth="1"/>
    <col min="7429" max="7429" width="24.7109375" style="31" customWidth="1"/>
    <col min="7430" max="7430" width="14.7109375" style="31" customWidth="1"/>
    <col min="7431" max="7432" width="15.7109375" style="31" customWidth="1"/>
    <col min="7433" max="7433" width="11.7109375" style="31" customWidth="1"/>
    <col min="7434" max="7434" width="6.42578125" style="31" bestFit="1" customWidth="1"/>
    <col min="7435" max="7435" width="11.7109375" style="31" customWidth="1"/>
    <col min="7436" max="7436" width="0" style="31" hidden="1" customWidth="1"/>
    <col min="7437" max="7437" width="3.7109375" style="31" customWidth="1"/>
    <col min="7438" max="7438" width="11.140625" style="31" bestFit="1" customWidth="1"/>
    <col min="7439" max="7670" width="10.5703125" style="31"/>
    <col min="7671" max="7678" width="0" style="31" hidden="1" customWidth="1"/>
    <col min="7679" max="7681" width="3.7109375" style="31" customWidth="1"/>
    <col min="7682" max="7682" width="12.7109375" style="31" customWidth="1"/>
    <col min="7683" max="7683" width="47.42578125" style="31" customWidth="1"/>
    <col min="7684" max="7684" width="0" style="31" hidden="1" customWidth="1"/>
    <col min="7685" max="7685" width="24.7109375" style="31" customWidth="1"/>
    <col min="7686" max="7686" width="14.7109375" style="31" customWidth="1"/>
    <col min="7687" max="7688" width="15.7109375" style="31" customWidth="1"/>
    <col min="7689" max="7689" width="11.7109375" style="31" customWidth="1"/>
    <col min="7690" max="7690" width="6.42578125" style="31" bestFit="1" customWidth="1"/>
    <col min="7691" max="7691" width="11.7109375" style="31" customWidth="1"/>
    <col min="7692" max="7692" width="0" style="31" hidden="1" customWidth="1"/>
    <col min="7693" max="7693" width="3.7109375" style="31" customWidth="1"/>
    <col min="7694" max="7694" width="11.140625" style="31" bestFit="1" customWidth="1"/>
    <col min="7695" max="7926" width="10.5703125" style="31"/>
    <col min="7927" max="7934" width="0" style="31" hidden="1" customWidth="1"/>
    <col min="7935" max="7937" width="3.7109375" style="31" customWidth="1"/>
    <col min="7938" max="7938" width="12.7109375" style="31" customWidth="1"/>
    <col min="7939" max="7939" width="47.42578125" style="31" customWidth="1"/>
    <col min="7940" max="7940" width="0" style="31" hidden="1" customWidth="1"/>
    <col min="7941" max="7941" width="24.7109375" style="31" customWidth="1"/>
    <col min="7942" max="7942" width="14.7109375" style="31" customWidth="1"/>
    <col min="7943" max="7944" width="15.7109375" style="31" customWidth="1"/>
    <col min="7945" max="7945" width="11.7109375" style="31" customWidth="1"/>
    <col min="7946" max="7946" width="6.42578125" style="31" bestFit="1" customWidth="1"/>
    <col min="7947" max="7947" width="11.7109375" style="31" customWidth="1"/>
    <col min="7948" max="7948" width="0" style="31" hidden="1" customWidth="1"/>
    <col min="7949" max="7949" width="3.7109375" style="31" customWidth="1"/>
    <col min="7950" max="7950" width="11.140625" style="31" bestFit="1" customWidth="1"/>
    <col min="7951" max="8182" width="10.5703125" style="31"/>
    <col min="8183" max="8190" width="0" style="31" hidden="1" customWidth="1"/>
    <col min="8191" max="8193" width="3.7109375" style="31" customWidth="1"/>
    <col min="8194" max="8194" width="12.7109375" style="31" customWidth="1"/>
    <col min="8195" max="8195" width="47.42578125" style="31" customWidth="1"/>
    <col min="8196" max="8196" width="0" style="31" hidden="1" customWidth="1"/>
    <col min="8197" max="8197" width="24.7109375" style="31" customWidth="1"/>
    <col min="8198" max="8198" width="14.7109375" style="31" customWidth="1"/>
    <col min="8199" max="8200" width="15.7109375" style="31" customWidth="1"/>
    <col min="8201" max="8201" width="11.7109375" style="31" customWidth="1"/>
    <col min="8202" max="8202" width="6.42578125" style="31" bestFit="1" customWidth="1"/>
    <col min="8203" max="8203" width="11.7109375" style="31" customWidth="1"/>
    <col min="8204" max="8204" width="0" style="31" hidden="1" customWidth="1"/>
    <col min="8205" max="8205" width="3.7109375" style="31" customWidth="1"/>
    <col min="8206" max="8206" width="11.140625" style="31" bestFit="1" customWidth="1"/>
    <col min="8207" max="8438" width="10.5703125" style="31"/>
    <col min="8439" max="8446" width="0" style="31" hidden="1" customWidth="1"/>
    <col min="8447" max="8449" width="3.7109375" style="31" customWidth="1"/>
    <col min="8450" max="8450" width="12.7109375" style="31" customWidth="1"/>
    <col min="8451" max="8451" width="47.42578125" style="31" customWidth="1"/>
    <col min="8452" max="8452" width="0" style="31" hidden="1" customWidth="1"/>
    <col min="8453" max="8453" width="24.7109375" style="31" customWidth="1"/>
    <col min="8454" max="8454" width="14.7109375" style="31" customWidth="1"/>
    <col min="8455" max="8456" width="15.7109375" style="31" customWidth="1"/>
    <col min="8457" max="8457" width="11.7109375" style="31" customWidth="1"/>
    <col min="8458" max="8458" width="6.42578125" style="31" bestFit="1" customWidth="1"/>
    <col min="8459" max="8459" width="11.7109375" style="31" customWidth="1"/>
    <col min="8460" max="8460" width="0" style="31" hidden="1" customWidth="1"/>
    <col min="8461" max="8461" width="3.7109375" style="31" customWidth="1"/>
    <col min="8462" max="8462" width="11.140625" style="31" bestFit="1" customWidth="1"/>
    <col min="8463" max="8694" width="10.5703125" style="31"/>
    <col min="8695" max="8702" width="0" style="31" hidden="1" customWidth="1"/>
    <col min="8703" max="8705" width="3.7109375" style="31" customWidth="1"/>
    <col min="8706" max="8706" width="12.7109375" style="31" customWidth="1"/>
    <col min="8707" max="8707" width="47.42578125" style="31" customWidth="1"/>
    <col min="8708" max="8708" width="0" style="31" hidden="1" customWidth="1"/>
    <col min="8709" max="8709" width="24.7109375" style="31" customWidth="1"/>
    <col min="8710" max="8710" width="14.7109375" style="31" customWidth="1"/>
    <col min="8711" max="8712" width="15.7109375" style="31" customWidth="1"/>
    <col min="8713" max="8713" width="11.7109375" style="31" customWidth="1"/>
    <col min="8714" max="8714" width="6.42578125" style="31" bestFit="1" customWidth="1"/>
    <col min="8715" max="8715" width="11.7109375" style="31" customWidth="1"/>
    <col min="8716" max="8716" width="0" style="31" hidden="1" customWidth="1"/>
    <col min="8717" max="8717" width="3.7109375" style="31" customWidth="1"/>
    <col min="8718" max="8718" width="11.140625" style="31" bestFit="1" customWidth="1"/>
    <col min="8719" max="8950" width="10.5703125" style="31"/>
    <col min="8951" max="8958" width="0" style="31" hidden="1" customWidth="1"/>
    <col min="8959" max="8961" width="3.7109375" style="31" customWidth="1"/>
    <col min="8962" max="8962" width="12.7109375" style="31" customWidth="1"/>
    <col min="8963" max="8963" width="47.42578125" style="31" customWidth="1"/>
    <col min="8964" max="8964" width="0" style="31" hidden="1" customWidth="1"/>
    <col min="8965" max="8965" width="24.7109375" style="31" customWidth="1"/>
    <col min="8966" max="8966" width="14.7109375" style="31" customWidth="1"/>
    <col min="8967" max="8968" width="15.7109375" style="31" customWidth="1"/>
    <col min="8969" max="8969" width="11.7109375" style="31" customWidth="1"/>
    <col min="8970" max="8970" width="6.42578125" style="31" bestFit="1" customWidth="1"/>
    <col min="8971" max="8971" width="11.7109375" style="31" customWidth="1"/>
    <col min="8972" max="8972" width="0" style="31" hidden="1" customWidth="1"/>
    <col min="8973" max="8973" width="3.7109375" style="31" customWidth="1"/>
    <col min="8974" max="8974" width="11.140625" style="31" bestFit="1" customWidth="1"/>
    <col min="8975" max="9206" width="10.5703125" style="31"/>
    <col min="9207" max="9214" width="0" style="31" hidden="1" customWidth="1"/>
    <col min="9215" max="9217" width="3.7109375" style="31" customWidth="1"/>
    <col min="9218" max="9218" width="12.7109375" style="31" customWidth="1"/>
    <col min="9219" max="9219" width="47.42578125" style="31" customWidth="1"/>
    <col min="9220" max="9220" width="0" style="31" hidden="1" customWidth="1"/>
    <col min="9221" max="9221" width="24.7109375" style="31" customWidth="1"/>
    <col min="9222" max="9222" width="14.7109375" style="31" customWidth="1"/>
    <col min="9223" max="9224" width="15.7109375" style="31" customWidth="1"/>
    <col min="9225" max="9225" width="11.7109375" style="31" customWidth="1"/>
    <col min="9226" max="9226" width="6.42578125" style="31" bestFit="1" customWidth="1"/>
    <col min="9227" max="9227" width="11.7109375" style="31" customWidth="1"/>
    <col min="9228" max="9228" width="0" style="31" hidden="1" customWidth="1"/>
    <col min="9229" max="9229" width="3.7109375" style="31" customWidth="1"/>
    <col min="9230" max="9230" width="11.140625" style="31" bestFit="1" customWidth="1"/>
    <col min="9231" max="9462" width="10.5703125" style="31"/>
    <col min="9463" max="9470" width="0" style="31" hidden="1" customWidth="1"/>
    <col min="9471" max="9473" width="3.7109375" style="31" customWidth="1"/>
    <col min="9474" max="9474" width="12.7109375" style="31" customWidth="1"/>
    <col min="9475" max="9475" width="47.42578125" style="31" customWidth="1"/>
    <col min="9476" max="9476" width="0" style="31" hidden="1" customWidth="1"/>
    <col min="9477" max="9477" width="24.7109375" style="31" customWidth="1"/>
    <col min="9478" max="9478" width="14.7109375" style="31" customWidth="1"/>
    <col min="9479" max="9480" width="15.7109375" style="31" customWidth="1"/>
    <col min="9481" max="9481" width="11.7109375" style="31" customWidth="1"/>
    <col min="9482" max="9482" width="6.42578125" style="31" bestFit="1" customWidth="1"/>
    <col min="9483" max="9483" width="11.7109375" style="31" customWidth="1"/>
    <col min="9484" max="9484" width="0" style="31" hidden="1" customWidth="1"/>
    <col min="9485" max="9485" width="3.7109375" style="31" customWidth="1"/>
    <col min="9486" max="9486" width="11.140625" style="31" bestFit="1" customWidth="1"/>
    <col min="9487" max="9718" width="10.5703125" style="31"/>
    <col min="9719" max="9726" width="0" style="31" hidden="1" customWidth="1"/>
    <col min="9727" max="9729" width="3.7109375" style="31" customWidth="1"/>
    <col min="9730" max="9730" width="12.7109375" style="31" customWidth="1"/>
    <col min="9731" max="9731" width="47.42578125" style="31" customWidth="1"/>
    <col min="9732" max="9732" width="0" style="31" hidden="1" customWidth="1"/>
    <col min="9733" max="9733" width="24.7109375" style="31" customWidth="1"/>
    <col min="9734" max="9734" width="14.7109375" style="31" customWidth="1"/>
    <col min="9735" max="9736" width="15.7109375" style="31" customWidth="1"/>
    <col min="9737" max="9737" width="11.7109375" style="31" customWidth="1"/>
    <col min="9738" max="9738" width="6.42578125" style="31" bestFit="1" customWidth="1"/>
    <col min="9739" max="9739" width="11.7109375" style="31" customWidth="1"/>
    <col min="9740" max="9740" width="0" style="31" hidden="1" customWidth="1"/>
    <col min="9741" max="9741" width="3.7109375" style="31" customWidth="1"/>
    <col min="9742" max="9742" width="11.140625" style="31" bestFit="1" customWidth="1"/>
    <col min="9743" max="9974" width="10.5703125" style="31"/>
    <col min="9975" max="9982" width="0" style="31" hidden="1" customWidth="1"/>
    <col min="9983" max="9985" width="3.7109375" style="31" customWidth="1"/>
    <col min="9986" max="9986" width="12.7109375" style="31" customWidth="1"/>
    <col min="9987" max="9987" width="47.42578125" style="31" customWidth="1"/>
    <col min="9988" max="9988" width="0" style="31" hidden="1" customWidth="1"/>
    <col min="9989" max="9989" width="24.7109375" style="31" customWidth="1"/>
    <col min="9990" max="9990" width="14.7109375" style="31" customWidth="1"/>
    <col min="9991" max="9992" width="15.7109375" style="31" customWidth="1"/>
    <col min="9993" max="9993" width="11.7109375" style="31" customWidth="1"/>
    <col min="9994" max="9994" width="6.42578125" style="31" bestFit="1" customWidth="1"/>
    <col min="9995" max="9995" width="11.7109375" style="31" customWidth="1"/>
    <col min="9996" max="9996" width="0" style="31" hidden="1" customWidth="1"/>
    <col min="9997" max="9997" width="3.7109375" style="31" customWidth="1"/>
    <col min="9998" max="9998" width="11.140625" style="31" bestFit="1" customWidth="1"/>
    <col min="9999" max="10230" width="10.5703125" style="31"/>
    <col min="10231" max="10238" width="0" style="31" hidden="1" customWidth="1"/>
    <col min="10239" max="10241" width="3.7109375" style="31" customWidth="1"/>
    <col min="10242" max="10242" width="12.7109375" style="31" customWidth="1"/>
    <col min="10243" max="10243" width="47.42578125" style="31" customWidth="1"/>
    <col min="10244" max="10244" width="0" style="31" hidden="1" customWidth="1"/>
    <col min="10245" max="10245" width="24.7109375" style="31" customWidth="1"/>
    <col min="10246" max="10246" width="14.7109375" style="31" customWidth="1"/>
    <col min="10247" max="10248" width="15.7109375" style="31" customWidth="1"/>
    <col min="10249" max="10249" width="11.7109375" style="31" customWidth="1"/>
    <col min="10250" max="10250" width="6.42578125" style="31" bestFit="1" customWidth="1"/>
    <col min="10251" max="10251" width="11.7109375" style="31" customWidth="1"/>
    <col min="10252" max="10252" width="0" style="31" hidden="1" customWidth="1"/>
    <col min="10253" max="10253" width="3.7109375" style="31" customWidth="1"/>
    <col min="10254" max="10254" width="11.140625" style="31" bestFit="1" customWidth="1"/>
    <col min="10255" max="10486" width="10.5703125" style="31"/>
    <col min="10487" max="10494" width="0" style="31" hidden="1" customWidth="1"/>
    <col min="10495" max="10497" width="3.7109375" style="31" customWidth="1"/>
    <col min="10498" max="10498" width="12.7109375" style="31" customWidth="1"/>
    <col min="10499" max="10499" width="47.42578125" style="31" customWidth="1"/>
    <col min="10500" max="10500" width="0" style="31" hidden="1" customWidth="1"/>
    <col min="10501" max="10501" width="24.7109375" style="31" customWidth="1"/>
    <col min="10502" max="10502" width="14.7109375" style="31" customWidth="1"/>
    <col min="10503" max="10504" width="15.7109375" style="31" customWidth="1"/>
    <col min="10505" max="10505" width="11.7109375" style="31" customWidth="1"/>
    <col min="10506" max="10506" width="6.42578125" style="31" bestFit="1" customWidth="1"/>
    <col min="10507" max="10507" width="11.7109375" style="31" customWidth="1"/>
    <col min="10508" max="10508" width="0" style="31" hidden="1" customWidth="1"/>
    <col min="10509" max="10509" width="3.7109375" style="31" customWidth="1"/>
    <col min="10510" max="10510" width="11.140625" style="31" bestFit="1" customWidth="1"/>
    <col min="10511" max="10742" width="10.5703125" style="31"/>
    <col min="10743" max="10750" width="0" style="31" hidden="1" customWidth="1"/>
    <col min="10751" max="10753" width="3.7109375" style="31" customWidth="1"/>
    <col min="10754" max="10754" width="12.7109375" style="31" customWidth="1"/>
    <col min="10755" max="10755" width="47.42578125" style="31" customWidth="1"/>
    <col min="10756" max="10756" width="0" style="31" hidden="1" customWidth="1"/>
    <col min="10757" max="10757" width="24.7109375" style="31" customWidth="1"/>
    <col min="10758" max="10758" width="14.7109375" style="31" customWidth="1"/>
    <col min="10759" max="10760" width="15.7109375" style="31" customWidth="1"/>
    <col min="10761" max="10761" width="11.7109375" style="31" customWidth="1"/>
    <col min="10762" max="10762" width="6.42578125" style="31" bestFit="1" customWidth="1"/>
    <col min="10763" max="10763" width="11.7109375" style="31" customWidth="1"/>
    <col min="10764" max="10764" width="0" style="31" hidden="1" customWidth="1"/>
    <col min="10765" max="10765" width="3.7109375" style="31" customWidth="1"/>
    <col min="10766" max="10766" width="11.140625" style="31" bestFit="1" customWidth="1"/>
    <col min="10767" max="10998" width="10.5703125" style="31"/>
    <col min="10999" max="11006" width="0" style="31" hidden="1" customWidth="1"/>
    <col min="11007" max="11009" width="3.7109375" style="31" customWidth="1"/>
    <col min="11010" max="11010" width="12.7109375" style="31" customWidth="1"/>
    <col min="11011" max="11011" width="47.42578125" style="31" customWidth="1"/>
    <col min="11012" max="11012" width="0" style="31" hidden="1" customWidth="1"/>
    <col min="11013" max="11013" width="24.7109375" style="31" customWidth="1"/>
    <col min="11014" max="11014" width="14.7109375" style="31" customWidth="1"/>
    <col min="11015" max="11016" width="15.7109375" style="31" customWidth="1"/>
    <col min="11017" max="11017" width="11.7109375" style="31" customWidth="1"/>
    <col min="11018" max="11018" width="6.42578125" style="31" bestFit="1" customWidth="1"/>
    <col min="11019" max="11019" width="11.7109375" style="31" customWidth="1"/>
    <col min="11020" max="11020" width="0" style="31" hidden="1" customWidth="1"/>
    <col min="11021" max="11021" width="3.7109375" style="31" customWidth="1"/>
    <col min="11022" max="11022" width="11.140625" style="31" bestFit="1" customWidth="1"/>
    <col min="11023" max="11254" width="10.5703125" style="31"/>
    <col min="11255" max="11262" width="0" style="31" hidden="1" customWidth="1"/>
    <col min="11263" max="11265" width="3.7109375" style="31" customWidth="1"/>
    <col min="11266" max="11266" width="12.7109375" style="31" customWidth="1"/>
    <col min="11267" max="11267" width="47.42578125" style="31" customWidth="1"/>
    <col min="11268" max="11268" width="0" style="31" hidden="1" customWidth="1"/>
    <col min="11269" max="11269" width="24.7109375" style="31" customWidth="1"/>
    <col min="11270" max="11270" width="14.7109375" style="31" customWidth="1"/>
    <col min="11271" max="11272" width="15.7109375" style="31" customWidth="1"/>
    <col min="11273" max="11273" width="11.7109375" style="31" customWidth="1"/>
    <col min="11274" max="11274" width="6.42578125" style="31" bestFit="1" customWidth="1"/>
    <col min="11275" max="11275" width="11.7109375" style="31" customWidth="1"/>
    <col min="11276" max="11276" width="0" style="31" hidden="1" customWidth="1"/>
    <col min="11277" max="11277" width="3.7109375" style="31" customWidth="1"/>
    <col min="11278" max="11278" width="11.140625" style="31" bestFit="1" customWidth="1"/>
    <col min="11279" max="11510" width="10.5703125" style="31"/>
    <col min="11511" max="11518" width="0" style="31" hidden="1" customWidth="1"/>
    <col min="11519" max="11521" width="3.7109375" style="31" customWidth="1"/>
    <col min="11522" max="11522" width="12.7109375" style="31" customWidth="1"/>
    <col min="11523" max="11523" width="47.42578125" style="31" customWidth="1"/>
    <col min="11524" max="11524" width="0" style="31" hidden="1" customWidth="1"/>
    <col min="11525" max="11525" width="24.7109375" style="31" customWidth="1"/>
    <col min="11526" max="11526" width="14.7109375" style="31" customWidth="1"/>
    <col min="11527" max="11528" width="15.7109375" style="31" customWidth="1"/>
    <col min="11529" max="11529" width="11.7109375" style="31" customWidth="1"/>
    <col min="11530" max="11530" width="6.42578125" style="31" bestFit="1" customWidth="1"/>
    <col min="11531" max="11531" width="11.7109375" style="31" customWidth="1"/>
    <col min="11532" max="11532" width="0" style="31" hidden="1" customWidth="1"/>
    <col min="11533" max="11533" width="3.7109375" style="31" customWidth="1"/>
    <col min="11534" max="11534" width="11.140625" style="31" bestFit="1" customWidth="1"/>
    <col min="11535" max="11766" width="10.5703125" style="31"/>
    <col min="11767" max="11774" width="0" style="31" hidden="1" customWidth="1"/>
    <col min="11775" max="11777" width="3.7109375" style="31" customWidth="1"/>
    <col min="11778" max="11778" width="12.7109375" style="31" customWidth="1"/>
    <col min="11779" max="11779" width="47.42578125" style="31" customWidth="1"/>
    <col min="11780" max="11780" width="0" style="31" hidden="1" customWidth="1"/>
    <col min="11781" max="11781" width="24.7109375" style="31" customWidth="1"/>
    <col min="11782" max="11782" width="14.7109375" style="31" customWidth="1"/>
    <col min="11783" max="11784" width="15.7109375" style="31" customWidth="1"/>
    <col min="11785" max="11785" width="11.7109375" style="31" customWidth="1"/>
    <col min="11786" max="11786" width="6.42578125" style="31" bestFit="1" customWidth="1"/>
    <col min="11787" max="11787" width="11.7109375" style="31" customWidth="1"/>
    <col min="11788" max="11788" width="0" style="31" hidden="1" customWidth="1"/>
    <col min="11789" max="11789" width="3.7109375" style="31" customWidth="1"/>
    <col min="11790" max="11790" width="11.140625" style="31" bestFit="1" customWidth="1"/>
    <col min="11791" max="12022" width="10.5703125" style="31"/>
    <col min="12023" max="12030" width="0" style="31" hidden="1" customWidth="1"/>
    <col min="12031" max="12033" width="3.7109375" style="31" customWidth="1"/>
    <col min="12034" max="12034" width="12.7109375" style="31" customWidth="1"/>
    <col min="12035" max="12035" width="47.42578125" style="31" customWidth="1"/>
    <col min="12036" max="12036" width="0" style="31" hidden="1" customWidth="1"/>
    <col min="12037" max="12037" width="24.7109375" style="31" customWidth="1"/>
    <col min="12038" max="12038" width="14.7109375" style="31" customWidth="1"/>
    <col min="12039" max="12040" width="15.7109375" style="31" customWidth="1"/>
    <col min="12041" max="12041" width="11.7109375" style="31" customWidth="1"/>
    <col min="12042" max="12042" width="6.42578125" style="31" bestFit="1" customWidth="1"/>
    <col min="12043" max="12043" width="11.7109375" style="31" customWidth="1"/>
    <col min="12044" max="12044" width="0" style="31" hidden="1" customWidth="1"/>
    <col min="12045" max="12045" width="3.7109375" style="31" customWidth="1"/>
    <col min="12046" max="12046" width="11.140625" style="31" bestFit="1" customWidth="1"/>
    <col min="12047" max="12278" width="10.5703125" style="31"/>
    <col min="12279" max="12286" width="0" style="31" hidden="1" customWidth="1"/>
    <col min="12287" max="12289" width="3.7109375" style="31" customWidth="1"/>
    <col min="12290" max="12290" width="12.7109375" style="31" customWidth="1"/>
    <col min="12291" max="12291" width="47.42578125" style="31" customWidth="1"/>
    <col min="12292" max="12292" width="0" style="31" hidden="1" customWidth="1"/>
    <col min="12293" max="12293" width="24.7109375" style="31" customWidth="1"/>
    <col min="12294" max="12294" width="14.7109375" style="31" customWidth="1"/>
    <col min="12295" max="12296" width="15.7109375" style="31" customWidth="1"/>
    <col min="12297" max="12297" width="11.7109375" style="31" customWidth="1"/>
    <col min="12298" max="12298" width="6.42578125" style="31" bestFit="1" customWidth="1"/>
    <col min="12299" max="12299" width="11.7109375" style="31" customWidth="1"/>
    <col min="12300" max="12300" width="0" style="31" hidden="1" customWidth="1"/>
    <col min="12301" max="12301" width="3.7109375" style="31" customWidth="1"/>
    <col min="12302" max="12302" width="11.140625" style="31" bestFit="1" customWidth="1"/>
    <col min="12303" max="12534" width="10.5703125" style="31"/>
    <col min="12535" max="12542" width="0" style="31" hidden="1" customWidth="1"/>
    <col min="12543" max="12545" width="3.7109375" style="31" customWidth="1"/>
    <col min="12546" max="12546" width="12.7109375" style="31" customWidth="1"/>
    <col min="12547" max="12547" width="47.42578125" style="31" customWidth="1"/>
    <col min="12548" max="12548" width="0" style="31" hidden="1" customWidth="1"/>
    <col min="12549" max="12549" width="24.7109375" style="31" customWidth="1"/>
    <col min="12550" max="12550" width="14.7109375" style="31" customWidth="1"/>
    <col min="12551" max="12552" width="15.7109375" style="31" customWidth="1"/>
    <col min="12553" max="12553" width="11.7109375" style="31" customWidth="1"/>
    <col min="12554" max="12554" width="6.42578125" style="31" bestFit="1" customWidth="1"/>
    <col min="12555" max="12555" width="11.7109375" style="31" customWidth="1"/>
    <col min="12556" max="12556" width="0" style="31" hidden="1" customWidth="1"/>
    <col min="12557" max="12557" width="3.7109375" style="31" customWidth="1"/>
    <col min="12558" max="12558" width="11.140625" style="31" bestFit="1" customWidth="1"/>
    <col min="12559" max="12790" width="10.5703125" style="31"/>
    <col min="12791" max="12798" width="0" style="31" hidden="1" customWidth="1"/>
    <col min="12799" max="12801" width="3.7109375" style="31" customWidth="1"/>
    <col min="12802" max="12802" width="12.7109375" style="31" customWidth="1"/>
    <col min="12803" max="12803" width="47.42578125" style="31" customWidth="1"/>
    <col min="12804" max="12804" width="0" style="31" hidden="1" customWidth="1"/>
    <col min="12805" max="12805" width="24.7109375" style="31" customWidth="1"/>
    <col min="12806" max="12806" width="14.7109375" style="31" customWidth="1"/>
    <col min="12807" max="12808" width="15.7109375" style="31" customWidth="1"/>
    <col min="12809" max="12809" width="11.7109375" style="31" customWidth="1"/>
    <col min="12810" max="12810" width="6.42578125" style="31" bestFit="1" customWidth="1"/>
    <col min="12811" max="12811" width="11.7109375" style="31" customWidth="1"/>
    <col min="12812" max="12812" width="0" style="31" hidden="1" customWidth="1"/>
    <col min="12813" max="12813" width="3.7109375" style="31" customWidth="1"/>
    <col min="12814" max="12814" width="11.140625" style="31" bestFit="1" customWidth="1"/>
    <col min="12815" max="13046" width="10.5703125" style="31"/>
    <col min="13047" max="13054" width="0" style="31" hidden="1" customWidth="1"/>
    <col min="13055" max="13057" width="3.7109375" style="31" customWidth="1"/>
    <col min="13058" max="13058" width="12.7109375" style="31" customWidth="1"/>
    <col min="13059" max="13059" width="47.42578125" style="31" customWidth="1"/>
    <col min="13060" max="13060" width="0" style="31" hidden="1" customWidth="1"/>
    <col min="13061" max="13061" width="24.7109375" style="31" customWidth="1"/>
    <col min="13062" max="13062" width="14.7109375" style="31" customWidth="1"/>
    <col min="13063" max="13064" width="15.7109375" style="31" customWidth="1"/>
    <col min="13065" max="13065" width="11.7109375" style="31" customWidth="1"/>
    <col min="13066" max="13066" width="6.42578125" style="31" bestFit="1" customWidth="1"/>
    <col min="13067" max="13067" width="11.7109375" style="31" customWidth="1"/>
    <col min="13068" max="13068" width="0" style="31" hidden="1" customWidth="1"/>
    <col min="13069" max="13069" width="3.7109375" style="31" customWidth="1"/>
    <col min="13070" max="13070" width="11.140625" style="31" bestFit="1" customWidth="1"/>
    <col min="13071" max="13302" width="10.5703125" style="31"/>
    <col min="13303" max="13310" width="0" style="31" hidden="1" customWidth="1"/>
    <col min="13311" max="13313" width="3.7109375" style="31" customWidth="1"/>
    <col min="13314" max="13314" width="12.7109375" style="31" customWidth="1"/>
    <col min="13315" max="13315" width="47.42578125" style="31" customWidth="1"/>
    <col min="13316" max="13316" width="0" style="31" hidden="1" customWidth="1"/>
    <col min="13317" max="13317" width="24.7109375" style="31" customWidth="1"/>
    <col min="13318" max="13318" width="14.7109375" style="31" customWidth="1"/>
    <col min="13319" max="13320" width="15.7109375" style="31" customWidth="1"/>
    <col min="13321" max="13321" width="11.7109375" style="31" customWidth="1"/>
    <col min="13322" max="13322" width="6.42578125" style="31" bestFit="1" customWidth="1"/>
    <col min="13323" max="13323" width="11.7109375" style="31" customWidth="1"/>
    <col min="13324" max="13324" width="0" style="31" hidden="1" customWidth="1"/>
    <col min="13325" max="13325" width="3.7109375" style="31" customWidth="1"/>
    <col min="13326" max="13326" width="11.140625" style="31" bestFit="1" customWidth="1"/>
    <col min="13327" max="13558" width="10.5703125" style="31"/>
    <col min="13559" max="13566" width="0" style="31" hidden="1" customWidth="1"/>
    <col min="13567" max="13569" width="3.7109375" style="31" customWidth="1"/>
    <col min="13570" max="13570" width="12.7109375" style="31" customWidth="1"/>
    <col min="13571" max="13571" width="47.42578125" style="31" customWidth="1"/>
    <col min="13572" max="13572" width="0" style="31" hidden="1" customWidth="1"/>
    <col min="13573" max="13573" width="24.7109375" style="31" customWidth="1"/>
    <col min="13574" max="13574" width="14.7109375" style="31" customWidth="1"/>
    <col min="13575" max="13576" width="15.7109375" style="31" customWidth="1"/>
    <col min="13577" max="13577" width="11.7109375" style="31" customWidth="1"/>
    <col min="13578" max="13578" width="6.42578125" style="31" bestFit="1" customWidth="1"/>
    <col min="13579" max="13579" width="11.7109375" style="31" customWidth="1"/>
    <col min="13580" max="13580" width="0" style="31" hidden="1" customWidth="1"/>
    <col min="13581" max="13581" width="3.7109375" style="31" customWidth="1"/>
    <col min="13582" max="13582" width="11.140625" style="31" bestFit="1" customWidth="1"/>
    <col min="13583" max="13814" width="10.5703125" style="31"/>
    <col min="13815" max="13822" width="0" style="31" hidden="1" customWidth="1"/>
    <col min="13823" max="13825" width="3.7109375" style="31" customWidth="1"/>
    <col min="13826" max="13826" width="12.7109375" style="31" customWidth="1"/>
    <col min="13827" max="13827" width="47.42578125" style="31" customWidth="1"/>
    <col min="13828" max="13828" width="0" style="31" hidden="1" customWidth="1"/>
    <col min="13829" max="13829" width="24.7109375" style="31" customWidth="1"/>
    <col min="13830" max="13830" width="14.7109375" style="31" customWidth="1"/>
    <col min="13831" max="13832" width="15.7109375" style="31" customWidth="1"/>
    <col min="13833" max="13833" width="11.7109375" style="31" customWidth="1"/>
    <col min="13834" max="13834" width="6.42578125" style="31" bestFit="1" customWidth="1"/>
    <col min="13835" max="13835" width="11.7109375" style="31" customWidth="1"/>
    <col min="13836" max="13836" width="0" style="31" hidden="1" customWidth="1"/>
    <col min="13837" max="13837" width="3.7109375" style="31" customWidth="1"/>
    <col min="13838" max="13838" width="11.140625" style="31" bestFit="1" customWidth="1"/>
    <col min="13839" max="14070" width="10.5703125" style="31"/>
    <col min="14071" max="14078" width="0" style="31" hidden="1" customWidth="1"/>
    <col min="14079" max="14081" width="3.7109375" style="31" customWidth="1"/>
    <col min="14082" max="14082" width="12.7109375" style="31" customWidth="1"/>
    <col min="14083" max="14083" width="47.42578125" style="31" customWidth="1"/>
    <col min="14084" max="14084" width="0" style="31" hidden="1" customWidth="1"/>
    <col min="14085" max="14085" width="24.7109375" style="31" customWidth="1"/>
    <col min="14086" max="14086" width="14.7109375" style="31" customWidth="1"/>
    <col min="14087" max="14088" width="15.7109375" style="31" customWidth="1"/>
    <col min="14089" max="14089" width="11.7109375" style="31" customWidth="1"/>
    <col min="14090" max="14090" width="6.42578125" style="31" bestFit="1" customWidth="1"/>
    <col min="14091" max="14091" width="11.7109375" style="31" customWidth="1"/>
    <col min="14092" max="14092" width="0" style="31" hidden="1" customWidth="1"/>
    <col min="14093" max="14093" width="3.7109375" style="31" customWidth="1"/>
    <col min="14094" max="14094" width="11.140625" style="31" bestFit="1" customWidth="1"/>
    <col min="14095" max="14326" width="10.5703125" style="31"/>
    <col min="14327" max="14334" width="0" style="31" hidden="1" customWidth="1"/>
    <col min="14335" max="14337" width="3.7109375" style="31" customWidth="1"/>
    <col min="14338" max="14338" width="12.7109375" style="31" customWidth="1"/>
    <col min="14339" max="14339" width="47.42578125" style="31" customWidth="1"/>
    <col min="14340" max="14340" width="0" style="31" hidden="1" customWidth="1"/>
    <col min="14341" max="14341" width="24.7109375" style="31" customWidth="1"/>
    <col min="14342" max="14342" width="14.7109375" style="31" customWidth="1"/>
    <col min="14343" max="14344" width="15.7109375" style="31" customWidth="1"/>
    <col min="14345" max="14345" width="11.7109375" style="31" customWidth="1"/>
    <col min="14346" max="14346" width="6.42578125" style="31" bestFit="1" customWidth="1"/>
    <col min="14347" max="14347" width="11.7109375" style="31" customWidth="1"/>
    <col min="14348" max="14348" width="0" style="31" hidden="1" customWidth="1"/>
    <col min="14349" max="14349" width="3.7109375" style="31" customWidth="1"/>
    <col min="14350" max="14350" width="11.140625" style="31" bestFit="1" customWidth="1"/>
    <col min="14351" max="14582" width="10.5703125" style="31"/>
    <col min="14583" max="14590" width="0" style="31" hidden="1" customWidth="1"/>
    <col min="14591" max="14593" width="3.7109375" style="31" customWidth="1"/>
    <col min="14594" max="14594" width="12.7109375" style="31" customWidth="1"/>
    <col min="14595" max="14595" width="47.42578125" style="31" customWidth="1"/>
    <col min="14596" max="14596" width="0" style="31" hidden="1" customWidth="1"/>
    <col min="14597" max="14597" width="24.7109375" style="31" customWidth="1"/>
    <col min="14598" max="14598" width="14.7109375" style="31" customWidth="1"/>
    <col min="14599" max="14600" width="15.7109375" style="31" customWidth="1"/>
    <col min="14601" max="14601" width="11.7109375" style="31" customWidth="1"/>
    <col min="14602" max="14602" width="6.42578125" style="31" bestFit="1" customWidth="1"/>
    <col min="14603" max="14603" width="11.7109375" style="31" customWidth="1"/>
    <col min="14604" max="14604" width="0" style="31" hidden="1" customWidth="1"/>
    <col min="14605" max="14605" width="3.7109375" style="31" customWidth="1"/>
    <col min="14606" max="14606" width="11.140625" style="31" bestFit="1" customWidth="1"/>
    <col min="14607" max="14838" width="10.5703125" style="31"/>
    <col min="14839" max="14846" width="0" style="31" hidden="1" customWidth="1"/>
    <col min="14847" max="14849" width="3.7109375" style="31" customWidth="1"/>
    <col min="14850" max="14850" width="12.7109375" style="31" customWidth="1"/>
    <col min="14851" max="14851" width="47.42578125" style="31" customWidth="1"/>
    <col min="14852" max="14852" width="0" style="31" hidden="1" customWidth="1"/>
    <col min="14853" max="14853" width="24.7109375" style="31" customWidth="1"/>
    <col min="14854" max="14854" width="14.7109375" style="31" customWidth="1"/>
    <col min="14855" max="14856" width="15.7109375" style="31" customWidth="1"/>
    <col min="14857" max="14857" width="11.7109375" style="31" customWidth="1"/>
    <col min="14858" max="14858" width="6.42578125" style="31" bestFit="1" customWidth="1"/>
    <col min="14859" max="14859" width="11.7109375" style="31" customWidth="1"/>
    <col min="14860" max="14860" width="0" style="31" hidden="1" customWidth="1"/>
    <col min="14861" max="14861" width="3.7109375" style="31" customWidth="1"/>
    <col min="14862" max="14862" width="11.140625" style="31" bestFit="1" customWidth="1"/>
    <col min="14863" max="15094" width="10.5703125" style="31"/>
    <col min="15095" max="15102" width="0" style="31" hidden="1" customWidth="1"/>
    <col min="15103" max="15105" width="3.7109375" style="31" customWidth="1"/>
    <col min="15106" max="15106" width="12.7109375" style="31" customWidth="1"/>
    <col min="15107" max="15107" width="47.42578125" style="31" customWidth="1"/>
    <col min="15108" max="15108" width="0" style="31" hidden="1" customWidth="1"/>
    <col min="15109" max="15109" width="24.7109375" style="31" customWidth="1"/>
    <col min="15110" max="15110" width="14.7109375" style="31" customWidth="1"/>
    <col min="15111" max="15112" width="15.7109375" style="31" customWidth="1"/>
    <col min="15113" max="15113" width="11.7109375" style="31" customWidth="1"/>
    <col min="15114" max="15114" width="6.42578125" style="31" bestFit="1" customWidth="1"/>
    <col min="15115" max="15115" width="11.7109375" style="31" customWidth="1"/>
    <col min="15116" max="15116" width="0" style="31" hidden="1" customWidth="1"/>
    <col min="15117" max="15117" width="3.7109375" style="31" customWidth="1"/>
    <col min="15118" max="15118" width="11.140625" style="31" bestFit="1" customWidth="1"/>
    <col min="15119" max="15350" width="10.5703125" style="31"/>
    <col min="15351" max="15358" width="0" style="31" hidden="1" customWidth="1"/>
    <col min="15359" max="15361" width="3.7109375" style="31" customWidth="1"/>
    <col min="15362" max="15362" width="12.7109375" style="31" customWidth="1"/>
    <col min="15363" max="15363" width="47.42578125" style="31" customWidth="1"/>
    <col min="15364" max="15364" width="0" style="31" hidden="1" customWidth="1"/>
    <col min="15365" max="15365" width="24.7109375" style="31" customWidth="1"/>
    <col min="15366" max="15366" width="14.7109375" style="31" customWidth="1"/>
    <col min="15367" max="15368" width="15.7109375" style="31" customWidth="1"/>
    <col min="15369" max="15369" width="11.7109375" style="31" customWidth="1"/>
    <col min="15370" max="15370" width="6.42578125" style="31" bestFit="1" customWidth="1"/>
    <col min="15371" max="15371" width="11.7109375" style="31" customWidth="1"/>
    <col min="15372" max="15372" width="0" style="31" hidden="1" customWidth="1"/>
    <col min="15373" max="15373" width="3.7109375" style="31" customWidth="1"/>
    <col min="15374" max="15374" width="11.140625" style="31" bestFit="1" customWidth="1"/>
    <col min="15375" max="15606" width="10.5703125" style="31"/>
    <col min="15607" max="15614" width="0" style="31" hidden="1" customWidth="1"/>
    <col min="15615" max="15617" width="3.7109375" style="31" customWidth="1"/>
    <col min="15618" max="15618" width="12.7109375" style="31" customWidth="1"/>
    <col min="15619" max="15619" width="47.42578125" style="31" customWidth="1"/>
    <col min="15620" max="15620" width="0" style="31" hidden="1" customWidth="1"/>
    <col min="15621" max="15621" width="24.7109375" style="31" customWidth="1"/>
    <col min="15622" max="15622" width="14.7109375" style="31" customWidth="1"/>
    <col min="15623" max="15624" width="15.7109375" style="31" customWidth="1"/>
    <col min="15625" max="15625" width="11.7109375" style="31" customWidth="1"/>
    <col min="15626" max="15626" width="6.42578125" style="31" bestFit="1" customWidth="1"/>
    <col min="15627" max="15627" width="11.7109375" style="31" customWidth="1"/>
    <col min="15628" max="15628" width="0" style="31" hidden="1" customWidth="1"/>
    <col min="15629" max="15629" width="3.7109375" style="31" customWidth="1"/>
    <col min="15630" max="15630" width="11.140625" style="31" bestFit="1" customWidth="1"/>
    <col min="15631" max="15862" width="10.5703125" style="31"/>
    <col min="15863" max="15870" width="0" style="31" hidden="1" customWidth="1"/>
    <col min="15871" max="15873" width="3.7109375" style="31" customWidth="1"/>
    <col min="15874" max="15874" width="12.7109375" style="31" customWidth="1"/>
    <col min="15875" max="15875" width="47.42578125" style="31" customWidth="1"/>
    <col min="15876" max="15876" width="0" style="31" hidden="1" customWidth="1"/>
    <col min="15877" max="15877" width="24.7109375" style="31" customWidth="1"/>
    <col min="15878" max="15878" width="14.7109375" style="31" customWidth="1"/>
    <col min="15879" max="15880" width="15.7109375" style="31" customWidth="1"/>
    <col min="15881" max="15881" width="11.7109375" style="31" customWidth="1"/>
    <col min="15882" max="15882" width="6.42578125" style="31" bestFit="1" customWidth="1"/>
    <col min="15883" max="15883" width="11.7109375" style="31" customWidth="1"/>
    <col min="15884" max="15884" width="0" style="31" hidden="1" customWidth="1"/>
    <col min="15885" max="15885" width="3.7109375" style="31" customWidth="1"/>
    <col min="15886" max="15886" width="11.140625" style="31" bestFit="1" customWidth="1"/>
    <col min="15887" max="16118" width="10.5703125" style="31"/>
    <col min="16119" max="16126" width="0" style="31" hidden="1" customWidth="1"/>
    <col min="16127" max="16129" width="3.7109375" style="31" customWidth="1"/>
    <col min="16130" max="16130" width="12.7109375" style="31" customWidth="1"/>
    <col min="16131" max="16131" width="47.42578125" style="31" customWidth="1"/>
    <col min="16132" max="16132" width="0" style="31" hidden="1" customWidth="1"/>
    <col min="16133" max="16133" width="24.7109375" style="31" customWidth="1"/>
    <col min="16134" max="16134" width="14.7109375" style="31" customWidth="1"/>
    <col min="16135" max="16136" width="15.7109375" style="31" customWidth="1"/>
    <col min="16137" max="16137" width="11.7109375" style="31" customWidth="1"/>
    <col min="16138" max="16138" width="6.42578125" style="31" bestFit="1" customWidth="1"/>
    <col min="16139" max="16139" width="11.7109375" style="31" customWidth="1"/>
    <col min="16140" max="16140" width="0" style="31" hidden="1" customWidth="1"/>
    <col min="16141" max="16141" width="3.7109375" style="31" customWidth="1"/>
    <col min="16142" max="16142" width="11.140625" style="31" bestFit="1" customWidth="1"/>
    <col min="16143" max="16384" width="10.5703125" style="31"/>
  </cols>
  <sheetData>
    <row r="1" spans="1:29" hidden="1"/>
    <row r="2" spans="1:29" hidden="1"/>
    <row r="3" spans="1:29" hidden="1"/>
    <row r="4" spans="1:29" ht="3" customHeight="1">
      <c r="J4" s="74"/>
      <c r="K4" s="74"/>
      <c r="L4" s="383"/>
      <c r="M4" s="383"/>
      <c r="N4" s="383"/>
      <c r="V4" s="383"/>
    </row>
    <row r="5" spans="1:29" ht="22.5" customHeight="1">
      <c r="J5" s="74"/>
      <c r="K5" s="74"/>
      <c r="L5" s="696" t="s">
        <v>744</v>
      </c>
      <c r="M5" s="696"/>
      <c r="N5" s="696"/>
      <c r="O5" s="696"/>
      <c r="P5" s="696"/>
      <c r="Q5" s="696"/>
      <c r="R5" s="696"/>
      <c r="S5" s="696"/>
      <c r="T5" s="696"/>
      <c r="U5" s="396"/>
      <c r="V5" s="396"/>
    </row>
    <row r="6" spans="1:29" ht="3" customHeight="1">
      <c r="J6" s="74"/>
      <c r="K6" s="74"/>
      <c r="L6" s="383"/>
      <c r="M6" s="383"/>
      <c r="N6" s="383"/>
      <c r="O6" s="384"/>
      <c r="P6" s="384"/>
      <c r="Q6" s="384"/>
      <c r="R6" s="384"/>
      <c r="S6" s="384"/>
      <c r="T6" s="384"/>
      <c r="U6" s="383"/>
    </row>
    <row r="7" spans="1:29"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29" s="138" customFormat="1" ht="18.75">
      <c r="A8" s="183"/>
      <c r="B8" s="183"/>
      <c r="C8" s="183"/>
      <c r="D8" s="183"/>
      <c r="E8" s="183"/>
      <c r="F8" s="183"/>
      <c r="G8" s="183"/>
      <c r="H8" s="183"/>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469"/>
      <c r="Y8" s="183"/>
      <c r="Z8" s="183"/>
      <c r="AA8" s="183"/>
      <c r="AB8" s="183"/>
      <c r="AC8" s="183"/>
    </row>
    <row r="9" spans="1:29" s="138" customFormat="1" ht="18.75">
      <c r="A9" s="183"/>
      <c r="B9" s="183"/>
      <c r="C9" s="183"/>
      <c r="D9" s="183"/>
      <c r="E9" s="183"/>
      <c r="F9" s="183"/>
      <c r="G9" s="183"/>
      <c r="H9" s="183"/>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469"/>
      <c r="Y9" s="183"/>
      <c r="Z9" s="183"/>
      <c r="AA9" s="183"/>
      <c r="AB9" s="183"/>
      <c r="AC9" s="183"/>
    </row>
    <row r="10" spans="1:29" s="378" customFormat="1" ht="5.25" hidden="1">
      <c r="A10" s="183"/>
      <c r="B10" s="183"/>
      <c r="C10" s="183"/>
      <c r="D10" s="183"/>
      <c r="E10" s="183"/>
      <c r="F10" s="183"/>
      <c r="G10" s="183"/>
      <c r="H10" s="183"/>
      <c r="L10" s="583"/>
      <c r="M10" s="545"/>
      <c r="O10" s="672"/>
      <c r="P10" s="672"/>
      <c r="Q10" s="672"/>
      <c r="R10" s="672"/>
      <c r="S10" s="672"/>
      <c r="T10" s="672"/>
      <c r="U10" s="497"/>
      <c r="V10" s="497"/>
      <c r="X10" s="183"/>
      <c r="Y10" s="183"/>
      <c r="Z10" s="183"/>
      <c r="AA10" s="183"/>
      <c r="AB10" s="183"/>
    </row>
    <row r="11" spans="1:29" s="138" customFormat="1" ht="18.75" hidden="1">
      <c r="A11" s="183"/>
      <c r="B11" s="183"/>
      <c r="C11" s="183"/>
      <c r="D11" s="183"/>
      <c r="E11" s="183"/>
      <c r="F11" s="183"/>
      <c r="G11" s="183"/>
      <c r="H11" s="183"/>
      <c r="L11" s="132"/>
      <c r="M11" s="488"/>
      <c r="O11" s="487"/>
      <c r="P11" s="487"/>
      <c r="Q11" s="183" t="s">
        <v>635</v>
      </c>
      <c r="R11" s="183" t="s">
        <v>636</v>
      </c>
      <c r="S11" s="487"/>
      <c r="T11" s="487"/>
      <c r="U11" s="469"/>
      <c r="Y11" s="183"/>
      <c r="Z11" s="183"/>
      <c r="AA11" s="183"/>
      <c r="AB11" s="183"/>
      <c r="AC11" s="183"/>
    </row>
    <row r="12" spans="1:29" s="138" customFormat="1" ht="11.25" hidden="1">
      <c r="A12" s="183"/>
      <c r="B12" s="183"/>
      <c r="C12" s="183"/>
      <c r="D12" s="183"/>
      <c r="E12" s="183"/>
      <c r="F12" s="183"/>
      <c r="G12" s="183"/>
      <c r="H12" s="183"/>
      <c r="L12" s="697"/>
      <c r="M12" s="697"/>
      <c r="N12" s="388"/>
      <c r="O12" s="397"/>
      <c r="P12" s="397"/>
      <c r="Q12" s="397"/>
      <c r="R12" s="397"/>
      <c r="S12" s="397"/>
      <c r="T12" s="397"/>
      <c r="U12" s="386"/>
      <c r="V12" s="400" t="s">
        <v>371</v>
      </c>
      <c r="Y12" s="183"/>
      <c r="Z12" s="183"/>
      <c r="AA12" s="183"/>
      <c r="AB12" s="183"/>
      <c r="AC12" s="183"/>
    </row>
    <row r="13" spans="1:29" ht="15" customHeight="1">
      <c r="J13" s="74"/>
      <c r="K13" s="74"/>
      <c r="L13" s="383"/>
      <c r="M13" s="383"/>
      <c r="N13" s="383"/>
      <c r="O13" s="441"/>
      <c r="P13" s="441"/>
      <c r="Q13" s="713"/>
      <c r="R13" s="713"/>
      <c r="S13" s="713"/>
      <c r="T13" s="713"/>
      <c r="U13" s="713"/>
      <c r="V13" s="713"/>
    </row>
    <row r="14" spans="1:29">
      <c r="J14" s="74"/>
      <c r="K14" s="74"/>
      <c r="L14" s="618" t="s">
        <v>445</v>
      </c>
      <c r="M14" s="618"/>
      <c r="N14" s="618"/>
      <c r="O14" s="618"/>
      <c r="P14" s="618"/>
      <c r="Q14" s="618"/>
      <c r="R14" s="618"/>
      <c r="S14" s="618"/>
      <c r="T14" s="618"/>
      <c r="U14" s="618"/>
      <c r="V14" s="618"/>
      <c r="W14" s="618"/>
      <c r="X14" s="618" t="s">
        <v>446</v>
      </c>
    </row>
    <row r="15" spans="1:29" ht="14.25" customHeight="1">
      <c r="J15" s="74"/>
      <c r="K15" s="74"/>
      <c r="L15" s="680" t="s">
        <v>91</v>
      </c>
      <c r="M15" s="680" t="s">
        <v>595</v>
      </c>
      <c r="N15" s="87"/>
      <c r="O15" s="680" t="s">
        <v>596</v>
      </c>
      <c r="P15" s="731" t="s">
        <v>597</v>
      </c>
      <c r="Q15" s="731" t="s">
        <v>604</v>
      </c>
      <c r="R15" s="731"/>
      <c r="S15" s="731"/>
      <c r="T15" s="731"/>
      <c r="U15" s="731"/>
      <c r="V15" s="680" t="s">
        <v>339</v>
      </c>
      <c r="W15" s="712" t="s">
        <v>274</v>
      </c>
      <c r="X15" s="618"/>
    </row>
    <row r="16" spans="1:29" ht="25.5" customHeight="1">
      <c r="J16" s="74"/>
      <c r="K16" s="74"/>
      <c r="L16" s="680"/>
      <c r="M16" s="680"/>
      <c r="N16" s="87"/>
      <c r="O16" s="680"/>
      <c r="P16" s="731"/>
      <c r="Q16" s="731" t="s">
        <v>621</v>
      </c>
      <c r="R16" s="731"/>
      <c r="S16" s="720" t="s">
        <v>615</v>
      </c>
      <c r="T16" s="720"/>
      <c r="U16" s="720"/>
      <c r="V16" s="680"/>
      <c r="W16" s="712"/>
      <c r="X16" s="618"/>
    </row>
    <row r="17" spans="1:29" ht="14.25" customHeight="1">
      <c r="J17" s="74"/>
      <c r="K17" s="74"/>
      <c r="L17" s="680"/>
      <c r="M17" s="680"/>
      <c r="N17" s="87"/>
      <c r="O17" s="680"/>
      <c r="P17" s="731"/>
      <c r="Q17" s="87" t="s">
        <v>619</v>
      </c>
      <c r="R17" s="87" t="s">
        <v>620</v>
      </c>
      <c r="S17" s="89" t="s">
        <v>273</v>
      </c>
      <c r="T17" s="722" t="s">
        <v>272</v>
      </c>
      <c r="U17" s="722"/>
      <c r="V17" s="680"/>
      <c r="W17" s="712"/>
      <c r="X17" s="618"/>
    </row>
    <row r="18" spans="1:29">
      <c r="J18" s="74"/>
      <c r="K18" s="389">
        <v>1</v>
      </c>
      <c r="L18" s="35" t="s">
        <v>92</v>
      </c>
      <c r="M18" s="35" t="s">
        <v>48</v>
      </c>
      <c r="N18" s="395" t="s">
        <v>48</v>
      </c>
      <c r="O18" s="387">
        <f t="shared" ref="O18:T18" ca="1" si="0">OFFSET(O18,0,-1)+1</f>
        <v>3</v>
      </c>
      <c r="P18" s="387">
        <f t="shared" ca="1" si="0"/>
        <v>4</v>
      </c>
      <c r="Q18" s="387">
        <f t="shared" ca="1" si="0"/>
        <v>5</v>
      </c>
      <c r="R18" s="387">
        <f t="shared" ca="1" si="0"/>
        <v>6</v>
      </c>
      <c r="S18" s="387">
        <f t="shared" ca="1" si="0"/>
        <v>7</v>
      </c>
      <c r="T18" s="732">
        <f t="shared" ca="1" si="0"/>
        <v>8</v>
      </c>
      <c r="U18" s="732"/>
      <c r="V18" s="387">
        <f ca="1">OFFSET(V18,0,-2)+1</f>
        <v>9</v>
      </c>
      <c r="X18" s="387">
        <f ca="1">OFFSET(X18,0,-2)+1</f>
        <v>10</v>
      </c>
    </row>
    <row r="19" spans="1:29" ht="22.5">
      <c r="A19" s="699">
        <v>1</v>
      </c>
      <c r="J19" s="74"/>
      <c r="K19" s="74"/>
      <c r="L19" s="402">
        <f>mergeValue(A19)</f>
        <v>1</v>
      </c>
      <c r="M19" s="450" t="s">
        <v>19</v>
      </c>
      <c r="N19" s="437"/>
      <c r="O19" s="711"/>
      <c r="P19" s="711"/>
      <c r="Q19" s="711"/>
      <c r="R19" s="711"/>
      <c r="S19" s="711"/>
      <c r="T19" s="711"/>
      <c r="U19" s="711"/>
      <c r="V19" s="711"/>
      <c r="W19" s="711"/>
      <c r="X19" s="169" t="s">
        <v>718</v>
      </c>
    </row>
    <row r="20" spans="1:29" ht="22.5">
      <c r="A20" s="699"/>
      <c r="B20" s="699">
        <v>1</v>
      </c>
      <c r="G20" s="515"/>
      <c r="H20" s="284"/>
      <c r="I20" s="518"/>
      <c r="J20" s="39"/>
      <c r="K20" s="31"/>
      <c r="L20" s="402" t="str">
        <f>mergeValue(A20) &amp;"."&amp; mergeValue(B20)</f>
        <v>1.1</v>
      </c>
      <c r="M20" s="418" t="s">
        <v>15</v>
      </c>
      <c r="N20" s="437"/>
      <c r="O20" s="711"/>
      <c r="P20" s="711"/>
      <c r="Q20" s="711"/>
      <c r="R20" s="711"/>
      <c r="S20" s="711"/>
      <c r="T20" s="711"/>
      <c r="U20" s="711"/>
      <c r="V20" s="711"/>
      <c r="W20" s="711"/>
      <c r="X20" s="169" t="s">
        <v>459</v>
      </c>
    </row>
    <row r="21" spans="1:29" ht="22.5">
      <c r="A21" s="699"/>
      <c r="B21" s="699"/>
      <c r="C21" s="699">
        <v>1</v>
      </c>
      <c r="G21" s="515"/>
      <c r="H21" s="284"/>
      <c r="I21" s="108"/>
      <c r="J21" s="39"/>
      <c r="K21" s="31"/>
      <c r="L21" s="402" t="str">
        <f>mergeValue(A21) &amp;"."&amp; mergeValue(B21)&amp;"."&amp; mergeValue(C21)</f>
        <v>1.1.1</v>
      </c>
      <c r="M21" s="419" t="s">
        <v>7</v>
      </c>
      <c r="N21" s="437"/>
      <c r="O21" s="711"/>
      <c r="P21" s="711"/>
      <c r="Q21" s="711"/>
      <c r="R21" s="711"/>
      <c r="S21" s="711"/>
      <c r="T21" s="711"/>
      <c r="U21" s="711"/>
      <c r="V21" s="711"/>
      <c r="W21" s="711"/>
      <c r="X21" s="169" t="s">
        <v>600</v>
      </c>
    </row>
    <row r="22" spans="1:29">
      <c r="A22" s="699"/>
      <c r="B22" s="699"/>
      <c r="C22" s="699"/>
      <c r="D22" s="699">
        <v>1</v>
      </c>
      <c r="G22" s="515"/>
      <c r="H22" s="284"/>
      <c r="I22" s="108"/>
      <c r="J22" s="517"/>
      <c r="K22" s="31"/>
      <c r="L22" s="402" t="str">
        <f>mergeValue(A22) &amp;"."&amp; mergeValue(B22)&amp;"."&amp; mergeValue(C22)&amp;"."&amp; mergeValue(D22)</f>
        <v>1.1.1.1</v>
      </c>
      <c r="M22" s="420" t="s">
        <v>21</v>
      </c>
      <c r="N22" s="437"/>
      <c r="O22" s="711"/>
      <c r="P22" s="711"/>
      <c r="Q22" s="711"/>
      <c r="R22" s="711"/>
      <c r="S22" s="711"/>
      <c r="T22" s="711"/>
      <c r="U22" s="711"/>
      <c r="V22" s="711"/>
      <c r="W22" s="711"/>
      <c r="X22" s="464" t="s">
        <v>623</v>
      </c>
    </row>
    <row r="23" spans="1:29" ht="42.95" customHeight="1">
      <c r="A23" s="699"/>
      <c r="B23" s="699"/>
      <c r="C23" s="699"/>
      <c r="D23" s="699"/>
      <c r="E23" s="173">
        <v>1</v>
      </c>
      <c r="G23" s="515"/>
      <c r="H23" s="284"/>
      <c r="I23" s="108"/>
      <c r="J23" s="517"/>
      <c r="K23" s="197"/>
      <c r="L23" s="402" t="str">
        <f>mergeValue(A23) &amp;"."&amp; mergeValue(B23)&amp;"."&amp; mergeValue(C23)&amp;"."&amp; mergeValue(D23)&amp;"."&amp; mergeValue(E23)</f>
        <v>1.1.1.1.1</v>
      </c>
      <c r="M23" s="530"/>
      <c r="N23" s="104"/>
      <c r="O23" s="532"/>
      <c r="P23" s="533"/>
      <c r="Q23" s="585"/>
      <c r="R23" s="585"/>
      <c r="S23" s="537"/>
      <c r="T23" s="379" t="s">
        <v>83</v>
      </c>
      <c r="U23" s="537"/>
      <c r="V23" s="379" t="s">
        <v>84</v>
      </c>
      <c r="W23" s="503"/>
      <c r="X23" s="669" t="s">
        <v>748</v>
      </c>
      <c r="Y23" s="173" t="str">
        <f>strCheckDateTwo(N23:W23)</f>
        <v/>
      </c>
    </row>
    <row r="24" spans="1:29" hidden="1">
      <c r="A24" s="699"/>
      <c r="B24" s="699"/>
      <c r="C24" s="699"/>
      <c r="D24" s="699"/>
      <c r="G24" s="515"/>
      <c r="H24" s="284"/>
      <c r="I24" s="108"/>
      <c r="J24" s="517"/>
      <c r="K24" s="197"/>
      <c r="L24" s="401"/>
      <c r="M24" s="427"/>
      <c r="N24" s="451"/>
      <c r="O24" s="451"/>
      <c r="P24" s="451"/>
      <c r="Q24" s="451"/>
      <c r="R24" s="438" t="str">
        <f>S23 &amp; "-" &amp; U23</f>
        <v>-</v>
      </c>
      <c r="S24" s="406"/>
      <c r="T24" s="439"/>
      <c r="U24" s="406"/>
      <c r="V24" s="451"/>
      <c r="W24" s="502"/>
      <c r="X24" s="670"/>
    </row>
    <row r="25" spans="1:29" ht="15" customHeight="1">
      <c r="A25" s="699"/>
      <c r="B25" s="699"/>
      <c r="C25" s="699"/>
      <c r="D25" s="699"/>
      <c r="G25" s="515"/>
      <c r="H25" s="284"/>
      <c r="I25" s="108"/>
      <c r="J25" s="517"/>
      <c r="K25" s="197"/>
      <c r="L25" s="416"/>
      <c r="M25" s="421" t="s">
        <v>5</v>
      </c>
      <c r="N25" s="129"/>
      <c r="O25" s="417"/>
      <c r="P25" s="417"/>
      <c r="Q25" s="417"/>
      <c r="R25" s="417"/>
      <c r="S25" s="432"/>
      <c r="T25" s="141"/>
      <c r="U25" s="429"/>
      <c r="V25" s="129"/>
      <c r="W25" s="129"/>
      <c r="X25" s="671"/>
    </row>
    <row r="26" spans="1:29" customFormat="1" ht="15" customHeight="1">
      <c r="A26" s="699"/>
      <c r="B26" s="699"/>
      <c r="C26" s="699"/>
      <c r="D26" s="510"/>
      <c r="E26" s="510"/>
      <c r="F26" s="510"/>
      <c r="G26" s="515"/>
      <c r="H26" s="510"/>
      <c r="I26" s="108"/>
      <c r="J26" s="73"/>
      <c r="K26" s="2"/>
      <c r="L26" s="416"/>
      <c r="M26" s="130" t="s">
        <v>16</v>
      </c>
      <c r="N26" s="129"/>
      <c r="O26" s="417"/>
      <c r="P26" s="417"/>
      <c r="Q26" s="417"/>
      <c r="R26" s="417"/>
      <c r="S26" s="432"/>
      <c r="T26" s="141"/>
      <c r="U26" s="429"/>
      <c r="V26" s="129"/>
      <c r="W26" s="141"/>
      <c r="X26" s="519"/>
      <c r="Y26" s="175"/>
      <c r="Z26" s="175"/>
      <c r="AA26" s="175"/>
      <c r="AB26" s="175"/>
      <c r="AC26" s="175"/>
    </row>
    <row r="27" spans="1:29" customFormat="1" ht="15" customHeight="1">
      <c r="A27" s="699"/>
      <c r="B27" s="699"/>
      <c r="C27" s="510"/>
      <c r="D27" s="510"/>
      <c r="E27" s="510"/>
      <c r="F27" s="510"/>
      <c r="G27" s="515"/>
      <c r="H27" s="510"/>
      <c r="I27" s="506"/>
      <c r="J27" s="73"/>
      <c r="K27" s="2"/>
      <c r="L27" s="416"/>
      <c r="M27" s="129" t="s">
        <v>17</v>
      </c>
      <c r="N27" s="129"/>
      <c r="O27" s="417"/>
      <c r="P27" s="417"/>
      <c r="Q27" s="417"/>
      <c r="R27" s="417"/>
      <c r="S27" s="432"/>
      <c r="T27" s="141"/>
      <c r="U27" s="429"/>
      <c r="V27" s="129"/>
      <c r="W27" s="141"/>
      <c r="X27" s="426"/>
      <c r="Y27" s="175"/>
      <c r="Z27" s="175"/>
      <c r="AA27" s="175"/>
      <c r="AB27" s="175"/>
      <c r="AC27" s="175"/>
    </row>
    <row r="28" spans="1:29" customFormat="1" ht="15" customHeight="1">
      <c r="A28" s="699"/>
      <c r="B28" s="510"/>
      <c r="C28" s="510"/>
      <c r="D28" s="510"/>
      <c r="E28" s="510"/>
      <c r="F28" s="510"/>
      <c r="G28" s="515"/>
      <c r="H28" s="510"/>
      <c r="I28" s="506"/>
      <c r="J28" s="73"/>
      <c r="K28" s="2"/>
      <c r="L28" s="416"/>
      <c r="M28" s="135" t="s">
        <v>18</v>
      </c>
      <c r="N28" s="129"/>
      <c r="O28" s="417"/>
      <c r="P28" s="417"/>
      <c r="Q28" s="417"/>
      <c r="R28" s="417"/>
      <c r="S28" s="432"/>
      <c r="T28" s="141"/>
      <c r="U28" s="429"/>
      <c r="V28" s="129"/>
      <c r="W28" s="141"/>
      <c r="X28" s="426"/>
      <c r="Y28" s="175"/>
      <c r="Z28" s="175"/>
      <c r="AA28" s="175"/>
      <c r="AB28" s="175"/>
      <c r="AC28" s="175"/>
    </row>
    <row r="29" spans="1:29" customFormat="1" ht="15" customHeight="1">
      <c r="G29" s="136"/>
      <c r="H29" s="2"/>
      <c r="I29" s="481"/>
      <c r="J29" s="73"/>
      <c r="L29" s="416"/>
      <c r="M29" s="144" t="s">
        <v>308</v>
      </c>
      <c r="N29" s="129"/>
      <c r="O29" s="417"/>
      <c r="P29" s="417"/>
      <c r="Q29" s="417"/>
      <c r="R29" s="417"/>
      <c r="S29" s="432"/>
      <c r="T29" s="141"/>
      <c r="U29" s="429"/>
      <c r="V29" s="129"/>
      <c r="W29" s="141"/>
      <c r="X29" s="426"/>
      <c r="Y29" s="175"/>
      <c r="Z29" s="175"/>
      <c r="AA29" s="175"/>
      <c r="AB29" s="175"/>
      <c r="AC29" s="175"/>
    </row>
    <row r="30" spans="1:29" ht="3" customHeight="1"/>
    <row r="31" spans="1:29" ht="96" customHeight="1">
      <c r="L31" s="1">
        <v>1</v>
      </c>
      <c r="M31" s="663" t="s">
        <v>749</v>
      </c>
      <c r="N31" s="663"/>
      <c r="O31" s="663"/>
      <c r="P31" s="663"/>
      <c r="Q31" s="663"/>
      <c r="R31" s="663"/>
      <c r="S31" s="663"/>
      <c r="T31" s="663"/>
      <c r="U31" s="663"/>
      <c r="V31" s="663"/>
      <c r="W31" s="663"/>
      <c r="X31" s="663"/>
      <c r="Y31" s="543"/>
      <c r="Z31" s="410"/>
      <c r="AA31" s="410"/>
      <c r="AB31" s="410"/>
      <c r="AC31" s="410"/>
    </row>
    <row r="32" spans="1:29">
      <c r="M32" s="409"/>
      <c r="N32" s="409"/>
      <c r="O32" s="409"/>
      <c r="P32" s="409"/>
      <c r="Q32" s="409"/>
      <c r="R32" s="409"/>
      <c r="S32" s="409"/>
      <c r="T32" s="409"/>
      <c r="U32" s="409"/>
      <c r="V32" s="409"/>
      <c r="W32" s="409"/>
      <c r="X32" s="409"/>
      <c r="Y32" s="184"/>
      <c r="Z32" s="184"/>
      <c r="AA32" s="184"/>
      <c r="AB32" s="184"/>
      <c r="AC32" s="184"/>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4"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209</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t="str">
        <f>IF('Перечень тарифов'!R21="","наименование отсутствует","" &amp; 'Перечень тарифов'!R21 &amp; "")</f>
        <v>наименование отсутствует</v>
      </c>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t="str">
        <f>IF(Территории!H13="","","" &amp; Территории!H13 &amp; "")</f>
        <v>Кстовский муниципальный округ</v>
      </c>
      <c r="I12" s="169" t="s">
        <v>479</v>
      </c>
      <c r="J12" s="272"/>
      <c r="K12" s="183"/>
      <c r="L12" s="183"/>
      <c r="M12" s="183"/>
      <c r="N12" s="183"/>
      <c r="O12" s="183"/>
      <c r="P12" s="183"/>
      <c r="Q12" s="183"/>
      <c r="R12" s="183"/>
      <c r="S12" s="183"/>
      <c r="T12" s="183"/>
    </row>
    <row r="13" spans="1:20" s="138" customFormat="1" ht="56.25">
      <c r="A13" s="667"/>
      <c r="B13" s="667"/>
      <c r="C13" s="667"/>
      <c r="D13" s="277">
        <v>1</v>
      </c>
      <c r="F13" s="165" t="str">
        <f>"4."&amp;mergeValue(A13) &amp;"."&amp;mergeValue(B13)&amp;"."&amp;mergeValue(C13)&amp;"."&amp;mergeValue(D13)</f>
        <v>4.1.1.1.1</v>
      </c>
      <c r="G13" s="340" t="s">
        <v>477</v>
      </c>
      <c r="H13" s="259" t="str">
        <f>IF(Территории!R14="","","" &amp; Территории!R14 &amp; "")</f>
        <v>Кстовский муниципальный округ (22537000)</v>
      </c>
      <c r="I13" s="550" t="s">
        <v>569</v>
      </c>
      <c r="J13" s="272"/>
      <c r="K13" s="183"/>
      <c r="L13" s="183"/>
      <c r="M13" s="183"/>
      <c r="N13" s="183"/>
      <c r="O13" s="183"/>
      <c r="P13" s="183"/>
      <c r="Q13" s="183"/>
      <c r="R13" s="183"/>
      <c r="S13" s="183"/>
      <c r="T13" s="183"/>
    </row>
    <row r="14" spans="1:20" s="138" customFormat="1" ht="3" customHeight="1">
      <c r="A14" s="183"/>
      <c r="B14" s="183"/>
      <c r="C14" s="183"/>
      <c r="D14" s="183"/>
      <c r="F14" s="267"/>
      <c r="G14" s="338"/>
      <c r="H14" s="339"/>
      <c r="I14" s="194"/>
      <c r="J14" s="183"/>
      <c r="K14" s="183"/>
      <c r="L14" s="183"/>
      <c r="M14" s="183"/>
      <c r="N14" s="183"/>
      <c r="O14" s="183"/>
      <c r="P14" s="183"/>
      <c r="Q14" s="183"/>
      <c r="R14" s="183"/>
      <c r="S14" s="183"/>
      <c r="T14" s="183"/>
    </row>
    <row r="15" spans="1:20" s="138" customFormat="1" ht="15" customHeight="1">
      <c r="A15" s="183"/>
      <c r="B15" s="183"/>
      <c r="C15" s="183"/>
      <c r="D15" s="183"/>
      <c r="F15" s="267"/>
      <c r="G15" s="663" t="s">
        <v>571</v>
      </c>
      <c r="H15" s="663"/>
      <c r="I15" s="194"/>
      <c r="J15" s="183"/>
      <c r="K15" s="183"/>
      <c r="L15" s="183"/>
      <c r="M15" s="183"/>
      <c r="N15" s="183"/>
      <c r="O15" s="183"/>
      <c r="P15" s="183"/>
      <c r="Q15" s="183"/>
      <c r="R15" s="183"/>
      <c r="S15" s="183"/>
      <c r="T15" s="183"/>
    </row>
  </sheetData>
  <sheetProtection algorithmName="SHA-512" hashValue="IERDkTEG+P9p7QthzOmAxjisHX2qIotn7+/TxVek8NLfGxv8iXQpvDRl0En8jZPo+q/y5XH6EZaNPZNK1FtXQg==" saltValue="WRTHz8b5LNYmeW2V7tTVK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election activeCell="F19" sqref="F19"/>
    </sheetView>
  </sheetViews>
  <sheetFormatPr defaultColWidth="10.5703125" defaultRowHeight="14.25"/>
  <cols>
    <col min="1" max="1" width="9.140625" style="194" hidden="1" customWidth="1"/>
    <col min="2" max="2" width="9.140625" style="163" hidden="1" customWidth="1"/>
    <col min="3" max="3" width="3.7109375" style="75" customWidth="1"/>
    <col min="4" max="4" width="6.28515625" style="31" bestFit="1" customWidth="1"/>
    <col min="5" max="5" width="64.140625" style="31" customWidth="1"/>
    <col min="6" max="7" width="35.7109375" style="31" customWidth="1"/>
    <col min="8" max="8" width="115.7109375" style="31" customWidth="1"/>
    <col min="9" max="9" width="10.5703125" style="31"/>
    <col min="10" max="11" width="10.5703125" style="182"/>
    <col min="12" max="16384" width="10.5703125" style="31"/>
  </cols>
  <sheetData>
    <row r="1" spans="1:17" hidden="1">
      <c r="N1" s="560"/>
      <c r="O1" s="560"/>
      <c r="Q1" s="560"/>
    </row>
    <row r="2" spans="1:17" hidden="1"/>
    <row r="3" spans="1:17" hidden="1"/>
    <row r="4" spans="1:17" ht="3" customHeight="1">
      <c r="C4" s="74"/>
      <c r="D4" s="383"/>
      <c r="E4" s="383"/>
      <c r="F4" s="383"/>
      <c r="G4" s="552"/>
      <c r="H4" s="552"/>
    </row>
    <row r="5" spans="1:17" ht="26.1" customHeight="1">
      <c r="C5" s="74"/>
      <c r="D5" s="696" t="s">
        <v>695</v>
      </c>
      <c r="E5" s="696"/>
      <c r="F5" s="696"/>
      <c r="G5" s="696"/>
      <c r="H5" s="551"/>
    </row>
    <row r="6" spans="1:17" ht="3" customHeight="1">
      <c r="C6" s="74"/>
      <c r="D6" s="383"/>
      <c r="E6" s="149"/>
      <c r="F6" s="149"/>
      <c r="G6" s="384"/>
      <c r="H6" s="553"/>
    </row>
    <row r="7" spans="1:17">
      <c r="C7" s="74"/>
      <c r="D7" s="680" t="s">
        <v>445</v>
      </c>
      <c r="E7" s="680"/>
      <c r="F7" s="680"/>
      <c r="G7" s="680"/>
      <c r="H7" s="737" t="s">
        <v>446</v>
      </c>
    </row>
    <row r="8" spans="1:17">
      <c r="C8" s="74"/>
      <c r="D8" s="87" t="s">
        <v>91</v>
      </c>
      <c r="E8" s="96" t="s">
        <v>448</v>
      </c>
      <c r="F8" s="96" t="s">
        <v>439</v>
      </c>
      <c r="G8" s="96" t="s">
        <v>447</v>
      </c>
      <c r="H8" s="737"/>
    </row>
    <row r="9" spans="1:17" ht="12" customHeight="1">
      <c r="C9" s="74"/>
      <c r="D9" s="35" t="s">
        <v>92</v>
      </c>
      <c r="E9" s="35" t="s">
        <v>48</v>
      </c>
      <c r="F9" s="35" t="s">
        <v>49</v>
      </c>
      <c r="G9" s="35" t="s">
        <v>50</v>
      </c>
      <c r="H9" s="35" t="s">
        <v>67</v>
      </c>
    </row>
    <row r="10" spans="1:17" ht="21" customHeight="1">
      <c r="A10" s="153"/>
      <c r="C10" s="74"/>
      <c r="D10" s="164" t="s">
        <v>92</v>
      </c>
      <c r="E10" s="561" t="s">
        <v>698</v>
      </c>
      <c r="F10" s="336" t="s">
        <v>2903</v>
      </c>
      <c r="G10" s="256" t="s">
        <v>2904</v>
      </c>
      <c r="H10" s="669" t="s">
        <v>700</v>
      </c>
    </row>
    <row r="11" spans="1:17" ht="21" customHeight="1">
      <c r="A11" s="153"/>
      <c r="C11" s="74"/>
      <c r="D11" s="164" t="s">
        <v>48</v>
      </c>
      <c r="E11" s="561" t="s">
        <v>699</v>
      </c>
      <c r="F11" s="336" t="s">
        <v>2902</v>
      </c>
      <c r="G11" s="256" t="s">
        <v>2901</v>
      </c>
      <c r="H11" s="670"/>
    </row>
    <row r="12" spans="1:17" ht="21" customHeight="1">
      <c r="A12" s="2"/>
      <c r="C12" s="39"/>
      <c r="D12" s="164" t="s">
        <v>49</v>
      </c>
      <c r="E12" s="561" t="s">
        <v>682</v>
      </c>
      <c r="F12" s="336" t="s">
        <v>2902</v>
      </c>
      <c r="G12" s="256" t="s">
        <v>2901</v>
      </c>
      <c r="H12" s="670"/>
      <c r="I12" s="182"/>
      <c r="K12" s="31"/>
    </row>
    <row r="13" spans="1:17" ht="21" customHeight="1">
      <c r="A13" s="2"/>
      <c r="C13" s="39"/>
      <c r="D13" s="164" t="s">
        <v>50</v>
      </c>
      <c r="E13" s="561" t="s">
        <v>683</v>
      </c>
      <c r="F13" s="336" t="s">
        <v>2902</v>
      </c>
      <c r="G13" s="256" t="s">
        <v>2901</v>
      </c>
      <c r="H13" s="670"/>
      <c r="I13" s="182"/>
      <c r="K13" s="31"/>
    </row>
    <row r="14" spans="1:17" ht="15" customHeight="1">
      <c r="A14" s="153"/>
      <c r="C14" s="74"/>
      <c r="D14" s="97"/>
      <c r="E14" s="563" t="s">
        <v>327</v>
      </c>
      <c r="F14" s="558"/>
      <c r="G14" s="556"/>
      <c r="H14" s="671"/>
    </row>
    <row r="15" spans="1:17">
      <c r="D15" s="565"/>
      <c r="E15" s="565"/>
      <c r="F15" s="565"/>
      <c r="G15" s="565"/>
      <c r="H15" s="565"/>
    </row>
  </sheetData>
  <sheetProtection algorithmName="SHA-512" hashValue="5l/GofH5BpfywaMeto7M0w/7O3J2Ak1ZxEQbaJ3HGs2YNLbLEY9iKETidMoJXTU37G8ZKb9eTMOR6H93YRweJQ==" saltValue="kIU4MSFPvrMFJBNQWCR4MQ==" spinCount="100000"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hyperlinks>
    <hyperlink ref="G11" location="'Форма 4.9'!$G$11"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1753B062-9474-4413-AE20-5EED419D8353}"/>
    <hyperlink ref="G12" location="'Форма 4.9'!$G$12"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6EECFCD9-A29A-40D4-A61D-C06125AAD01E}"/>
    <hyperlink ref="G13" location="'Форма 4.9'!$G$13" tooltip="Кликните по гиперссылке, чтобы перейти по ссылке на обосновывающие документы или отредактировать её" display="https://zakupki.gov.ru/epz/organization/search/results.html?searchString=5261113456&amp;morphology=on&amp;search-filter=%D0%94%D0%B0%D1%82%D0%B5+%D1%80%D0%B0%D0%B7%D0%BC%D0%B5%D1%89%D0%B5%D0%BD%D0%B8%D1%8F&amp;fz223=on&amp;F=on&amp;S=on&amp;M=on&amp;NOT_FSM=on&amp;pub=on&amp;unp=on&amp;sortBy=PO_NAZVANIYU&amp;pageNumber=1&amp;sortDirection=true&amp;recordsPerPage=_10" xr:uid="{BC8D9505-DC72-4356-A484-B9A257527C0B}"/>
    <hyperlink ref="G10" location="'Форма 4.9'!$G$10" tooltip="Кликните по гиперссылке, чтобы перейти по ссылке на обосновывающие документы или отредактировать её" display="https://regportal-tariff.ru/disclo/get_file?p_guid=4b2a618e-2ad8-48be-8fb4-daa12ac7c5e2" xr:uid="{F8C60B3A-1921-42C0-B58D-EBB6DEB72DD3}"/>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A9C33-BB27-4021-B742-4CFC4683E2A2}">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209</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t="str">
        <f>IF('Перечень тарифов'!R21="","наименование отсутствует","" &amp; 'Перечень тарифов'!R21 &amp; "")</f>
        <v>наименование отсутствует</v>
      </c>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t="str">
        <f>IF(Территории!H13="","","" &amp; Территории!H13 &amp; "")</f>
        <v>Кстовский муниципальный округ</v>
      </c>
      <c r="I12" s="169" t="s">
        <v>479</v>
      </c>
      <c r="J12" s="272"/>
      <c r="K12" s="183"/>
      <c r="L12" s="183"/>
      <c r="M12" s="183"/>
      <c r="N12" s="183"/>
      <c r="O12" s="183"/>
      <c r="P12" s="183"/>
      <c r="Q12" s="183"/>
      <c r="R12" s="183"/>
      <c r="S12" s="183"/>
      <c r="T12" s="183"/>
    </row>
    <row r="13" spans="1:20" s="138" customFormat="1" ht="56.25">
      <c r="A13" s="667"/>
      <c r="B13" s="667"/>
      <c r="C13" s="667"/>
      <c r="D13" s="277">
        <v>1</v>
      </c>
      <c r="F13" s="165" t="str">
        <f>"4."&amp;mergeValue(A13) &amp;"."&amp;mergeValue(B13)&amp;"."&amp;mergeValue(C13)&amp;"."&amp;mergeValue(D13)</f>
        <v>4.1.1.1.1</v>
      </c>
      <c r="G13" s="340" t="s">
        <v>477</v>
      </c>
      <c r="H13" s="259" t="str">
        <f>IF(Территории!R14="","","" &amp; Территории!R14 &amp; "")</f>
        <v>Кстовский муниципальный округ (22537000)</v>
      </c>
      <c r="I13" s="550" t="s">
        <v>569</v>
      </c>
      <c r="J13" s="272"/>
      <c r="K13" s="183"/>
      <c r="L13" s="183"/>
      <c r="M13" s="183"/>
      <c r="N13" s="183"/>
      <c r="O13" s="183"/>
      <c r="P13" s="183"/>
      <c r="Q13" s="183"/>
      <c r="R13" s="183"/>
      <c r="S13" s="183"/>
      <c r="T13" s="183"/>
    </row>
    <row r="14" spans="1:20" s="138" customFormat="1" ht="3" customHeight="1">
      <c r="A14" s="183"/>
      <c r="B14" s="183"/>
      <c r="C14" s="183"/>
      <c r="D14" s="183"/>
      <c r="F14" s="267"/>
      <c r="G14" s="338"/>
      <c r="H14" s="339"/>
      <c r="I14" s="194"/>
      <c r="J14" s="183"/>
      <c r="K14" s="183"/>
      <c r="L14" s="183"/>
      <c r="M14" s="183"/>
      <c r="N14" s="183"/>
      <c r="O14" s="183"/>
      <c r="P14" s="183"/>
      <c r="Q14" s="183"/>
      <c r="R14" s="183"/>
      <c r="S14" s="183"/>
      <c r="T14" s="183"/>
    </row>
    <row r="15" spans="1:20" s="138" customFormat="1" ht="15" customHeight="1">
      <c r="A15" s="183"/>
      <c r="B15" s="183"/>
      <c r="C15" s="183"/>
      <c r="D15" s="183"/>
      <c r="F15" s="267"/>
      <c r="G15" s="663" t="s">
        <v>571</v>
      </c>
      <c r="H15" s="663"/>
      <c r="I15" s="194"/>
      <c r="J15" s="183"/>
      <c r="K15" s="183"/>
      <c r="L15" s="183"/>
      <c r="M15" s="183"/>
      <c r="N15" s="183"/>
      <c r="O15" s="183"/>
      <c r="P15" s="183"/>
      <c r="Q15" s="183"/>
      <c r="R15" s="183"/>
      <c r="S15" s="183"/>
      <c r="T15" s="183"/>
    </row>
  </sheetData>
  <sheetProtection algorithmName="SHA-512" hashValue="eZMBwuohYJNOYjNOb/hZdHVMY0jxz6MQRJ2LCS+Lu25ul0CaeCElLG58z5RiJBljDd3lNtlBBAZzvQqxi4wkiQ==" saltValue="bvbyWA3c5lyO9/TAKz5GS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7E9C204A-9B98-42F1-9E2A-3647A81D7B0A}">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4_1">
    <tabColor rgb="FFEAEBEE"/>
  </sheetPr>
  <dimension ref="A1:AF42"/>
  <sheetViews>
    <sheetView showGridLines="0" topLeftCell="C34" zoomScaleNormal="100" workbookViewId="0">
      <selection activeCell="H45" sqref="H45"/>
    </sheetView>
  </sheetViews>
  <sheetFormatPr defaultColWidth="10.5703125" defaultRowHeight="14.25"/>
  <cols>
    <col min="1" max="1" width="9.140625" style="194" hidden="1" customWidth="1"/>
    <col min="2" max="2" width="9.140625" style="163" hidden="1" customWidth="1"/>
    <col min="3" max="3" width="3.7109375" style="75" customWidth="1"/>
    <col min="4" max="4" width="6.28515625" style="31" bestFit="1" customWidth="1"/>
    <col min="5" max="5" width="46.7109375" style="31" customWidth="1"/>
    <col min="6" max="6" width="35.7109375" style="31" customWidth="1"/>
    <col min="7" max="7" width="3.7109375" style="31" customWidth="1"/>
    <col min="8" max="9" width="11.7109375" style="31" customWidth="1"/>
    <col min="10" max="11" width="35.7109375" style="31" customWidth="1"/>
    <col min="12" max="12" width="84.85546875" style="31" customWidth="1"/>
    <col min="13" max="13" width="10.5703125" style="31"/>
    <col min="14" max="15" width="10.5703125" style="182"/>
    <col min="16" max="16384" width="10.5703125" style="31"/>
  </cols>
  <sheetData>
    <row r="1" spans="1:32" hidden="1">
      <c r="S1" s="559"/>
      <c r="AF1" s="560"/>
    </row>
    <row r="2" spans="1:32" hidden="1"/>
    <row r="3" spans="1:32" hidden="1"/>
    <row r="4" spans="1:32" ht="3" customHeight="1">
      <c r="C4" s="74"/>
      <c r="D4" s="383"/>
      <c r="E4" s="383"/>
      <c r="F4" s="383"/>
      <c r="G4" s="383"/>
      <c r="H4" s="383"/>
      <c r="I4" s="383"/>
      <c r="J4" s="383"/>
      <c r="K4" s="552"/>
      <c r="L4" s="552"/>
    </row>
    <row r="5" spans="1:32" ht="26.1" customHeight="1">
      <c r="C5" s="74"/>
      <c r="D5" s="696" t="s">
        <v>707</v>
      </c>
      <c r="E5" s="696"/>
      <c r="F5" s="696"/>
      <c r="G5" s="696"/>
      <c r="H5" s="696"/>
      <c r="I5" s="696"/>
      <c r="J5" s="696"/>
      <c r="K5" s="696"/>
      <c r="L5" s="467"/>
    </row>
    <row r="6" spans="1:32" ht="3" customHeight="1">
      <c r="C6" s="74"/>
      <c r="D6" s="383"/>
      <c r="E6" s="149"/>
      <c r="F6" s="149"/>
      <c r="G6" s="149"/>
      <c r="H6" s="149"/>
      <c r="I6" s="149"/>
      <c r="J6" s="149"/>
      <c r="K6" s="384"/>
      <c r="L6" s="553"/>
    </row>
    <row r="7" spans="1:32" ht="18.75">
      <c r="C7" s="74"/>
      <c r="D7" s="383"/>
      <c r="E7" s="569" t="str">
        <f>"Дата подачи заявления об "&amp;IF(datePr_ch="","утверждении","изменении") &amp; " тарифов"</f>
        <v>Дата подачи заявления об утверждении тарифов</v>
      </c>
      <c r="F7" s="673" t="str">
        <f>IF(datePr_ch="",IF(datePr="","",datePr),datePr_ch)</f>
        <v>27.04.2023</v>
      </c>
      <c r="G7" s="673"/>
      <c r="H7" s="673"/>
      <c r="I7" s="673"/>
      <c r="J7" s="673"/>
      <c r="K7" s="673"/>
      <c r="L7" s="581"/>
      <c r="M7" s="397"/>
    </row>
    <row r="8" spans="1:32" ht="18.75">
      <c r="C8" s="74"/>
      <c r="D8" s="383"/>
      <c r="E8" s="569" t="str">
        <f>"Номер подачи заявления об "&amp;IF(numberPr_ch="","утверждении","изменении") &amp; " тарифов"</f>
        <v>Номер подачи заявления об утверждении тарифов</v>
      </c>
      <c r="F8" s="673" t="str">
        <f>IF(numberPr_ch="",IF(numberPr="","",numberPr),numberPr_ch)</f>
        <v>213</v>
      </c>
      <c r="G8" s="673"/>
      <c r="H8" s="673"/>
      <c r="I8" s="673"/>
      <c r="J8" s="673"/>
      <c r="K8" s="673"/>
      <c r="L8" s="581"/>
      <c r="M8" s="397"/>
    </row>
    <row r="9" spans="1:32">
      <c r="C9" s="74"/>
      <c r="D9" s="383"/>
      <c r="E9" s="149"/>
      <c r="F9" s="149"/>
      <c r="G9" s="149"/>
      <c r="H9" s="149"/>
      <c r="I9" s="149"/>
      <c r="J9" s="149"/>
      <c r="K9" s="384"/>
      <c r="L9" s="553"/>
    </row>
    <row r="10" spans="1:32" ht="21" customHeight="1">
      <c r="C10" s="74"/>
      <c r="D10" s="680" t="s">
        <v>445</v>
      </c>
      <c r="E10" s="680"/>
      <c r="F10" s="680"/>
      <c r="G10" s="680"/>
      <c r="H10" s="680"/>
      <c r="I10" s="680"/>
      <c r="J10" s="680"/>
      <c r="K10" s="680"/>
      <c r="L10" s="737" t="s">
        <v>446</v>
      </c>
    </row>
    <row r="11" spans="1:32" ht="21" customHeight="1">
      <c r="C11" s="74"/>
      <c r="D11" s="691" t="s">
        <v>91</v>
      </c>
      <c r="E11" s="748" t="s">
        <v>296</v>
      </c>
      <c r="F11" s="748" t="s">
        <v>19</v>
      </c>
      <c r="G11" s="757" t="s">
        <v>684</v>
      </c>
      <c r="H11" s="758"/>
      <c r="I11" s="759"/>
      <c r="J11" s="748" t="s">
        <v>439</v>
      </c>
      <c r="K11" s="748" t="s">
        <v>447</v>
      </c>
      <c r="L11" s="737"/>
    </row>
    <row r="12" spans="1:32" ht="21" customHeight="1">
      <c r="C12" s="74"/>
      <c r="D12" s="693"/>
      <c r="E12" s="749"/>
      <c r="F12" s="749"/>
      <c r="G12" s="750" t="s">
        <v>685</v>
      </c>
      <c r="H12" s="751"/>
      <c r="I12" s="96" t="s">
        <v>686</v>
      </c>
      <c r="J12" s="749"/>
      <c r="K12" s="749"/>
      <c r="L12" s="737"/>
    </row>
    <row r="13" spans="1:32" ht="12" customHeight="1">
      <c r="C13" s="74"/>
      <c r="D13" s="35" t="s">
        <v>92</v>
      </c>
      <c r="E13" s="35" t="s">
        <v>48</v>
      </c>
      <c r="F13" s="35" t="s">
        <v>49</v>
      </c>
      <c r="G13" s="752" t="s">
        <v>50</v>
      </c>
      <c r="H13" s="752"/>
      <c r="I13" s="35" t="s">
        <v>67</v>
      </c>
      <c r="J13" s="35" t="s">
        <v>68</v>
      </c>
      <c r="K13" s="35" t="s">
        <v>182</v>
      </c>
      <c r="L13" s="35" t="s">
        <v>183</v>
      </c>
    </row>
    <row r="14" spans="1:32" ht="14.25" customHeight="1">
      <c r="A14" s="153"/>
      <c r="C14" s="74"/>
      <c r="D14" s="564">
        <v>1</v>
      </c>
      <c r="E14" s="738" t="s">
        <v>687</v>
      </c>
      <c r="F14" s="753"/>
      <c r="G14" s="753"/>
      <c r="H14" s="753"/>
      <c r="I14" s="753"/>
      <c r="J14" s="753"/>
      <c r="K14" s="753"/>
      <c r="L14" s="169"/>
      <c r="M14" s="566"/>
    </row>
    <row r="15" spans="1:32" ht="56.25">
      <c r="A15" s="153"/>
      <c r="C15" s="74"/>
      <c r="D15" s="564" t="s">
        <v>294</v>
      </c>
      <c r="E15" s="245" t="s">
        <v>449</v>
      </c>
      <c r="F15" s="245" t="s">
        <v>449</v>
      </c>
      <c r="G15" s="745" t="s">
        <v>449</v>
      </c>
      <c r="H15" s="746"/>
      <c r="I15" s="245" t="s">
        <v>449</v>
      </c>
      <c r="J15" s="336" t="s">
        <v>1743</v>
      </c>
      <c r="K15" s="579"/>
      <c r="L15" s="169" t="s">
        <v>688</v>
      </c>
      <c r="M15" s="566"/>
    </row>
    <row r="16" spans="1:32" ht="18.75">
      <c r="A16" s="153"/>
      <c r="B16" s="163">
        <v>3</v>
      </c>
      <c r="C16" s="74"/>
      <c r="D16" s="567">
        <v>2</v>
      </c>
      <c r="E16" s="754" t="s">
        <v>689</v>
      </c>
      <c r="F16" s="755"/>
      <c r="G16" s="755"/>
      <c r="H16" s="756"/>
      <c r="I16" s="756"/>
      <c r="J16" s="756" t="s">
        <v>449</v>
      </c>
      <c r="K16" s="756"/>
      <c r="L16" s="562"/>
      <c r="M16" s="566"/>
    </row>
    <row r="17" spans="1:15" ht="90" customHeight="1">
      <c r="A17" s="153"/>
      <c r="C17" s="739"/>
      <c r="D17" s="747" t="s">
        <v>690</v>
      </c>
      <c r="E17"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744" t="str">
        <f>IF('Перечень тарифов'!J21="","наименование отсутствует","" &amp; 'Перечень тарифов'!J21 &amp; "")</f>
        <v>Тариф на тепловую энергию (мощность)</v>
      </c>
      <c r="G17" s="245"/>
      <c r="H17" s="578" t="s">
        <v>1379</v>
      </c>
      <c r="I17" s="576" t="s">
        <v>1380</v>
      </c>
      <c r="J17" s="336" t="s">
        <v>247</v>
      </c>
      <c r="K17" s="245" t="s">
        <v>449</v>
      </c>
      <c r="L17" s="669" t="s">
        <v>711</v>
      </c>
      <c r="M17" s="566"/>
    </row>
    <row r="18" spans="1:15" ht="18.75">
      <c r="A18" s="153"/>
      <c r="C18" s="739"/>
      <c r="D18" s="747"/>
      <c r="E18" s="743"/>
      <c r="F18" s="744"/>
      <c r="G18" s="568"/>
      <c r="H18" s="563" t="s">
        <v>274</v>
      </c>
      <c r="I18" s="558"/>
      <c r="J18" s="558"/>
      <c r="K18" s="556"/>
      <c r="L18" s="671"/>
      <c r="M18" s="566"/>
    </row>
    <row r="19" spans="1:15" ht="18.75">
      <c r="A19" s="153"/>
      <c r="B19" s="163">
        <v>3</v>
      </c>
      <c r="C19" s="74"/>
      <c r="D19" s="164" t="s">
        <v>49</v>
      </c>
      <c r="E19" s="738" t="s">
        <v>691</v>
      </c>
      <c r="F19" s="738"/>
      <c r="G19" s="738"/>
      <c r="H19" s="738"/>
      <c r="I19" s="738"/>
      <c r="J19" s="738"/>
      <c r="K19" s="738"/>
      <c r="L19" s="446"/>
      <c r="M19" s="566"/>
    </row>
    <row r="20" spans="1:15" ht="33.75">
      <c r="A20" s="153"/>
      <c r="C20" s="74"/>
      <c r="D20" s="564" t="s">
        <v>440</v>
      </c>
      <c r="E20" s="245" t="s">
        <v>449</v>
      </c>
      <c r="F20" s="245" t="s">
        <v>449</v>
      </c>
      <c r="G20" s="745" t="s">
        <v>449</v>
      </c>
      <c r="H20" s="746"/>
      <c r="I20" s="245" t="s">
        <v>449</v>
      </c>
      <c r="J20" s="245" t="s">
        <v>449</v>
      </c>
      <c r="K20" s="256" t="s">
        <v>2905</v>
      </c>
      <c r="L20" s="169" t="s">
        <v>692</v>
      </c>
      <c r="M20" s="566"/>
    </row>
    <row r="21" spans="1:15" ht="18.75">
      <c r="A21" s="153"/>
      <c r="B21" s="163">
        <v>3</v>
      </c>
      <c r="C21" s="74"/>
      <c r="D21" s="164" t="s">
        <v>50</v>
      </c>
      <c r="E21" s="738" t="s">
        <v>693</v>
      </c>
      <c r="F21" s="738"/>
      <c r="G21" s="738"/>
      <c r="H21" s="738"/>
      <c r="I21" s="738"/>
      <c r="J21" s="738"/>
      <c r="K21" s="738"/>
      <c r="L21" s="446"/>
      <c r="M21" s="566"/>
    </row>
    <row r="22" spans="1:15" ht="27.95" customHeight="1">
      <c r="A22" s="153"/>
      <c r="C22" s="739"/>
      <c r="D22" s="747" t="s">
        <v>441</v>
      </c>
      <c r="E22"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744" t="str">
        <f>IF('Перечень тарифов'!J21="","наименование отсутствует","" &amp; 'Перечень тарифов'!J21 &amp; "")</f>
        <v>Тариф на тепловую энергию (мощность)</v>
      </c>
      <c r="G22" s="245"/>
      <c r="H22" s="576" t="s">
        <v>2890</v>
      </c>
      <c r="I22" s="576" t="s">
        <v>2893</v>
      </c>
      <c r="J22" s="582">
        <v>114509137</v>
      </c>
      <c r="K22" s="245" t="s">
        <v>449</v>
      </c>
      <c r="L22" s="669" t="s">
        <v>712</v>
      </c>
      <c r="M22" s="566"/>
    </row>
    <row r="23" spans="1:15" customFormat="1" ht="27.95" customHeight="1">
      <c r="A23" s="153"/>
      <c r="B23" s="163"/>
      <c r="C23" s="739"/>
      <c r="D23" s="747"/>
      <c r="E23" s="743"/>
      <c r="F23" s="744"/>
      <c r="G23" s="586" t="s">
        <v>2887</v>
      </c>
      <c r="H23" s="578" t="s">
        <v>2894</v>
      </c>
      <c r="I23" s="576" t="s">
        <v>2897</v>
      </c>
      <c r="J23" s="582">
        <v>118606982</v>
      </c>
      <c r="K23" s="245" t="s">
        <v>449</v>
      </c>
      <c r="L23" s="670"/>
      <c r="M23" s="566"/>
      <c r="N23" s="182"/>
      <c r="O23" s="182"/>
    </row>
    <row r="24" spans="1:15" customFormat="1" ht="18.95" customHeight="1">
      <c r="A24" s="153"/>
      <c r="B24" s="163"/>
      <c r="C24" s="739"/>
      <c r="D24" s="747"/>
      <c r="E24" s="743"/>
      <c r="F24" s="744"/>
      <c r="G24" s="586" t="s">
        <v>2887</v>
      </c>
      <c r="H24" s="578" t="s">
        <v>2898</v>
      </c>
      <c r="I24" s="576" t="s">
        <v>1380</v>
      </c>
      <c r="J24" s="582">
        <v>123020952</v>
      </c>
      <c r="K24" s="245" t="s">
        <v>449</v>
      </c>
      <c r="L24" s="670"/>
      <c r="M24" s="566"/>
      <c r="N24" s="182"/>
      <c r="O24" s="182"/>
    </row>
    <row r="25" spans="1:15" ht="15" customHeight="1">
      <c r="A25" s="153"/>
      <c r="C25" s="739"/>
      <c r="D25" s="747"/>
      <c r="E25" s="743"/>
      <c r="F25" s="744"/>
      <c r="G25" s="568"/>
      <c r="H25" s="563" t="s">
        <v>274</v>
      </c>
      <c r="I25" s="555"/>
      <c r="J25" s="555"/>
      <c r="K25" s="556"/>
      <c r="L25" s="671"/>
      <c r="M25" s="566"/>
    </row>
    <row r="26" spans="1:15" ht="18.75">
      <c r="A26" s="153"/>
      <c r="C26" s="74"/>
      <c r="D26" s="164" t="s">
        <v>67</v>
      </c>
      <c r="E26" s="738" t="s">
        <v>757</v>
      </c>
      <c r="F26" s="738"/>
      <c r="G26" s="738"/>
      <c r="H26" s="738"/>
      <c r="I26" s="738"/>
      <c r="J26" s="738"/>
      <c r="K26" s="738"/>
      <c r="L26" s="446"/>
      <c r="M26" s="566"/>
    </row>
    <row r="27" spans="1:15" ht="39.950000000000003" customHeight="1">
      <c r="A27" s="153"/>
      <c r="C27" s="739"/>
      <c r="D27" s="740" t="s">
        <v>442</v>
      </c>
      <c r="E27"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7" s="744" t="str">
        <f>IF('Перечень тарифов'!J21="","наименование отсутствует","" &amp; 'Перечень тарифов'!J21 &amp; "")</f>
        <v>Тариф на тепловую энергию (мощность)</v>
      </c>
      <c r="G27" s="245"/>
      <c r="H27" s="578" t="s">
        <v>2890</v>
      </c>
      <c r="I27" s="576" t="s">
        <v>2893</v>
      </c>
      <c r="J27" s="582">
        <v>56414</v>
      </c>
      <c r="K27" s="245" t="s">
        <v>449</v>
      </c>
      <c r="L27" s="669" t="s">
        <v>758</v>
      </c>
      <c r="M27" s="566"/>
    </row>
    <row r="28" spans="1:15" customFormat="1" ht="39.950000000000003" customHeight="1">
      <c r="A28" s="153"/>
      <c r="B28" s="163"/>
      <c r="C28" s="739"/>
      <c r="D28" s="741"/>
      <c r="E28" s="743"/>
      <c r="F28" s="744"/>
      <c r="G28" s="586" t="s">
        <v>2887</v>
      </c>
      <c r="H28" s="578" t="s">
        <v>2894</v>
      </c>
      <c r="I28" s="576" t="s">
        <v>2897</v>
      </c>
      <c r="J28" s="582">
        <v>56414</v>
      </c>
      <c r="K28" s="245" t="s">
        <v>449</v>
      </c>
      <c r="L28" s="670"/>
      <c r="M28" s="566"/>
      <c r="N28" s="182"/>
      <c r="O28" s="182"/>
    </row>
    <row r="29" spans="1:15" customFormat="1" ht="18.95" customHeight="1">
      <c r="A29" s="153"/>
      <c r="B29" s="163"/>
      <c r="C29" s="739"/>
      <c r="D29" s="741"/>
      <c r="E29" s="743"/>
      <c r="F29" s="744"/>
      <c r="G29" s="586" t="s">
        <v>2887</v>
      </c>
      <c r="H29" s="578" t="s">
        <v>2898</v>
      </c>
      <c r="I29" s="576" t="s">
        <v>1380</v>
      </c>
      <c r="J29" s="582">
        <v>56414</v>
      </c>
      <c r="K29" s="245" t="s">
        <v>449</v>
      </c>
      <c r="L29" s="670"/>
      <c r="M29" s="566"/>
      <c r="N29" s="182"/>
      <c r="O29" s="182"/>
    </row>
    <row r="30" spans="1:15" ht="15" customHeight="1">
      <c r="A30" s="153"/>
      <c r="C30" s="739"/>
      <c r="D30" s="742"/>
      <c r="E30" s="743"/>
      <c r="F30" s="744"/>
      <c r="G30" s="568"/>
      <c r="H30" s="563" t="s">
        <v>274</v>
      </c>
      <c r="I30" s="555"/>
      <c r="J30" s="555"/>
      <c r="K30" s="556"/>
      <c r="L30" s="671"/>
      <c r="M30" s="566"/>
    </row>
    <row r="31" spans="1:15" ht="26.1" customHeight="1">
      <c r="A31" s="153"/>
      <c r="C31" s="74"/>
      <c r="D31" s="164" t="s">
        <v>68</v>
      </c>
      <c r="E31" s="738" t="s">
        <v>714</v>
      </c>
      <c r="F31" s="738"/>
      <c r="G31" s="738"/>
      <c r="H31" s="738"/>
      <c r="I31" s="738"/>
      <c r="J31" s="738"/>
      <c r="K31" s="738"/>
      <c r="L31" s="446"/>
      <c r="M31" s="566"/>
    </row>
    <row r="32" spans="1:15" ht="45" customHeight="1">
      <c r="A32" s="153"/>
      <c r="C32" s="739"/>
      <c r="D32" s="740" t="s">
        <v>443</v>
      </c>
      <c r="E32"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2" s="744" t="str">
        <f>IF('Перечень тарифов'!J21="","наименование отсутствует","" &amp; 'Перечень тарифов'!J21 &amp; "")</f>
        <v>Тариф на тепловую энергию (мощность)</v>
      </c>
      <c r="G32" s="245"/>
      <c r="H32" s="578" t="s">
        <v>2890</v>
      </c>
      <c r="I32" s="576" t="s">
        <v>2893</v>
      </c>
      <c r="J32" s="582">
        <v>0</v>
      </c>
      <c r="K32" s="245" t="s">
        <v>449</v>
      </c>
      <c r="L32" s="669" t="s">
        <v>715</v>
      </c>
      <c r="M32" s="566"/>
      <c r="O32" s="182" t="s">
        <v>553</v>
      </c>
    </row>
    <row r="33" spans="1:15" customFormat="1" ht="45" customHeight="1">
      <c r="A33" s="153"/>
      <c r="B33" s="163"/>
      <c r="C33" s="739"/>
      <c r="D33" s="741"/>
      <c r="E33" s="743"/>
      <c r="F33" s="744"/>
      <c r="G33" s="586" t="s">
        <v>2887</v>
      </c>
      <c r="H33" s="578" t="s">
        <v>2894</v>
      </c>
      <c r="I33" s="576" t="s">
        <v>2894</v>
      </c>
      <c r="J33" s="582">
        <v>0</v>
      </c>
      <c r="K33" s="245" t="s">
        <v>449</v>
      </c>
      <c r="L33" s="670"/>
      <c r="M33" s="566"/>
      <c r="N33" s="182"/>
      <c r="O33" s="182"/>
    </row>
    <row r="34" spans="1:15" customFormat="1" ht="18.95" customHeight="1">
      <c r="A34" s="153"/>
      <c r="B34" s="163"/>
      <c r="C34" s="739"/>
      <c r="D34" s="741"/>
      <c r="E34" s="743"/>
      <c r="F34" s="744"/>
      <c r="G34" s="586" t="s">
        <v>2887</v>
      </c>
      <c r="H34" s="578" t="s">
        <v>2898</v>
      </c>
      <c r="I34" s="576" t="s">
        <v>1380</v>
      </c>
      <c r="J34" s="582">
        <v>0</v>
      </c>
      <c r="K34" s="245" t="s">
        <v>449</v>
      </c>
      <c r="L34" s="670"/>
      <c r="M34" s="566"/>
      <c r="N34" s="182"/>
      <c r="O34" s="182"/>
    </row>
    <row r="35" spans="1:15" ht="15" customHeight="1">
      <c r="A35" s="153"/>
      <c r="C35" s="739"/>
      <c r="D35" s="742"/>
      <c r="E35" s="743"/>
      <c r="F35" s="744"/>
      <c r="G35" s="568"/>
      <c r="H35" s="563" t="s">
        <v>274</v>
      </c>
      <c r="I35" s="555"/>
      <c r="J35" s="555"/>
      <c r="K35" s="556"/>
      <c r="L35" s="671"/>
      <c r="M35" s="566"/>
    </row>
    <row r="36" spans="1:15" ht="25.5" customHeight="1">
      <c r="A36" s="153"/>
      <c r="B36" s="163">
        <v>3</v>
      </c>
      <c r="C36" s="74"/>
      <c r="D36" s="164" t="s">
        <v>182</v>
      </c>
      <c r="E36" s="738" t="s">
        <v>713</v>
      </c>
      <c r="F36" s="738"/>
      <c r="G36" s="738"/>
      <c r="H36" s="738"/>
      <c r="I36" s="738"/>
      <c r="J36" s="738"/>
      <c r="K36" s="738"/>
      <c r="L36" s="446"/>
      <c r="M36" s="566"/>
    </row>
    <row r="37" spans="1:15" ht="50.1" customHeight="1">
      <c r="A37" s="153"/>
      <c r="C37" s="739"/>
      <c r="D37" s="740" t="s">
        <v>694</v>
      </c>
      <c r="E37"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7" s="744" t="str">
        <f>IF('Перечень тарифов'!J21="","наименование отсутствует","" &amp; 'Перечень тарифов'!J21 &amp; "")</f>
        <v>Тариф на тепловую энергию (мощность)</v>
      </c>
      <c r="G37" s="245"/>
      <c r="H37" s="578" t="s">
        <v>2890</v>
      </c>
      <c r="I37" s="576" t="s">
        <v>2893</v>
      </c>
      <c r="J37" s="582">
        <v>0</v>
      </c>
      <c r="K37" s="245" t="s">
        <v>449</v>
      </c>
      <c r="L37" s="669" t="s">
        <v>716</v>
      </c>
      <c r="M37" s="566"/>
    </row>
    <row r="38" spans="1:15" customFormat="1" ht="50.1" customHeight="1">
      <c r="A38" s="153"/>
      <c r="B38" s="163"/>
      <c r="C38" s="739"/>
      <c r="D38" s="741"/>
      <c r="E38" s="743"/>
      <c r="F38" s="744"/>
      <c r="G38" s="586" t="s">
        <v>2887</v>
      </c>
      <c r="H38" s="578" t="s">
        <v>2894</v>
      </c>
      <c r="I38" s="576" t="s">
        <v>2897</v>
      </c>
      <c r="J38" s="582">
        <v>0</v>
      </c>
      <c r="K38" s="245" t="s">
        <v>449</v>
      </c>
      <c r="L38" s="670"/>
      <c r="M38" s="566"/>
      <c r="N38" s="182"/>
      <c r="O38" s="182"/>
    </row>
    <row r="39" spans="1:15" customFormat="1" ht="18.95" customHeight="1">
      <c r="A39" s="153"/>
      <c r="B39" s="163"/>
      <c r="C39" s="739"/>
      <c r="D39" s="741"/>
      <c r="E39" s="743"/>
      <c r="F39" s="744"/>
      <c r="G39" s="586" t="s">
        <v>2887</v>
      </c>
      <c r="H39" s="578" t="s">
        <v>2898</v>
      </c>
      <c r="I39" s="576" t="s">
        <v>1380</v>
      </c>
      <c r="J39" s="582">
        <v>0</v>
      </c>
      <c r="K39" s="245" t="s">
        <v>449</v>
      </c>
      <c r="L39" s="670"/>
      <c r="M39" s="566"/>
      <c r="N39" s="182"/>
      <c r="O39" s="182"/>
    </row>
    <row r="40" spans="1:15" ht="15" customHeight="1">
      <c r="A40" s="153"/>
      <c r="C40" s="739"/>
      <c r="D40" s="742"/>
      <c r="E40" s="743"/>
      <c r="F40" s="744"/>
      <c r="G40" s="568"/>
      <c r="H40" s="563" t="s">
        <v>274</v>
      </c>
      <c r="I40" s="555"/>
      <c r="J40" s="555"/>
      <c r="K40" s="556"/>
      <c r="L40" s="671"/>
      <c r="M40" s="566"/>
    </row>
    <row r="41" spans="1:15" s="153" customFormat="1" ht="3" customHeight="1">
      <c r="D41" s="570"/>
      <c r="E41" s="570"/>
      <c r="F41" s="570"/>
      <c r="G41" s="570"/>
      <c r="H41" s="570"/>
      <c r="I41" s="570"/>
      <c r="J41" s="570"/>
      <c r="K41" s="570"/>
      <c r="L41" s="570"/>
      <c r="N41" s="554"/>
      <c r="O41" s="554"/>
    </row>
    <row r="42" spans="1:15" ht="24.75" customHeight="1">
      <c r="D42" s="557">
        <v>1</v>
      </c>
      <c r="E42" s="663" t="s">
        <v>710</v>
      </c>
      <c r="F42" s="663"/>
      <c r="G42" s="663"/>
      <c r="H42" s="663"/>
      <c r="I42" s="663"/>
      <c r="J42" s="663"/>
      <c r="K42" s="663"/>
      <c r="L42" s="663"/>
    </row>
  </sheetData>
  <sheetProtection algorithmName="SHA-512" hashValue="4rYuSG/OH9/qJXeXdqrXtiSD0I7BLZhyr37bJUgirq0ECbTaSjW8PCOquyZo+Th+3QXeeQ66edh0cyceIv1OIA==" saltValue="dK4mF8ZOiE9lIWd/UqBk7Q==" spinCount="100000" sheet="1" objects="1" scenarios="1" formatColumns="0" formatRows="0"/>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5"/>
    <mergeCell ref="D22:D25"/>
    <mergeCell ref="E22:E25"/>
    <mergeCell ref="F22:F25"/>
    <mergeCell ref="L32:L35"/>
    <mergeCell ref="L22:L25"/>
    <mergeCell ref="E26:K26"/>
    <mergeCell ref="C27:C30"/>
    <mergeCell ref="D27:D30"/>
    <mergeCell ref="E27:E30"/>
    <mergeCell ref="F27:F30"/>
    <mergeCell ref="L27:L30"/>
    <mergeCell ref="E31:K31"/>
    <mergeCell ref="C32:C35"/>
    <mergeCell ref="D32:D35"/>
    <mergeCell ref="E32:E35"/>
    <mergeCell ref="F32:F35"/>
    <mergeCell ref="E42:L42"/>
    <mergeCell ref="E36:K36"/>
    <mergeCell ref="C37:C40"/>
    <mergeCell ref="D37:D40"/>
    <mergeCell ref="E37:E40"/>
    <mergeCell ref="F37:F40"/>
    <mergeCell ref="L37:L40"/>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000-000000000000}">
      <formula1>900</formula1>
    </dataValidation>
    <dataValidation type="textLength" operator="lessThanOrEqual" allowBlank="1" showInputMessage="1" showErrorMessage="1" errorTitle="Ошибка" error="Допускается ввод не более 900 символов!" sqref="L22 L27 L16:L17 L32 L37" xr:uid="{00000000-0002-0000-20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0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7:I29 H17:I17 H32:I34 H22:I24 H37:I39" xr:uid="{00000000-0002-0000-2000-000003000000}"/>
    <dataValidation type="list" allowBlank="1" showInputMessage="1" showErrorMessage="1" errorTitle="Ошибка" error="Выберите значение из списка" prompt="Выберите значение из списка" sqref="J17" xr:uid="{00000000-0002-0000-2000-000004000000}">
      <formula1>kind_of_control_method</formula1>
    </dataValidation>
    <dataValidation type="decimal" allowBlank="1" showErrorMessage="1" errorTitle="Ошибка" error="Допускается ввод только действительных чисел!" sqref="J22:J24 J27:J29 J32:J34 J37:J39" xr:uid="{00000000-0002-0000-2000-000005000000}">
      <formula1>-9.99999999999999E+23</formula1>
      <formula2>9.99999999999999E+23</formula2>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058156a4-4499-44c7-8638-ac753a7afe3f" xr:uid="{19C43369-C160-4AA0-A6B8-A34B1F4B0954}"/>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11" hidden="1" customWidth="1"/>
    <col min="2" max="2" width="9.140625" style="112" hidden="1" customWidth="1"/>
    <col min="3" max="3" width="3.7109375" style="113" customWidth="1"/>
    <col min="4" max="4" width="7" style="112" bestFit="1" customWidth="1"/>
    <col min="5" max="5" width="11.28515625" style="112" customWidth="1"/>
    <col min="6" max="6" width="41" style="112" customWidth="1"/>
    <col min="7" max="7" width="18" style="112" customWidth="1"/>
    <col min="8" max="8" width="13.140625" style="112" customWidth="1"/>
    <col min="9" max="9" width="11.42578125" style="112" customWidth="1"/>
    <col min="10" max="10" width="42.140625" style="112" customWidth="1"/>
    <col min="11" max="11" width="115.7109375" style="112" customWidth="1"/>
    <col min="12" max="12" width="3.7109375" style="112" customWidth="1"/>
    <col min="13" max="16384" width="9.140625" style="112"/>
  </cols>
  <sheetData>
    <row r="1" spans="1:14" hidden="1"/>
    <row r="2" spans="1:14" hidden="1"/>
    <row r="3" spans="1:14" hidden="1"/>
    <row r="4" spans="1:14" ht="3" customHeight="1"/>
    <row r="5" spans="1:14" s="31" customFormat="1" ht="22.5">
      <c r="A5" s="108"/>
      <c r="C5" s="39"/>
      <c r="D5" s="760" t="s">
        <v>460</v>
      </c>
      <c r="E5" s="760"/>
      <c r="F5" s="760"/>
      <c r="G5" s="760"/>
      <c r="H5" s="760"/>
      <c r="I5" s="760"/>
      <c r="J5" s="760"/>
      <c r="K5" s="353"/>
    </row>
    <row r="6" spans="1:14" ht="3" hidden="1" customHeight="1">
      <c r="D6" s="114"/>
      <c r="E6" s="114"/>
      <c r="G6" s="114"/>
      <c r="H6" s="114"/>
      <c r="I6" s="114"/>
      <c r="J6" s="114"/>
      <c r="K6" s="114"/>
    </row>
    <row r="7" spans="1:14" s="111" customFormat="1" ht="3" customHeight="1">
      <c r="B7" s="112"/>
      <c r="C7" s="113"/>
      <c r="D7" s="115"/>
      <c r="E7" s="115"/>
      <c r="G7" s="115"/>
      <c r="H7" s="115"/>
      <c r="I7" s="115"/>
      <c r="J7" s="115"/>
      <c r="K7" s="115"/>
      <c r="L7" s="116"/>
    </row>
    <row r="8" spans="1:14">
      <c r="D8" s="762" t="s">
        <v>445</v>
      </c>
      <c r="E8" s="762"/>
      <c r="F8" s="762"/>
      <c r="G8" s="762"/>
      <c r="H8" s="762"/>
      <c r="I8" s="762"/>
      <c r="J8" s="762"/>
      <c r="K8" s="762" t="s">
        <v>446</v>
      </c>
    </row>
    <row r="9" spans="1:14">
      <c r="D9" s="762" t="s">
        <v>91</v>
      </c>
      <c r="E9" s="762" t="s">
        <v>462</v>
      </c>
      <c r="F9" s="762"/>
      <c r="G9" s="762" t="s">
        <v>463</v>
      </c>
      <c r="H9" s="762"/>
      <c r="I9" s="762"/>
      <c r="J9" s="762"/>
      <c r="K9" s="762"/>
    </row>
    <row r="10" spans="1:14" ht="22.5">
      <c r="D10" s="762"/>
      <c r="E10" s="118" t="s">
        <v>464</v>
      </c>
      <c r="F10" s="118" t="s">
        <v>398</v>
      </c>
      <c r="G10" s="118" t="s">
        <v>398</v>
      </c>
      <c r="H10" s="118" t="s">
        <v>464</v>
      </c>
      <c r="I10" s="118" t="s">
        <v>465</v>
      </c>
      <c r="J10" s="118" t="s">
        <v>447</v>
      </c>
      <c r="K10" s="762"/>
    </row>
    <row r="11" spans="1:14" ht="12" customHeight="1">
      <c r="D11" s="35" t="s">
        <v>92</v>
      </c>
      <c r="E11" s="35" t="s">
        <v>48</v>
      </c>
      <c r="F11" s="35" t="s">
        <v>49</v>
      </c>
      <c r="G11" s="35" t="s">
        <v>50</v>
      </c>
      <c r="H11" s="35" t="s">
        <v>67</v>
      </c>
      <c r="I11" s="35" t="s">
        <v>68</v>
      </c>
      <c r="J11" s="35" t="s">
        <v>182</v>
      </c>
      <c r="K11" s="35" t="s">
        <v>183</v>
      </c>
    </row>
    <row r="12" spans="1:14" s="110" customFormat="1" ht="54.95" customHeight="1">
      <c r="A12" s="161" t="s">
        <v>49</v>
      </c>
      <c r="B12" s="110" t="s">
        <v>252</v>
      </c>
      <c r="C12" s="117"/>
      <c r="D12" s="119" t="s">
        <v>92</v>
      </c>
      <c r="E12" s="360"/>
      <c r="F12" s="535"/>
      <c r="G12" s="535"/>
      <c r="H12" s="535"/>
      <c r="I12" s="537"/>
      <c r="J12" s="256"/>
      <c r="K12" s="669" t="s">
        <v>466</v>
      </c>
      <c r="M12" s="365" t="str">
        <f>IF(ISERROR(INDEX(kind_of_nameforms,MATCH(E12,kind_of_forms,0),1)),"",INDEX(kind_of_nameforms,MATCH(E12,kind_of_forms,0),1))</f>
        <v/>
      </c>
      <c r="N12" s="366"/>
    </row>
    <row r="13" spans="1:14" ht="15" customHeight="1">
      <c r="A13" s="112"/>
      <c r="C13" s="112"/>
      <c r="D13" s="97"/>
      <c r="E13" s="121" t="s">
        <v>5</v>
      </c>
      <c r="F13" s="120"/>
      <c r="G13" s="120"/>
      <c r="H13" s="120"/>
      <c r="I13" s="120"/>
      <c r="J13" s="258"/>
      <c r="K13" s="671"/>
    </row>
    <row r="14" spans="1:14" ht="3" customHeight="1">
      <c r="A14" s="112"/>
      <c r="C14" s="112"/>
    </row>
    <row r="15" spans="1:14" ht="27.75" customHeight="1">
      <c r="E15" s="761" t="s">
        <v>572</v>
      </c>
      <c r="F15" s="761"/>
      <c r="G15" s="761"/>
      <c r="H15" s="761"/>
      <c r="I15" s="761"/>
      <c r="J15" s="761"/>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heetViews>
  <sheetFormatPr defaultRowHeight="14.25"/>
  <cols>
    <col min="1" max="2" width="9.140625" style="11" hidden="1" customWidth="1"/>
    <col min="3" max="3" width="3.7109375" style="41" bestFit="1" customWidth="1"/>
    <col min="4" max="4" width="6.28515625" style="11" bestFit="1" customWidth="1"/>
    <col min="5" max="5" width="94.85546875" style="11" customWidth="1"/>
    <col min="6" max="16384" width="9.140625" style="11"/>
  </cols>
  <sheetData>
    <row r="1" spans="3:9" hidden="1"/>
    <row r="2" spans="3:9" hidden="1"/>
    <row r="3" spans="3:9" hidden="1"/>
    <row r="4" spans="3:9" hidden="1"/>
    <row r="5" spans="3:9" hidden="1"/>
    <row r="6" spans="3:9" ht="3" customHeight="1">
      <c r="C6" s="42"/>
      <c r="D6" s="12"/>
      <c r="E6" s="12"/>
    </row>
    <row r="7" spans="3:9" ht="22.5">
      <c r="C7" s="42"/>
      <c r="D7" s="627" t="s">
        <v>313</v>
      </c>
      <c r="E7" s="629"/>
      <c r="F7" s="354"/>
    </row>
    <row r="8" spans="3:9" ht="3" customHeight="1">
      <c r="C8" s="42"/>
      <c r="D8" s="12"/>
      <c r="E8" s="12"/>
    </row>
    <row r="9" spans="3:9" ht="15.95" customHeight="1">
      <c r="C9" s="42"/>
      <c r="D9" s="87" t="s">
        <v>91</v>
      </c>
      <c r="E9" s="329" t="s">
        <v>312</v>
      </c>
    </row>
    <row r="10" spans="3:9" ht="12" customHeight="1">
      <c r="C10" s="42"/>
      <c r="D10" s="35" t="s">
        <v>92</v>
      </c>
      <c r="E10" s="35" t="s">
        <v>48</v>
      </c>
    </row>
    <row r="11" spans="3:9" ht="11.25" hidden="1" customHeight="1">
      <c r="C11" s="42"/>
      <c r="D11" s="167">
        <v>0</v>
      </c>
      <c r="E11" s="347"/>
    </row>
    <row r="12" spans="3:9" ht="15" customHeight="1">
      <c r="C12" s="146"/>
      <c r="D12" s="106">
        <v>1</v>
      </c>
      <c r="E12" s="531"/>
    </row>
    <row r="13" spans="3:9" ht="12" customHeight="1">
      <c r="C13" s="42"/>
      <c r="D13" s="348"/>
      <c r="E13" s="349" t="s">
        <v>176</v>
      </c>
    </row>
    <row r="14" spans="3:9" ht="3" customHeight="1"/>
    <row r="15" spans="3:9" ht="22.5" customHeight="1">
      <c r="C15" s="147"/>
      <c r="D15" s="763" t="s">
        <v>314</v>
      </c>
      <c r="E15" s="763"/>
      <c r="F15" s="148"/>
      <c r="G15" s="148"/>
      <c r="H15" s="148"/>
      <c r="I15" s="148"/>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Comm">
    <tabColor rgb="FFCCCCFF"/>
    <pageSetUpPr fitToPage="1"/>
  </sheetPr>
  <dimension ref="A1:F12"/>
  <sheetViews>
    <sheetView showGridLines="0" topLeftCell="C6" zoomScaleNormal="100" workbookViewId="0"/>
  </sheetViews>
  <sheetFormatPr defaultRowHeight="14.25"/>
  <cols>
    <col min="1" max="2" width="9.140625" style="11" hidden="1" customWidth="1"/>
    <col min="3" max="3" width="3.7109375" style="41" customWidth="1"/>
    <col min="4" max="4" width="6.28515625" style="11" customWidth="1"/>
    <col min="5" max="5" width="94.85546875" style="11" customWidth="1"/>
    <col min="6" max="16384" width="9.140625" style="11"/>
  </cols>
  <sheetData>
    <row r="1" spans="3:6" hidden="1"/>
    <row r="2" spans="3:6" hidden="1"/>
    <row r="3" spans="3:6" hidden="1"/>
    <row r="4" spans="3:6" hidden="1"/>
    <row r="5" spans="3:6" hidden="1"/>
    <row r="6" spans="3:6" ht="3" customHeight="1">
      <c r="C6" s="42"/>
      <c r="D6" s="12"/>
      <c r="E6" s="12"/>
    </row>
    <row r="7" spans="3:6" ht="22.5">
      <c r="C7" s="42"/>
      <c r="D7" s="760" t="s">
        <v>54</v>
      </c>
      <c r="E7" s="760"/>
      <c r="F7" s="354"/>
    </row>
    <row r="8" spans="3:6" ht="3" customHeight="1">
      <c r="C8" s="42"/>
      <c r="D8" s="12"/>
      <c r="E8" s="12"/>
    </row>
    <row r="9" spans="3:6" ht="15.95" customHeight="1">
      <c r="C9" s="42"/>
      <c r="D9" s="87" t="s">
        <v>91</v>
      </c>
      <c r="E9" s="96" t="s">
        <v>175</v>
      </c>
    </row>
    <row r="10" spans="3:6" ht="12" customHeight="1">
      <c r="C10" s="42"/>
      <c r="D10" s="35" t="s">
        <v>92</v>
      </c>
      <c r="E10" s="35" t="s">
        <v>48</v>
      </c>
    </row>
    <row r="11" spans="3:6" ht="15" hidden="1" customHeight="1">
      <c r="C11" s="42"/>
      <c r="D11" s="106">
        <v>0</v>
      </c>
      <c r="E11" s="166"/>
    </row>
    <row r="12" spans="3:6">
      <c r="C12" s="42"/>
      <c r="D12" s="97"/>
      <c r="E12" s="95"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3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heck">
    <tabColor indexed="31"/>
  </sheetPr>
  <dimension ref="B1:E5"/>
  <sheetViews>
    <sheetView showGridLines="0" zoomScaleNormal="100" workbookViewId="0">
      <selection activeCell="B5" sqref="B5"/>
    </sheetView>
  </sheetViews>
  <sheetFormatPr defaultRowHeight="11.25"/>
  <cols>
    <col min="1" max="1" width="1.7109375" customWidth="1"/>
    <col min="2" max="2" width="34.5703125" customWidth="1"/>
    <col min="3" max="3" width="85.5703125" customWidth="1"/>
    <col min="4" max="4" width="17.7109375" customWidth="1"/>
  </cols>
  <sheetData>
    <row r="1" spans="2:5" ht="3" customHeight="1"/>
    <row r="2" spans="2:5" ht="22.5">
      <c r="B2" s="764" t="s">
        <v>55</v>
      </c>
      <c r="C2" s="764"/>
      <c r="D2" s="764"/>
      <c r="E2" s="355"/>
    </row>
    <row r="3" spans="2:5" ht="3" customHeight="1"/>
    <row r="4" spans="2:5" ht="21.75" customHeight="1" thickBot="1">
      <c r="B4" s="592" t="s">
        <v>1</v>
      </c>
      <c r="C4" s="592" t="s">
        <v>90</v>
      </c>
      <c r="D4" s="592" t="s">
        <v>71</v>
      </c>
    </row>
    <row r="5" spans="2:5" ht="12" thickTop="1"/>
  </sheetData>
  <sheetProtection algorithmName="SHA-512" hashValue="Z2tSQSHOg6Wq+IjLKTYrHmPNJ1Ym1fzy743kNjBJjjfBjBpRPvyEcQtJzVgaE1E3E6/HWFRL9mQb26rmbuggIA==" saltValue="XxtggXgLPdN2HSPwb9DQ8g==" spinCount="100000" sheet="1" objects="1" scenarios="1" formatColumns="0" formatRows="0" autoFilter="0"/>
  <autoFilter ref="B4:D4" xr:uid="{00000000-0001-0000-2400-000000000000}"/>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0" customFormat="1" ht="17.100000000000001" customHeight="1">
      <c r="A2" s="30" t="s">
        <v>174</v>
      </c>
    </row>
    <row r="4" spans="1:23" s="11" customFormat="1" ht="17.100000000000001" customHeight="1">
      <c r="C4" s="40"/>
      <c r="D4" s="106"/>
      <c r="E4" s="107"/>
    </row>
    <row r="7" spans="1:23" s="30" customFormat="1" ht="17.100000000000001" customHeight="1">
      <c r="A7" s="30" t="s">
        <v>0</v>
      </c>
    </row>
    <row r="8" spans="1:23" ht="17.100000000000001" customHeight="1">
      <c r="G8" s="82"/>
      <c r="H8" s="82"/>
      <c r="I8" s="82"/>
      <c r="M8" s="36"/>
    </row>
    <row r="9" spans="1:23" s="86" customFormat="1" ht="17.100000000000001" customHeight="1">
      <c r="A9" s="176"/>
      <c r="C9" s="138"/>
      <c r="D9" s="639">
        <v>1</v>
      </c>
      <c r="E9" s="786"/>
      <c r="F9" s="788"/>
      <c r="G9" s="792" t="s">
        <v>84</v>
      </c>
      <c r="H9" s="639"/>
      <c r="I9" s="639">
        <v>1</v>
      </c>
      <c r="J9" s="781"/>
      <c r="K9" s="695" t="s">
        <v>84</v>
      </c>
      <c r="L9" s="633"/>
      <c r="M9" s="633" t="s">
        <v>92</v>
      </c>
      <c r="N9" s="784"/>
      <c r="O9" s="695" t="s">
        <v>84</v>
      </c>
      <c r="P9" s="633"/>
      <c r="Q9" s="633" t="s">
        <v>92</v>
      </c>
      <c r="R9" s="785"/>
      <c r="S9" s="695" t="s">
        <v>84</v>
      </c>
      <c r="T9" s="104"/>
      <c r="U9" s="104" t="s">
        <v>92</v>
      </c>
      <c r="V9" s="542"/>
      <c r="W9" s="251"/>
    </row>
    <row r="10" spans="1:23" s="86" customFormat="1" ht="17.100000000000001" customHeight="1">
      <c r="A10" s="176"/>
      <c r="C10" s="138"/>
      <c r="D10" s="639"/>
      <c r="E10" s="786"/>
      <c r="F10" s="788"/>
      <c r="G10" s="792"/>
      <c r="H10" s="639"/>
      <c r="I10" s="639"/>
      <c r="J10" s="781"/>
      <c r="K10" s="695"/>
      <c r="L10" s="633"/>
      <c r="M10" s="633"/>
      <c r="N10" s="784"/>
      <c r="O10" s="695"/>
      <c r="P10" s="633"/>
      <c r="Q10" s="633"/>
      <c r="R10" s="785"/>
      <c r="S10" s="695"/>
      <c r="T10" s="536"/>
      <c r="U10" s="100"/>
      <c r="V10" s="101" t="s">
        <v>630</v>
      </c>
      <c r="W10" s="102"/>
    </row>
    <row r="11" spans="1:23" s="86" customFormat="1" ht="17.100000000000001" customHeight="1">
      <c r="A11" s="176"/>
      <c r="C11" s="138"/>
      <c r="D11" s="637"/>
      <c r="E11" s="787"/>
      <c r="F11" s="789"/>
      <c r="G11" s="637"/>
      <c r="H11" s="637"/>
      <c r="I11" s="637"/>
      <c r="J11" s="782"/>
      <c r="K11" s="637"/>
      <c r="L11" s="637"/>
      <c r="M11" s="637"/>
      <c r="N11" s="785"/>
      <c r="O11" s="637"/>
      <c r="P11" s="189"/>
      <c r="Q11" s="100"/>
      <c r="R11" s="101" t="s">
        <v>629</v>
      </c>
      <c r="S11" s="486"/>
      <c r="T11" s="486"/>
      <c r="U11" s="486"/>
      <c r="V11" s="486"/>
      <c r="W11" s="102"/>
    </row>
    <row r="12" spans="1:23" s="86" customFormat="1" ht="17.100000000000001" customHeight="1">
      <c r="A12" s="176"/>
      <c r="C12" s="138"/>
      <c r="D12" s="637"/>
      <c r="E12" s="787"/>
      <c r="F12" s="789"/>
      <c r="G12" s="637"/>
      <c r="H12" s="637"/>
      <c r="I12" s="637"/>
      <c r="J12" s="782"/>
      <c r="K12" s="637"/>
      <c r="L12" s="100"/>
      <c r="M12" s="101"/>
      <c r="N12" s="101" t="s">
        <v>410</v>
      </c>
      <c r="O12" s="101"/>
      <c r="P12" s="101"/>
      <c r="Q12" s="101"/>
      <c r="R12" s="101"/>
      <c r="S12" s="486"/>
      <c r="T12" s="486"/>
      <c r="U12" s="486"/>
      <c r="V12" s="486"/>
      <c r="W12" s="102"/>
    </row>
    <row r="13" spans="1:23" s="86" customFormat="1" ht="17.25" customHeight="1">
      <c r="A13" s="176"/>
      <c r="C13" s="138"/>
      <c r="D13" s="637"/>
      <c r="E13" s="787"/>
      <c r="F13" s="789"/>
      <c r="G13" s="637"/>
      <c r="H13" s="100"/>
      <c r="I13" s="101"/>
      <c r="J13" s="101"/>
      <c r="K13" s="101"/>
      <c r="L13" s="101"/>
      <c r="M13" s="101"/>
      <c r="N13" s="101"/>
      <c r="O13" s="101"/>
      <c r="P13" s="101"/>
      <c r="Q13" s="101"/>
      <c r="R13" s="101"/>
      <c r="S13" s="486"/>
      <c r="T13" s="486"/>
      <c r="U13" s="486"/>
      <c r="V13" s="486"/>
      <c r="W13" s="102"/>
    </row>
    <row r="15" spans="1:23" ht="16.5" customHeight="1">
      <c r="A15" s="176"/>
      <c r="B15" s="86"/>
      <c r="C15" s="138"/>
      <c r="D15" s="639"/>
      <c r="E15" s="790"/>
      <c r="F15" s="791"/>
      <c r="G15" s="793"/>
      <c r="H15" s="639"/>
      <c r="I15" s="639">
        <v>1</v>
      </c>
      <c r="J15" s="781"/>
      <c r="K15" s="695" t="s">
        <v>84</v>
      </c>
      <c r="L15" s="633"/>
      <c r="M15" s="633" t="s">
        <v>92</v>
      </c>
      <c r="N15" s="784"/>
      <c r="O15" s="695" t="s">
        <v>84</v>
      </c>
      <c r="P15" s="633"/>
      <c r="Q15" s="633" t="s">
        <v>92</v>
      </c>
      <c r="R15" s="785"/>
      <c r="S15" s="695" t="s">
        <v>84</v>
      </c>
      <c r="T15" s="104"/>
      <c r="U15" s="104" t="s">
        <v>92</v>
      </c>
      <c r="V15" s="542"/>
      <c r="W15" s="251"/>
    </row>
    <row r="16" spans="1:23" ht="16.5" customHeight="1">
      <c r="A16" s="176"/>
      <c r="B16" s="86"/>
      <c r="C16" s="138"/>
      <c r="D16" s="639"/>
      <c r="E16" s="790"/>
      <c r="F16" s="791"/>
      <c r="G16" s="793"/>
      <c r="H16" s="639"/>
      <c r="I16" s="639"/>
      <c r="J16" s="781"/>
      <c r="K16" s="695"/>
      <c r="L16" s="633"/>
      <c r="M16" s="633"/>
      <c r="N16" s="784"/>
      <c r="O16" s="695"/>
      <c r="P16" s="633"/>
      <c r="Q16" s="633"/>
      <c r="R16" s="785"/>
      <c r="S16" s="695"/>
      <c r="T16" s="536"/>
      <c r="U16" s="100"/>
      <c r="V16" s="101" t="s">
        <v>630</v>
      </c>
      <c r="W16" s="102"/>
    </row>
    <row r="17" spans="1:36" ht="17.100000000000001" customHeight="1">
      <c r="A17" s="176"/>
      <c r="B17" s="86"/>
      <c r="C17" s="138"/>
      <c r="D17" s="639"/>
      <c r="E17" s="790"/>
      <c r="F17" s="791"/>
      <c r="G17" s="793"/>
      <c r="H17" s="639"/>
      <c r="I17" s="639"/>
      <c r="J17" s="782"/>
      <c r="K17" s="695"/>
      <c r="L17" s="633"/>
      <c r="M17" s="633"/>
      <c r="N17" s="785"/>
      <c r="O17" s="695"/>
      <c r="P17" s="189"/>
      <c r="Q17" s="100"/>
      <c r="R17" s="101" t="s">
        <v>629</v>
      </c>
      <c r="S17" s="486"/>
      <c r="T17" s="486"/>
      <c r="U17" s="486"/>
      <c r="V17" s="486"/>
      <c r="W17" s="102"/>
    </row>
    <row r="18" spans="1:36" ht="17.100000000000001" customHeight="1">
      <c r="A18" s="176"/>
      <c r="B18" s="86"/>
      <c r="C18" s="138"/>
      <c r="D18" s="639"/>
      <c r="E18" s="790"/>
      <c r="F18" s="791"/>
      <c r="G18" s="793"/>
      <c r="H18" s="639"/>
      <c r="I18" s="639"/>
      <c r="J18" s="782"/>
      <c r="K18" s="695"/>
      <c r="L18" s="100"/>
      <c r="M18" s="101"/>
      <c r="N18" s="101" t="s">
        <v>410</v>
      </c>
      <c r="O18" s="101"/>
      <c r="P18" s="101"/>
      <c r="Q18" s="101"/>
      <c r="R18" s="101"/>
      <c r="S18" s="486"/>
      <c r="T18" s="486"/>
      <c r="U18" s="486"/>
      <c r="V18" s="486"/>
      <c r="W18" s="102"/>
    </row>
    <row r="19" spans="1:36" ht="17.100000000000001" customHeight="1">
      <c r="A19" s="176"/>
      <c r="B19" s="86"/>
      <c r="C19" s="138"/>
      <c r="D19" s="639"/>
      <c r="E19" s="790"/>
      <c r="F19" s="791"/>
      <c r="G19" s="793"/>
      <c r="H19" s="100"/>
      <c r="I19" s="101"/>
      <c r="J19" s="101"/>
      <c r="K19" s="101"/>
      <c r="L19" s="101"/>
      <c r="M19" s="101"/>
      <c r="N19" s="101"/>
      <c r="O19" s="101"/>
      <c r="P19" s="101"/>
      <c r="Q19" s="101"/>
      <c r="R19" s="101"/>
      <c r="S19" s="486"/>
      <c r="T19" s="486"/>
      <c r="U19" s="486"/>
      <c r="V19" s="486"/>
      <c r="W19" s="102"/>
    </row>
    <row r="21" spans="1:36" s="30" customFormat="1" ht="17.100000000000001" customHeight="1">
      <c r="A21" s="30" t="s">
        <v>12</v>
      </c>
      <c r="C21" s="30" t="s">
        <v>92</v>
      </c>
    </row>
    <row r="27" spans="1:36" ht="17.100000000000001" customHeight="1">
      <c r="O27" s="783" t="s">
        <v>297</v>
      </c>
      <c r="P27" s="783"/>
      <c r="Q27" s="783"/>
      <c r="R27" s="720" t="s">
        <v>269</v>
      </c>
      <c r="S27" s="720"/>
      <c r="T27" s="720"/>
      <c r="U27" s="680" t="s">
        <v>339</v>
      </c>
      <c r="W27" s="794"/>
    </row>
    <row r="28" spans="1:36" ht="17.100000000000001" customHeight="1">
      <c r="O28" s="721" t="s">
        <v>578</v>
      </c>
      <c r="P28" s="721" t="s">
        <v>270</v>
      </c>
      <c r="Q28" s="721"/>
      <c r="R28" s="720"/>
      <c r="S28" s="720"/>
      <c r="T28" s="720"/>
      <c r="U28" s="680"/>
      <c r="W28" s="794"/>
    </row>
    <row r="29" spans="1:36" ht="37.5" customHeight="1">
      <c r="O29" s="721"/>
      <c r="P29" s="88" t="s">
        <v>579</v>
      </c>
      <c r="Q29" s="88" t="s">
        <v>6</v>
      </c>
      <c r="R29" s="89" t="s">
        <v>273</v>
      </c>
      <c r="S29" s="722" t="s">
        <v>272</v>
      </c>
      <c r="T29" s="722"/>
      <c r="U29" s="680"/>
      <c r="W29" s="794"/>
    </row>
    <row r="30" spans="1:36" ht="17.100000000000001" customHeight="1">
      <c r="G30" s="2"/>
      <c r="H30" s="2"/>
      <c r="I30" s="2"/>
      <c r="J30" s="2"/>
      <c r="K30" s="2"/>
      <c r="L30" s="105"/>
      <c r="M30" s="350" t="s">
        <v>182</v>
      </c>
      <c r="N30" s="350"/>
      <c r="O30" s="795"/>
      <c r="P30" s="795"/>
      <c r="Q30" s="795"/>
      <c r="R30" s="795"/>
      <c r="S30" s="795"/>
      <c r="T30" s="795"/>
      <c r="U30" s="795"/>
      <c r="V30" s="105"/>
      <c r="W30" s="105"/>
      <c r="X30" s="175"/>
      <c r="Y30" s="175"/>
      <c r="Z30" s="175"/>
      <c r="AA30" s="175"/>
      <c r="AB30" s="175"/>
      <c r="AC30" s="175"/>
      <c r="AD30" s="175"/>
      <c r="AE30" s="175"/>
      <c r="AF30" s="175"/>
      <c r="AG30" s="175"/>
      <c r="AH30" s="175"/>
      <c r="AI30" s="175"/>
      <c r="AJ30" s="175"/>
    </row>
    <row r="31" spans="1:36" s="31" customFormat="1" ht="22.5">
      <c r="A31" s="699">
        <v>1</v>
      </c>
      <c r="B31" s="173"/>
      <c r="C31" s="173"/>
      <c r="D31" s="173"/>
      <c r="E31" s="184"/>
      <c r="F31" s="284"/>
      <c r="G31" s="284"/>
      <c r="H31" s="284"/>
      <c r="I31" s="194"/>
      <c r="J31" s="506"/>
      <c r="K31" s="509"/>
      <c r="L31" s="402">
        <f>mergeValue(A31)</f>
        <v>1</v>
      </c>
      <c r="M31" s="450" t="s">
        <v>19</v>
      </c>
      <c r="N31" s="451"/>
      <c r="O31" s="765"/>
      <c r="P31" s="766"/>
      <c r="Q31" s="766"/>
      <c r="R31" s="766"/>
      <c r="S31" s="766"/>
      <c r="T31" s="766"/>
      <c r="U31" s="766"/>
      <c r="V31" s="767"/>
      <c r="W31" s="446" t="s">
        <v>718</v>
      </c>
      <c r="X31" s="173"/>
      <c r="Y31" s="182"/>
      <c r="Z31" s="182" t="str">
        <f t="shared" ref="Z31:Z44" si="0">IF(M31="","",M31 )</f>
        <v>Наименование тарифа</v>
      </c>
      <c r="AA31" s="182"/>
      <c r="AB31" s="182"/>
      <c r="AC31" s="182"/>
      <c r="AD31" s="173"/>
      <c r="AE31" s="173"/>
      <c r="AF31" s="173"/>
      <c r="AG31" s="173"/>
      <c r="AH31" s="173"/>
      <c r="AI31" s="173"/>
      <c r="AJ31" s="173"/>
    </row>
    <row r="32" spans="1:36" s="31" customFormat="1" ht="22.5">
      <c r="A32" s="699"/>
      <c r="B32" s="699">
        <v>1</v>
      </c>
      <c r="C32" s="173"/>
      <c r="D32" s="173"/>
      <c r="E32" s="284"/>
      <c r="F32" s="284"/>
      <c r="G32" s="284"/>
      <c r="H32" s="284"/>
      <c r="I32" s="151"/>
      <c r="J32" s="505"/>
      <c r="K32" s="507"/>
      <c r="L32" s="402" t="str">
        <f>mergeValue(A32) &amp;"."&amp; mergeValue(B32)</f>
        <v>1.1</v>
      </c>
      <c r="M32" s="418" t="s">
        <v>15</v>
      </c>
      <c r="N32" s="451"/>
      <c r="O32" s="765"/>
      <c r="P32" s="766"/>
      <c r="Q32" s="766"/>
      <c r="R32" s="766"/>
      <c r="S32" s="766"/>
      <c r="T32" s="766"/>
      <c r="U32" s="766"/>
      <c r="V32" s="767"/>
      <c r="W32" s="446" t="s">
        <v>459</v>
      </c>
      <c r="X32" s="173"/>
      <c r="Y32" s="182"/>
      <c r="Z32" s="182" t="str">
        <f t="shared" si="0"/>
        <v>Территория действия тарифа</v>
      </c>
      <c r="AA32" s="182"/>
      <c r="AB32" s="182"/>
      <c r="AC32" s="182"/>
      <c r="AD32" s="173"/>
      <c r="AE32" s="173"/>
      <c r="AF32" s="173"/>
      <c r="AG32" s="173"/>
      <c r="AH32" s="173"/>
      <c r="AI32" s="173"/>
      <c r="AJ32" s="173"/>
    </row>
    <row r="33" spans="1:36" s="31" customFormat="1" ht="22.5">
      <c r="A33" s="699"/>
      <c r="B33" s="699"/>
      <c r="C33" s="699">
        <v>1</v>
      </c>
      <c r="D33" s="173"/>
      <c r="E33" s="284"/>
      <c r="F33" s="284"/>
      <c r="G33" s="284"/>
      <c r="H33" s="284"/>
      <c r="I33" s="508"/>
      <c r="J33" s="505"/>
      <c r="K33" s="507"/>
      <c r="L33" s="402" t="str">
        <f>mergeValue(A33) &amp;"."&amp; mergeValue(B33)&amp;"."&amp; mergeValue(C33)</f>
        <v>1.1.1</v>
      </c>
      <c r="M33" s="419" t="s">
        <v>7</v>
      </c>
      <c r="N33" s="451"/>
      <c r="O33" s="765"/>
      <c r="P33" s="766"/>
      <c r="Q33" s="766"/>
      <c r="R33" s="766"/>
      <c r="S33" s="766"/>
      <c r="T33" s="766"/>
      <c r="U33" s="766"/>
      <c r="V33" s="767"/>
      <c r="W33" s="446" t="s">
        <v>600</v>
      </c>
      <c r="X33" s="173"/>
      <c r="Y33" s="182"/>
      <c r="Z33" s="182" t="str">
        <f t="shared" si="0"/>
        <v xml:space="preserve">Наименование системы теплоснабжения </v>
      </c>
      <c r="AA33" s="182"/>
      <c r="AB33" s="182"/>
      <c r="AC33" s="182"/>
      <c r="AD33" s="173"/>
      <c r="AE33" s="173"/>
      <c r="AF33" s="173"/>
      <c r="AG33" s="173"/>
      <c r="AH33" s="173"/>
      <c r="AI33" s="173"/>
      <c r="AJ33" s="173"/>
    </row>
    <row r="34" spans="1:36" s="31" customFormat="1" ht="22.5">
      <c r="A34" s="699"/>
      <c r="B34" s="699"/>
      <c r="C34" s="699"/>
      <c r="D34" s="699">
        <v>1</v>
      </c>
      <c r="E34" s="284"/>
      <c r="F34" s="284"/>
      <c r="G34" s="284"/>
      <c r="H34" s="284"/>
      <c r="I34" s="508"/>
      <c r="J34" s="505"/>
      <c r="K34" s="507"/>
      <c r="L34" s="402" t="str">
        <f>mergeValue(A34) &amp;"."&amp; mergeValue(B34)&amp;"."&amp; mergeValue(C34)&amp;"."&amp; mergeValue(D34)</f>
        <v>1.1.1.1</v>
      </c>
      <c r="M34" s="420" t="s">
        <v>21</v>
      </c>
      <c r="N34" s="451"/>
      <c r="O34" s="765"/>
      <c r="P34" s="766"/>
      <c r="Q34" s="766"/>
      <c r="R34" s="766"/>
      <c r="S34" s="766"/>
      <c r="T34" s="766"/>
      <c r="U34" s="766"/>
      <c r="V34" s="767"/>
      <c r="W34" s="446" t="s">
        <v>601</v>
      </c>
      <c r="X34" s="173"/>
      <c r="Y34" s="182"/>
      <c r="Z34" s="182" t="str">
        <f t="shared" si="0"/>
        <v xml:space="preserve">Источник тепловой энергии  </v>
      </c>
      <c r="AA34" s="182"/>
      <c r="AB34" s="182"/>
      <c r="AC34" s="182"/>
      <c r="AD34" s="173"/>
      <c r="AE34" s="173"/>
      <c r="AF34" s="173"/>
      <c r="AG34" s="173"/>
      <c r="AH34" s="173"/>
      <c r="AI34" s="173"/>
      <c r="AJ34" s="173"/>
    </row>
    <row r="35" spans="1:36" s="31" customFormat="1" ht="78.75">
      <c r="A35" s="699"/>
      <c r="B35" s="699"/>
      <c r="C35" s="699"/>
      <c r="D35" s="699"/>
      <c r="E35" s="699">
        <v>1</v>
      </c>
      <c r="F35" s="284"/>
      <c r="G35" s="284"/>
      <c r="H35" s="173">
        <v>1</v>
      </c>
      <c r="I35" s="699">
        <v>1</v>
      </c>
      <c r="J35" s="284"/>
      <c r="K35" s="511"/>
      <c r="L35" s="402" t="str">
        <f>mergeValue(A35) &amp;"."&amp; mergeValue(B35)&amp;"."&amp; mergeValue(C35)&amp;"."&amp; mergeValue(D35)&amp;"."&amp; mergeValue(E35)</f>
        <v>1.1.1.1.1</v>
      </c>
      <c r="M35" s="422" t="s">
        <v>8</v>
      </c>
      <c r="N35" s="451"/>
      <c r="O35" s="702"/>
      <c r="P35" s="703"/>
      <c r="Q35" s="703"/>
      <c r="R35" s="703"/>
      <c r="S35" s="703"/>
      <c r="T35" s="703"/>
      <c r="U35" s="703"/>
      <c r="V35" s="704"/>
      <c r="W35" s="446" t="s">
        <v>719</v>
      </c>
      <c r="X35" s="173"/>
      <c r="Y35" s="182"/>
      <c r="Z35" s="182" t="str">
        <f t="shared" si="0"/>
        <v>Схема подключения теплопотребляющей установки к коллектору источника тепловой энергии</v>
      </c>
      <c r="AA35" s="182"/>
      <c r="AB35" s="182"/>
      <c r="AC35" s="182"/>
      <c r="AD35" s="173"/>
      <c r="AE35" s="173"/>
      <c r="AF35" s="173"/>
      <c r="AG35" s="173"/>
      <c r="AH35" s="173"/>
      <c r="AI35" s="173"/>
      <c r="AJ35" s="173"/>
    </row>
    <row r="36" spans="1:36" s="31" customFormat="1" ht="33.75">
      <c r="A36" s="699"/>
      <c r="B36" s="699"/>
      <c r="C36" s="699"/>
      <c r="D36" s="699"/>
      <c r="E36" s="699"/>
      <c r="F36" s="699">
        <v>1</v>
      </c>
      <c r="G36" s="173"/>
      <c r="H36" s="173"/>
      <c r="I36" s="699"/>
      <c r="J36" s="699">
        <v>1</v>
      </c>
      <c r="K36" s="512"/>
      <c r="L36" s="402" t="str">
        <f>mergeValue(A36) &amp;"."&amp; mergeValue(B36)&amp;"."&amp; mergeValue(C36)&amp;"."&amp; mergeValue(D36)&amp;"."&amp; mergeValue(E36)&amp;"."&amp; mergeValue(F36)</f>
        <v>1.1.1.1.1.1</v>
      </c>
      <c r="M36" s="423" t="s">
        <v>9</v>
      </c>
      <c r="N36" s="451"/>
      <c r="O36" s="702"/>
      <c r="P36" s="703"/>
      <c r="Q36" s="703"/>
      <c r="R36" s="703"/>
      <c r="S36" s="703"/>
      <c r="T36" s="703"/>
      <c r="U36" s="703"/>
      <c r="V36" s="704"/>
      <c r="W36" s="446" t="s">
        <v>720</v>
      </c>
      <c r="X36" s="173"/>
      <c r="Y36" s="182"/>
      <c r="Z36" s="182" t="str">
        <f t="shared" si="0"/>
        <v>Группа потребителей</v>
      </c>
      <c r="AA36" s="182"/>
      <c r="AB36" s="182"/>
      <c r="AC36" s="182"/>
      <c r="AD36" s="173"/>
      <c r="AE36" s="173"/>
      <c r="AF36" s="173"/>
      <c r="AG36" s="173"/>
      <c r="AH36" s="173"/>
      <c r="AI36" s="173"/>
      <c r="AJ36" s="173"/>
    </row>
    <row r="37" spans="1:36" s="31" customFormat="1" ht="122.1" customHeight="1">
      <c r="A37" s="699"/>
      <c r="B37" s="699"/>
      <c r="C37" s="699"/>
      <c r="D37" s="699"/>
      <c r="E37" s="699"/>
      <c r="F37" s="699"/>
      <c r="G37" s="173">
        <v>1</v>
      </c>
      <c r="H37" s="173"/>
      <c r="I37" s="699"/>
      <c r="J37" s="699"/>
      <c r="K37" s="512">
        <v>1</v>
      </c>
      <c r="L37" s="402" t="str">
        <f>mergeValue(A37) &amp;"."&amp; mergeValue(B37)&amp;"."&amp; mergeValue(C37)&amp;"."&amp; mergeValue(D37)&amp;"."&amp; mergeValue(E37)&amp;"."&amp; mergeValue(F37)&amp;"."&amp; mergeValue(G37)</f>
        <v>1.1.1.1.1.1.1</v>
      </c>
      <c r="M37" s="528"/>
      <c r="N37" s="451"/>
      <c r="O37" s="428"/>
      <c r="P37" s="428"/>
      <c r="Q37" s="539"/>
      <c r="R37" s="694"/>
      <c r="S37" s="695" t="s">
        <v>83</v>
      </c>
      <c r="T37" s="694"/>
      <c r="U37" s="695" t="s">
        <v>83</v>
      </c>
      <c r="V37" s="428"/>
      <c r="W37" s="669" t="s">
        <v>721</v>
      </c>
      <c r="X37" s="173" t="str">
        <f>strCheckDate(O38:V38)</f>
        <v/>
      </c>
      <c r="Y37" s="182"/>
      <c r="Z37" s="182" t="str">
        <f t="shared" si="0"/>
        <v/>
      </c>
      <c r="AA37" s="182"/>
      <c r="AB37" s="182"/>
      <c r="AC37" s="182"/>
      <c r="AD37" s="173"/>
      <c r="AE37" s="173"/>
      <c r="AF37" s="173"/>
      <c r="AG37" s="173"/>
      <c r="AH37" s="173"/>
      <c r="AI37" s="173"/>
      <c r="AJ37" s="173"/>
    </row>
    <row r="38" spans="1:36" s="31" customFormat="1" ht="14.25" hidden="1" customHeight="1">
      <c r="A38" s="699"/>
      <c r="B38" s="699"/>
      <c r="C38" s="699"/>
      <c r="D38" s="699"/>
      <c r="E38" s="699"/>
      <c r="F38" s="699"/>
      <c r="G38" s="173"/>
      <c r="H38" s="173"/>
      <c r="I38" s="699"/>
      <c r="J38" s="699"/>
      <c r="K38" s="512"/>
      <c r="L38" s="244"/>
      <c r="M38" s="451"/>
      <c r="N38" s="451"/>
      <c r="O38" s="428"/>
      <c r="P38" s="428"/>
      <c r="Q38" s="438" t="str">
        <f>R37 &amp; "-" &amp; T37</f>
        <v>-</v>
      </c>
      <c r="R38" s="694"/>
      <c r="S38" s="695"/>
      <c r="T38" s="694"/>
      <c r="U38" s="695"/>
      <c r="V38" s="428"/>
      <c r="W38" s="670"/>
      <c r="X38" s="173"/>
      <c r="Y38" s="182"/>
      <c r="Z38" s="182" t="str">
        <f t="shared" si="0"/>
        <v/>
      </c>
      <c r="AA38" s="182"/>
      <c r="AB38" s="182"/>
      <c r="AC38" s="182"/>
      <c r="AD38" s="173"/>
      <c r="AE38" s="173"/>
      <c r="AF38" s="173"/>
      <c r="AG38" s="173"/>
      <c r="AH38" s="173"/>
      <c r="AI38" s="173"/>
      <c r="AJ38" s="173"/>
    </row>
    <row r="39" spans="1:36" s="31" customFormat="1" ht="15" customHeight="1">
      <c r="A39" s="699"/>
      <c r="B39" s="699"/>
      <c r="C39" s="699"/>
      <c r="D39" s="699"/>
      <c r="E39" s="699"/>
      <c r="F39" s="699"/>
      <c r="G39" s="284"/>
      <c r="H39" s="173"/>
      <c r="I39" s="699"/>
      <c r="J39" s="699"/>
      <c r="K39" s="511"/>
      <c r="L39" s="416"/>
      <c r="M39" s="425" t="s">
        <v>24</v>
      </c>
      <c r="N39" s="141"/>
      <c r="O39" s="141"/>
      <c r="P39" s="141"/>
      <c r="Q39" s="141"/>
      <c r="R39" s="141"/>
      <c r="S39" s="141"/>
      <c r="T39" s="141"/>
      <c r="U39" s="141"/>
      <c r="V39" s="426"/>
      <c r="W39" s="671"/>
      <c r="X39" s="173"/>
      <c r="Y39" s="182"/>
      <c r="Z39" s="182" t="str">
        <f t="shared" si="0"/>
        <v>Добавить вид теплоносителя (параметры теплоносителя)</v>
      </c>
      <c r="AA39" s="182"/>
      <c r="AB39" s="182"/>
      <c r="AC39" s="182"/>
      <c r="AD39" s="173"/>
      <c r="AE39" s="173"/>
      <c r="AF39" s="173"/>
      <c r="AG39" s="173"/>
      <c r="AH39" s="173"/>
      <c r="AI39" s="173"/>
      <c r="AJ39" s="173"/>
    </row>
    <row r="40" spans="1:36" s="31" customFormat="1" ht="15" customHeight="1">
      <c r="A40" s="699"/>
      <c r="B40" s="699"/>
      <c r="C40" s="699"/>
      <c r="D40" s="699"/>
      <c r="E40" s="699"/>
      <c r="F40" s="284"/>
      <c r="G40" s="284"/>
      <c r="H40" s="173"/>
      <c r="I40" s="699"/>
      <c r="J40" s="284"/>
      <c r="K40" s="511"/>
      <c r="L40" s="416"/>
      <c r="M40" s="424" t="s">
        <v>10</v>
      </c>
      <c r="N40" s="141"/>
      <c r="O40" s="141"/>
      <c r="P40" s="141"/>
      <c r="Q40" s="141"/>
      <c r="R40" s="141"/>
      <c r="S40" s="141"/>
      <c r="T40" s="141"/>
      <c r="U40" s="429"/>
      <c r="V40" s="141"/>
      <c r="W40" s="468"/>
      <c r="X40" s="173"/>
      <c r="Y40" s="182"/>
      <c r="Z40" s="182" t="str">
        <f t="shared" si="0"/>
        <v>Добавить группу потребителей</v>
      </c>
      <c r="AA40" s="182"/>
      <c r="AB40" s="182"/>
      <c r="AC40" s="182"/>
      <c r="AD40" s="173"/>
      <c r="AE40" s="173"/>
      <c r="AF40" s="173"/>
      <c r="AG40" s="173"/>
      <c r="AH40" s="173"/>
      <c r="AI40" s="173"/>
      <c r="AJ40" s="173"/>
    </row>
    <row r="41" spans="1:36" s="31" customFormat="1" ht="15" customHeight="1">
      <c r="A41" s="699"/>
      <c r="B41" s="699"/>
      <c r="C41" s="699"/>
      <c r="D41" s="699"/>
      <c r="E41" s="510"/>
      <c r="F41" s="284"/>
      <c r="G41" s="284"/>
      <c r="H41" s="284"/>
      <c r="I41" s="506"/>
      <c r="J41" s="73"/>
      <c r="K41" s="509"/>
      <c r="L41" s="416"/>
      <c r="M41" s="421" t="s">
        <v>11</v>
      </c>
      <c r="N41" s="141"/>
      <c r="O41" s="141"/>
      <c r="P41" s="141"/>
      <c r="Q41" s="141"/>
      <c r="R41" s="141"/>
      <c r="S41" s="141"/>
      <c r="T41" s="141"/>
      <c r="U41" s="429"/>
      <c r="V41" s="141"/>
      <c r="W41" s="468"/>
      <c r="X41" s="173"/>
      <c r="Y41" s="182"/>
      <c r="Z41" s="182" t="str">
        <f t="shared" si="0"/>
        <v>Добавить схему подключения</v>
      </c>
      <c r="AA41" s="182"/>
      <c r="AB41" s="182"/>
      <c r="AC41" s="182"/>
      <c r="AD41" s="173"/>
      <c r="AE41" s="173"/>
      <c r="AF41" s="173"/>
      <c r="AG41" s="173"/>
      <c r="AH41" s="173"/>
      <c r="AI41" s="173"/>
      <c r="AJ41" s="173"/>
    </row>
    <row r="42" spans="1:36" s="31" customFormat="1" ht="15" customHeight="1">
      <c r="A42" s="699"/>
      <c r="B42" s="699"/>
      <c r="C42" s="699"/>
      <c r="D42" s="510"/>
      <c r="E42" s="510"/>
      <c r="F42" s="284"/>
      <c r="G42" s="284"/>
      <c r="H42" s="284"/>
      <c r="I42" s="506"/>
      <c r="J42" s="73"/>
      <c r="K42" s="509"/>
      <c r="L42" s="416"/>
      <c r="M42" s="130" t="s">
        <v>16</v>
      </c>
      <c r="N42" s="141"/>
      <c r="O42" s="141"/>
      <c r="P42" s="141"/>
      <c r="Q42" s="141"/>
      <c r="R42" s="141"/>
      <c r="S42" s="141"/>
      <c r="T42" s="141"/>
      <c r="U42" s="429"/>
      <c r="V42" s="141"/>
      <c r="W42" s="468"/>
      <c r="X42" s="173"/>
      <c r="Y42" s="182"/>
      <c r="Z42" s="182" t="str">
        <f t="shared" si="0"/>
        <v>Добавить источник тепловой энергии</v>
      </c>
      <c r="AA42" s="182"/>
      <c r="AB42" s="182"/>
      <c r="AC42" s="182"/>
      <c r="AD42" s="173"/>
      <c r="AE42" s="173"/>
      <c r="AF42" s="173"/>
      <c r="AG42" s="173"/>
      <c r="AH42" s="173"/>
      <c r="AI42" s="173"/>
      <c r="AJ42" s="173"/>
    </row>
    <row r="43" spans="1:36" s="31" customFormat="1" ht="15" customHeight="1">
      <c r="A43" s="699"/>
      <c r="B43" s="699"/>
      <c r="C43" s="510"/>
      <c r="D43" s="510"/>
      <c r="E43" s="510"/>
      <c r="F43" s="510"/>
      <c r="G43" s="515"/>
      <c r="H43" s="506"/>
      <c r="I43" s="513"/>
      <c r="J43" s="73"/>
      <c r="K43" s="514"/>
      <c r="L43" s="416"/>
      <c r="M43" s="129" t="s">
        <v>17</v>
      </c>
      <c r="N43" s="141"/>
      <c r="O43" s="141"/>
      <c r="P43" s="141"/>
      <c r="Q43" s="141"/>
      <c r="R43" s="141"/>
      <c r="S43" s="141"/>
      <c r="T43" s="141"/>
      <c r="U43" s="429"/>
      <c r="V43" s="141"/>
      <c r="W43" s="468"/>
      <c r="X43" s="173"/>
      <c r="Y43" s="182"/>
      <c r="Z43" s="182" t="str">
        <f t="shared" si="0"/>
        <v>Добавить наименование системы теплоснабжения</v>
      </c>
      <c r="AA43" s="182"/>
      <c r="AB43" s="182"/>
      <c r="AC43" s="182"/>
      <c r="AD43" s="173"/>
      <c r="AE43" s="173"/>
      <c r="AF43" s="173"/>
      <c r="AG43" s="173"/>
      <c r="AH43" s="173"/>
      <c r="AI43" s="173"/>
      <c r="AJ43" s="173"/>
    </row>
    <row r="44" spans="1:36" s="31" customFormat="1" ht="15" customHeight="1">
      <c r="A44" s="699"/>
      <c r="B44" s="510"/>
      <c r="C44" s="510"/>
      <c r="D44" s="510"/>
      <c r="E44" s="510"/>
      <c r="F44" s="510"/>
      <c r="G44" s="515"/>
      <c r="H44" s="506"/>
      <c r="I44" s="506"/>
      <c r="J44" s="73"/>
      <c r="K44" s="509"/>
      <c r="L44" s="416"/>
      <c r="M44" s="135" t="s">
        <v>18</v>
      </c>
      <c r="N44" s="141"/>
      <c r="O44" s="141"/>
      <c r="P44" s="141"/>
      <c r="Q44" s="141"/>
      <c r="R44" s="141"/>
      <c r="S44" s="141"/>
      <c r="T44" s="141"/>
      <c r="U44" s="429"/>
      <c r="V44" s="141"/>
      <c r="W44" s="468"/>
      <c r="X44" s="173"/>
      <c r="Y44" s="182"/>
      <c r="Z44" s="182" t="str">
        <f t="shared" si="0"/>
        <v>Добавить территорию действия тарифа</v>
      </c>
      <c r="AA44" s="182"/>
      <c r="AB44" s="182"/>
      <c r="AC44" s="182"/>
      <c r="AD44" s="173"/>
      <c r="AE44" s="173"/>
      <c r="AF44" s="173"/>
      <c r="AG44" s="173"/>
      <c r="AH44" s="173"/>
      <c r="AI44" s="173"/>
      <c r="AJ44" s="173"/>
    </row>
    <row r="45" spans="1:36" ht="15" customHeight="1">
      <c r="L45" s="391"/>
      <c r="M45" s="144" t="s">
        <v>308</v>
      </c>
      <c r="N45" s="141"/>
      <c r="O45" s="141"/>
      <c r="P45" s="141"/>
      <c r="Q45" s="141"/>
      <c r="R45" s="141"/>
      <c r="S45" s="141"/>
      <c r="T45" s="141"/>
      <c r="U45" s="429"/>
      <c r="V45" s="141"/>
      <c r="W45" s="468"/>
      <c r="X45" s="175"/>
      <c r="Y45" s="175"/>
      <c r="Z45" s="175"/>
      <c r="AA45" s="175"/>
      <c r="AB45" s="175"/>
      <c r="AC45" s="175"/>
      <c r="AD45" s="175"/>
      <c r="AE45" s="175"/>
      <c r="AF45" s="175"/>
      <c r="AG45" s="175"/>
      <c r="AH45" s="175"/>
    </row>
    <row r="46" spans="1:36" ht="18.75" customHeight="1">
      <c r="X46" s="175"/>
      <c r="Y46" s="175"/>
      <c r="Z46" s="175"/>
      <c r="AA46" s="175"/>
      <c r="AB46" s="175"/>
      <c r="AC46" s="175"/>
      <c r="AD46" s="175"/>
      <c r="AE46" s="175"/>
      <c r="AF46" s="175"/>
      <c r="AG46" s="175"/>
      <c r="AH46" s="175"/>
      <c r="AI46" s="175"/>
      <c r="AJ46" s="175"/>
    </row>
    <row r="47" spans="1:36" s="30" customFormat="1" ht="17.100000000000001" customHeight="1">
      <c r="A47" s="30" t="s">
        <v>12</v>
      </c>
      <c r="C47" s="30" t="s">
        <v>48</v>
      </c>
      <c r="U47" s="137"/>
      <c r="X47" s="185"/>
      <c r="Y47" s="185"/>
      <c r="Z47" s="185"/>
      <c r="AA47" s="185"/>
      <c r="AB47" s="185"/>
      <c r="AC47" s="185"/>
      <c r="AD47" s="185"/>
      <c r="AE47" s="185"/>
      <c r="AF47" s="185"/>
      <c r="AG47" s="185"/>
      <c r="AH47" s="185"/>
      <c r="AI47" s="185"/>
      <c r="AJ47" s="185"/>
    </row>
    <row r="48" spans="1:36" ht="17.100000000000001" customHeight="1">
      <c r="L48" s="36"/>
      <c r="M48" s="36"/>
      <c r="N48" s="36"/>
      <c r="O48" s="36"/>
      <c r="P48" s="36"/>
      <c r="Q48" s="36"/>
      <c r="R48" s="36"/>
      <c r="S48" s="36"/>
      <c r="T48" s="36"/>
      <c r="U48" s="36"/>
      <c r="V48" s="36"/>
      <c r="W48" s="36"/>
      <c r="X48" s="175"/>
      <c r="Y48" s="175"/>
      <c r="Z48" s="175"/>
      <c r="AA48" s="175"/>
      <c r="AB48" s="175"/>
      <c r="AC48" s="175"/>
      <c r="AD48" s="175"/>
      <c r="AE48" s="175"/>
      <c r="AF48" s="175"/>
      <c r="AG48" s="175"/>
      <c r="AH48" s="175"/>
      <c r="AI48" s="175"/>
      <c r="AJ48" s="175"/>
    </row>
    <row r="49" spans="1:36" s="31" customFormat="1" ht="22.5">
      <c r="A49" s="699">
        <v>1</v>
      </c>
      <c r="B49" s="173"/>
      <c r="C49" s="173"/>
      <c r="D49" s="173"/>
      <c r="E49" s="184"/>
      <c r="F49" s="284"/>
      <c r="G49" s="284"/>
      <c r="H49" s="284"/>
      <c r="I49" s="194"/>
      <c r="J49" s="506"/>
      <c r="K49" s="509"/>
      <c r="L49" s="402">
        <f>mergeValue(A49)</f>
        <v>1</v>
      </c>
      <c r="M49" s="450" t="s">
        <v>19</v>
      </c>
      <c r="N49" s="451"/>
      <c r="O49" s="765"/>
      <c r="P49" s="766"/>
      <c r="Q49" s="766"/>
      <c r="R49" s="766"/>
      <c r="S49" s="766"/>
      <c r="T49" s="766"/>
      <c r="U49" s="766"/>
      <c r="V49" s="767"/>
      <c r="W49" s="446" t="s">
        <v>718</v>
      </c>
      <c r="X49" s="173"/>
      <c r="Y49" s="182"/>
      <c r="Z49" s="182" t="str">
        <f t="shared" ref="Z49:Z62" si="1">IF(M49="","",M49 )</f>
        <v>Наименование тарифа</v>
      </c>
      <c r="AA49" s="182"/>
      <c r="AB49" s="182"/>
      <c r="AC49" s="182"/>
      <c r="AD49" s="173"/>
      <c r="AE49" s="173"/>
      <c r="AF49" s="173"/>
      <c r="AG49" s="173"/>
      <c r="AH49" s="173"/>
      <c r="AI49" s="173"/>
      <c r="AJ49" s="173"/>
    </row>
    <row r="50" spans="1:36" s="31" customFormat="1" ht="22.5">
      <c r="A50" s="699"/>
      <c r="B50" s="699">
        <v>1</v>
      </c>
      <c r="C50" s="173"/>
      <c r="D50" s="173"/>
      <c r="E50" s="284"/>
      <c r="F50" s="284"/>
      <c r="G50" s="284"/>
      <c r="H50" s="284"/>
      <c r="I50" s="151"/>
      <c r="J50" s="505"/>
      <c r="K50" s="507"/>
      <c r="L50" s="402" t="str">
        <f>mergeValue(A50) &amp;"."&amp; mergeValue(B50)</f>
        <v>1.1</v>
      </c>
      <c r="M50" s="418" t="s">
        <v>15</v>
      </c>
      <c r="N50" s="451"/>
      <c r="O50" s="765"/>
      <c r="P50" s="766"/>
      <c r="Q50" s="766"/>
      <c r="R50" s="766"/>
      <c r="S50" s="766"/>
      <c r="T50" s="766"/>
      <c r="U50" s="766"/>
      <c r="V50" s="767"/>
      <c r="W50" s="446" t="s">
        <v>459</v>
      </c>
      <c r="X50" s="173"/>
      <c r="Y50" s="182"/>
      <c r="Z50" s="182" t="str">
        <f t="shared" si="1"/>
        <v>Территория действия тарифа</v>
      </c>
      <c r="AA50" s="182"/>
      <c r="AB50" s="182"/>
      <c r="AC50" s="182"/>
      <c r="AD50" s="173"/>
      <c r="AE50" s="173"/>
      <c r="AF50" s="173"/>
      <c r="AG50" s="173"/>
      <c r="AH50" s="173"/>
      <c r="AI50" s="173"/>
      <c r="AJ50" s="173"/>
    </row>
    <row r="51" spans="1:36" s="31" customFormat="1" ht="22.5">
      <c r="A51" s="699"/>
      <c r="B51" s="699"/>
      <c r="C51" s="699">
        <v>1</v>
      </c>
      <c r="D51" s="173"/>
      <c r="E51" s="284"/>
      <c r="F51" s="284"/>
      <c r="G51" s="284"/>
      <c r="H51" s="284"/>
      <c r="I51" s="508"/>
      <c r="J51" s="505"/>
      <c r="K51" s="507"/>
      <c r="L51" s="402" t="str">
        <f>mergeValue(A51) &amp;"."&amp; mergeValue(B51)&amp;"."&amp; mergeValue(C51)</f>
        <v>1.1.1</v>
      </c>
      <c r="M51" s="419" t="s">
        <v>7</v>
      </c>
      <c r="N51" s="451"/>
      <c r="O51" s="765"/>
      <c r="P51" s="766"/>
      <c r="Q51" s="766"/>
      <c r="R51" s="766"/>
      <c r="S51" s="766"/>
      <c r="T51" s="766"/>
      <c r="U51" s="766"/>
      <c r="V51" s="767"/>
      <c r="W51" s="446" t="s">
        <v>600</v>
      </c>
      <c r="X51" s="173"/>
      <c r="Y51" s="182"/>
      <c r="Z51" s="182" t="str">
        <f t="shared" si="1"/>
        <v xml:space="preserve">Наименование системы теплоснабжения </v>
      </c>
      <c r="AA51" s="182"/>
      <c r="AB51" s="182"/>
      <c r="AC51" s="182"/>
      <c r="AD51" s="173"/>
      <c r="AE51" s="173"/>
      <c r="AF51" s="173"/>
      <c r="AG51" s="173"/>
      <c r="AH51" s="173"/>
      <c r="AI51" s="173"/>
      <c r="AJ51" s="173"/>
    </row>
    <row r="52" spans="1:36" s="31" customFormat="1" ht="22.5">
      <c r="A52" s="699"/>
      <c r="B52" s="699"/>
      <c r="C52" s="699"/>
      <c r="D52" s="699">
        <v>1</v>
      </c>
      <c r="E52" s="284"/>
      <c r="F52" s="284"/>
      <c r="G52" s="284"/>
      <c r="H52" s="284"/>
      <c r="I52" s="508"/>
      <c r="J52" s="505"/>
      <c r="K52" s="507"/>
      <c r="L52" s="402" t="str">
        <f>mergeValue(A52) &amp;"."&amp; mergeValue(B52)&amp;"."&amp; mergeValue(C52)&amp;"."&amp; mergeValue(D52)</f>
        <v>1.1.1.1</v>
      </c>
      <c r="M52" s="420" t="s">
        <v>21</v>
      </c>
      <c r="N52" s="451"/>
      <c r="O52" s="765"/>
      <c r="P52" s="766"/>
      <c r="Q52" s="766"/>
      <c r="R52" s="766"/>
      <c r="S52" s="766"/>
      <c r="T52" s="766"/>
      <c r="U52" s="766"/>
      <c r="V52" s="767"/>
      <c r="W52" s="446" t="s">
        <v>601</v>
      </c>
      <c r="X52" s="173"/>
      <c r="Y52" s="182"/>
      <c r="Z52" s="182" t="str">
        <f t="shared" si="1"/>
        <v xml:space="preserve">Источник тепловой энергии  </v>
      </c>
      <c r="AA52" s="182"/>
      <c r="AB52" s="182"/>
      <c r="AC52" s="182"/>
      <c r="AD52" s="173"/>
      <c r="AE52" s="173"/>
      <c r="AF52" s="173"/>
      <c r="AG52" s="173"/>
      <c r="AH52" s="173"/>
      <c r="AI52" s="173"/>
      <c r="AJ52" s="173"/>
    </row>
    <row r="53" spans="1:36" s="31" customFormat="1" ht="78.75">
      <c r="A53" s="699"/>
      <c r="B53" s="699"/>
      <c r="C53" s="699"/>
      <c r="D53" s="699"/>
      <c r="E53" s="699">
        <v>1</v>
      </c>
      <c r="F53" s="284"/>
      <c r="G53" s="284"/>
      <c r="H53" s="173">
        <v>1</v>
      </c>
      <c r="I53" s="699">
        <v>1</v>
      </c>
      <c r="J53" s="284"/>
      <c r="K53" s="511"/>
      <c r="L53" s="402" t="str">
        <f>mergeValue(A53) &amp;"."&amp; mergeValue(B53)&amp;"."&amp; mergeValue(C53)&amp;"."&amp; mergeValue(D53)&amp;"."&amp; mergeValue(E53)</f>
        <v>1.1.1.1.1</v>
      </c>
      <c r="M53" s="422" t="s">
        <v>8</v>
      </c>
      <c r="N53" s="451"/>
      <c r="O53" s="702"/>
      <c r="P53" s="703"/>
      <c r="Q53" s="703"/>
      <c r="R53" s="703"/>
      <c r="S53" s="703"/>
      <c r="T53" s="703"/>
      <c r="U53" s="703"/>
      <c r="V53" s="704"/>
      <c r="W53" s="446" t="s">
        <v>719</v>
      </c>
      <c r="X53" s="173"/>
      <c r="Y53" s="182"/>
      <c r="Z53" s="182" t="str">
        <f t="shared" si="1"/>
        <v>Схема подключения теплопотребляющей установки к коллектору источника тепловой энергии</v>
      </c>
      <c r="AA53" s="182"/>
      <c r="AB53" s="182"/>
      <c r="AC53" s="182"/>
      <c r="AD53" s="173"/>
      <c r="AE53" s="173"/>
      <c r="AF53" s="173"/>
      <c r="AG53" s="173"/>
      <c r="AH53" s="173"/>
      <c r="AI53" s="173"/>
      <c r="AJ53" s="173"/>
    </row>
    <row r="54" spans="1:36" s="31" customFormat="1" ht="33.75">
      <c r="A54" s="699"/>
      <c r="B54" s="699"/>
      <c r="C54" s="699"/>
      <c r="D54" s="699"/>
      <c r="E54" s="699"/>
      <c r="F54" s="699">
        <v>1</v>
      </c>
      <c r="G54" s="173"/>
      <c r="H54" s="173"/>
      <c r="I54" s="699"/>
      <c r="J54" s="699">
        <v>1</v>
      </c>
      <c r="K54" s="512"/>
      <c r="L54" s="402" t="str">
        <f>mergeValue(A54) &amp;"."&amp; mergeValue(B54)&amp;"."&amp; mergeValue(C54)&amp;"."&amp; mergeValue(D54)&amp;"."&amp; mergeValue(E54)&amp;"."&amp; mergeValue(F54)</f>
        <v>1.1.1.1.1.1</v>
      </c>
      <c r="M54" s="423" t="s">
        <v>9</v>
      </c>
      <c r="N54" s="451"/>
      <c r="O54" s="702"/>
      <c r="P54" s="703"/>
      <c r="Q54" s="703"/>
      <c r="R54" s="703"/>
      <c r="S54" s="703"/>
      <c r="T54" s="703"/>
      <c r="U54" s="703"/>
      <c r="V54" s="704"/>
      <c r="W54" s="446" t="s">
        <v>720</v>
      </c>
      <c r="X54" s="173"/>
      <c r="Y54" s="182"/>
      <c r="Z54" s="182" t="str">
        <f t="shared" si="1"/>
        <v>Группа потребителей</v>
      </c>
      <c r="AA54" s="182"/>
      <c r="AB54" s="182"/>
      <c r="AC54" s="182"/>
      <c r="AD54" s="173"/>
      <c r="AE54" s="173"/>
      <c r="AF54" s="173"/>
      <c r="AG54" s="173"/>
      <c r="AH54" s="173"/>
      <c r="AI54" s="173"/>
      <c r="AJ54" s="173"/>
    </row>
    <row r="55" spans="1:36" s="31" customFormat="1" ht="122.1" customHeight="1">
      <c r="A55" s="699"/>
      <c r="B55" s="699"/>
      <c r="C55" s="699"/>
      <c r="D55" s="699"/>
      <c r="E55" s="699"/>
      <c r="F55" s="699"/>
      <c r="G55" s="173">
        <v>1</v>
      </c>
      <c r="H55" s="173"/>
      <c r="I55" s="699"/>
      <c r="J55" s="699"/>
      <c r="K55" s="512">
        <v>1</v>
      </c>
      <c r="L55" s="402" t="str">
        <f>mergeValue(A55) &amp;"."&amp; mergeValue(B55)&amp;"."&amp; mergeValue(C55)&amp;"."&amp; mergeValue(D55)&amp;"."&amp; mergeValue(E55)&amp;"."&amp; mergeValue(F55)&amp;"."&amp; mergeValue(G55)</f>
        <v>1.1.1.1.1.1.1</v>
      </c>
      <c r="M55" s="528"/>
      <c r="N55" s="451"/>
      <c r="O55" s="428"/>
      <c r="P55" s="428"/>
      <c r="Q55" s="539"/>
      <c r="R55" s="694"/>
      <c r="S55" s="695" t="s">
        <v>83</v>
      </c>
      <c r="T55" s="694"/>
      <c r="U55" s="695" t="s">
        <v>83</v>
      </c>
      <c r="V55" s="428"/>
      <c r="W55" s="669" t="s">
        <v>721</v>
      </c>
      <c r="X55" s="173" t="str">
        <f>strCheckDate(O56:V56)</f>
        <v/>
      </c>
      <c r="Y55" s="182"/>
      <c r="Z55" s="182" t="str">
        <f t="shared" si="1"/>
        <v/>
      </c>
      <c r="AA55" s="182"/>
      <c r="AB55" s="182"/>
      <c r="AC55" s="182"/>
      <c r="AD55" s="173"/>
      <c r="AE55" s="173"/>
      <c r="AF55" s="173"/>
      <c r="AG55" s="173"/>
      <c r="AH55" s="173"/>
      <c r="AI55" s="173"/>
      <c r="AJ55" s="173"/>
    </row>
    <row r="56" spans="1:36" s="31" customFormat="1" ht="14.25" hidden="1" customHeight="1">
      <c r="A56" s="699"/>
      <c r="B56" s="699"/>
      <c r="C56" s="699"/>
      <c r="D56" s="699"/>
      <c r="E56" s="699"/>
      <c r="F56" s="699"/>
      <c r="G56" s="173"/>
      <c r="H56" s="173"/>
      <c r="I56" s="699"/>
      <c r="J56" s="699"/>
      <c r="K56" s="512"/>
      <c r="L56" s="244"/>
      <c r="M56" s="451"/>
      <c r="N56" s="451"/>
      <c r="O56" s="428"/>
      <c r="P56" s="428"/>
      <c r="Q56" s="438" t="str">
        <f>R55 &amp; "-" &amp; T55</f>
        <v>-</v>
      </c>
      <c r="R56" s="694"/>
      <c r="S56" s="695"/>
      <c r="T56" s="694"/>
      <c r="U56" s="695"/>
      <c r="V56" s="428"/>
      <c r="W56" s="670"/>
      <c r="X56" s="173"/>
      <c r="Y56" s="182"/>
      <c r="Z56" s="182" t="str">
        <f t="shared" si="1"/>
        <v/>
      </c>
      <c r="AA56" s="182"/>
      <c r="AB56" s="182"/>
      <c r="AC56" s="182"/>
      <c r="AD56" s="173"/>
      <c r="AE56" s="173"/>
      <c r="AF56" s="173"/>
      <c r="AG56" s="173"/>
      <c r="AH56" s="173"/>
      <c r="AI56" s="173"/>
      <c r="AJ56" s="173"/>
    </row>
    <row r="57" spans="1:36" s="31" customFormat="1" ht="15" customHeight="1">
      <c r="A57" s="699"/>
      <c r="B57" s="699"/>
      <c r="C57" s="699"/>
      <c r="D57" s="699"/>
      <c r="E57" s="699"/>
      <c r="F57" s="699"/>
      <c r="G57" s="284"/>
      <c r="H57" s="173"/>
      <c r="I57" s="699"/>
      <c r="J57" s="699"/>
      <c r="K57" s="511"/>
      <c r="L57" s="416"/>
      <c r="M57" s="425" t="s">
        <v>24</v>
      </c>
      <c r="N57" s="141"/>
      <c r="O57" s="141"/>
      <c r="P57" s="141"/>
      <c r="Q57" s="141"/>
      <c r="R57" s="141"/>
      <c r="S57" s="141"/>
      <c r="T57" s="141"/>
      <c r="U57" s="141"/>
      <c r="V57" s="426"/>
      <c r="W57" s="671"/>
      <c r="X57" s="173"/>
      <c r="Y57" s="182"/>
      <c r="Z57" s="182" t="str">
        <f t="shared" si="1"/>
        <v>Добавить вид теплоносителя (параметры теплоносителя)</v>
      </c>
      <c r="AA57" s="182"/>
      <c r="AB57" s="182"/>
      <c r="AC57" s="182"/>
      <c r="AD57" s="173"/>
      <c r="AE57" s="173"/>
      <c r="AF57" s="173"/>
      <c r="AG57" s="173"/>
      <c r="AH57" s="173"/>
      <c r="AI57" s="173"/>
      <c r="AJ57" s="173"/>
    </row>
    <row r="58" spans="1:36" s="31" customFormat="1" ht="15" customHeight="1">
      <c r="A58" s="699"/>
      <c r="B58" s="699"/>
      <c r="C58" s="699"/>
      <c r="D58" s="699"/>
      <c r="E58" s="699"/>
      <c r="F58" s="284"/>
      <c r="G58" s="284"/>
      <c r="H58" s="173"/>
      <c r="I58" s="699"/>
      <c r="J58" s="284"/>
      <c r="K58" s="511"/>
      <c r="L58" s="416"/>
      <c r="M58" s="424" t="s">
        <v>10</v>
      </c>
      <c r="N58" s="141"/>
      <c r="O58" s="141"/>
      <c r="P58" s="141"/>
      <c r="Q58" s="141"/>
      <c r="R58" s="141"/>
      <c r="S58" s="141"/>
      <c r="T58" s="141"/>
      <c r="U58" s="429"/>
      <c r="V58" s="141"/>
      <c r="W58" s="468"/>
      <c r="X58" s="173"/>
      <c r="Y58" s="182"/>
      <c r="Z58" s="182" t="str">
        <f t="shared" si="1"/>
        <v>Добавить группу потребителей</v>
      </c>
      <c r="AA58" s="182"/>
      <c r="AB58" s="182"/>
      <c r="AC58" s="182"/>
      <c r="AD58" s="173"/>
      <c r="AE58" s="173"/>
      <c r="AF58" s="173"/>
      <c r="AG58" s="173"/>
      <c r="AH58" s="173"/>
      <c r="AI58" s="173"/>
      <c r="AJ58" s="173"/>
    </row>
    <row r="59" spans="1:36" s="31" customFormat="1" ht="15" customHeight="1">
      <c r="A59" s="699"/>
      <c r="B59" s="699"/>
      <c r="C59" s="699"/>
      <c r="D59" s="699"/>
      <c r="E59" s="510"/>
      <c r="F59" s="284"/>
      <c r="G59" s="284"/>
      <c r="H59" s="284"/>
      <c r="I59" s="506"/>
      <c r="J59" s="73"/>
      <c r="K59" s="509"/>
      <c r="L59" s="416"/>
      <c r="M59" s="421" t="s">
        <v>11</v>
      </c>
      <c r="N59" s="141"/>
      <c r="O59" s="141"/>
      <c r="P59" s="141"/>
      <c r="Q59" s="141"/>
      <c r="R59" s="141"/>
      <c r="S59" s="141"/>
      <c r="T59" s="141"/>
      <c r="U59" s="429"/>
      <c r="V59" s="141"/>
      <c r="W59" s="468"/>
      <c r="X59" s="173"/>
      <c r="Y59" s="182"/>
      <c r="Z59" s="182" t="str">
        <f t="shared" si="1"/>
        <v>Добавить схему подключения</v>
      </c>
      <c r="AA59" s="182"/>
      <c r="AB59" s="182"/>
      <c r="AC59" s="182"/>
      <c r="AD59" s="173"/>
      <c r="AE59" s="173"/>
      <c r="AF59" s="173"/>
      <c r="AG59" s="173"/>
      <c r="AH59" s="173"/>
      <c r="AI59" s="173"/>
      <c r="AJ59" s="173"/>
    </row>
    <row r="60" spans="1:36" s="31" customFormat="1" ht="15" customHeight="1">
      <c r="A60" s="699"/>
      <c r="B60" s="699"/>
      <c r="C60" s="699"/>
      <c r="D60" s="510"/>
      <c r="E60" s="510"/>
      <c r="F60" s="284"/>
      <c r="G60" s="284"/>
      <c r="H60" s="284"/>
      <c r="I60" s="506"/>
      <c r="J60" s="73"/>
      <c r="K60" s="509"/>
      <c r="L60" s="416"/>
      <c r="M60" s="130" t="s">
        <v>16</v>
      </c>
      <c r="N60" s="141"/>
      <c r="O60" s="141"/>
      <c r="P60" s="141"/>
      <c r="Q60" s="141"/>
      <c r="R60" s="141"/>
      <c r="S60" s="141"/>
      <c r="T60" s="141"/>
      <c r="U60" s="429"/>
      <c r="V60" s="141"/>
      <c r="W60" s="468"/>
      <c r="X60" s="173"/>
      <c r="Y60" s="182"/>
      <c r="Z60" s="182" t="str">
        <f t="shared" si="1"/>
        <v>Добавить источник тепловой энергии</v>
      </c>
      <c r="AA60" s="182"/>
      <c r="AB60" s="182"/>
      <c r="AC60" s="182"/>
      <c r="AD60" s="173"/>
      <c r="AE60" s="173"/>
      <c r="AF60" s="173"/>
      <c r="AG60" s="173"/>
      <c r="AH60" s="173"/>
      <c r="AI60" s="173"/>
      <c r="AJ60" s="173"/>
    </row>
    <row r="61" spans="1:36" s="31" customFormat="1" ht="15" customHeight="1">
      <c r="A61" s="699"/>
      <c r="B61" s="699"/>
      <c r="C61" s="510"/>
      <c r="D61" s="510"/>
      <c r="E61" s="510"/>
      <c r="F61" s="510"/>
      <c r="G61" s="515"/>
      <c r="H61" s="506"/>
      <c r="I61" s="513"/>
      <c r="J61" s="73"/>
      <c r="K61" s="514"/>
      <c r="L61" s="416"/>
      <c r="M61" s="129" t="s">
        <v>17</v>
      </c>
      <c r="N61" s="141"/>
      <c r="O61" s="141"/>
      <c r="P61" s="141"/>
      <c r="Q61" s="141"/>
      <c r="R61" s="141"/>
      <c r="S61" s="141"/>
      <c r="T61" s="141"/>
      <c r="U61" s="429"/>
      <c r="V61" s="141"/>
      <c r="W61" s="468"/>
      <c r="X61" s="173"/>
      <c r="Y61" s="182"/>
      <c r="Z61" s="182" t="str">
        <f t="shared" si="1"/>
        <v>Добавить наименование системы теплоснабжения</v>
      </c>
      <c r="AA61" s="182"/>
      <c r="AB61" s="182"/>
      <c r="AC61" s="182"/>
      <c r="AD61" s="173"/>
      <c r="AE61" s="173"/>
      <c r="AF61" s="173"/>
      <c r="AG61" s="173"/>
      <c r="AH61" s="173"/>
      <c r="AI61" s="173"/>
      <c r="AJ61" s="173"/>
    </row>
    <row r="62" spans="1:36" s="31" customFormat="1" ht="15" customHeight="1">
      <c r="A62" s="699"/>
      <c r="B62" s="510"/>
      <c r="C62" s="510"/>
      <c r="D62" s="510"/>
      <c r="E62" s="510"/>
      <c r="F62" s="510"/>
      <c r="G62" s="515"/>
      <c r="H62" s="506"/>
      <c r="I62" s="506"/>
      <c r="J62" s="73"/>
      <c r="K62" s="509"/>
      <c r="L62" s="416"/>
      <c r="M62" s="135" t="s">
        <v>18</v>
      </c>
      <c r="N62" s="141"/>
      <c r="O62" s="141"/>
      <c r="P62" s="141"/>
      <c r="Q62" s="141"/>
      <c r="R62" s="141"/>
      <c r="S62" s="141"/>
      <c r="T62" s="141"/>
      <c r="U62" s="429"/>
      <c r="V62" s="141"/>
      <c r="W62" s="468"/>
      <c r="X62" s="173"/>
      <c r="Y62" s="182"/>
      <c r="Z62" s="182" t="str">
        <f t="shared" si="1"/>
        <v>Добавить территорию действия тарифа</v>
      </c>
      <c r="AA62" s="182"/>
      <c r="AB62" s="182"/>
      <c r="AC62" s="182"/>
      <c r="AD62" s="173"/>
      <c r="AE62" s="173"/>
      <c r="AF62" s="173"/>
      <c r="AG62" s="173"/>
      <c r="AH62" s="173"/>
      <c r="AI62" s="173"/>
      <c r="AJ62" s="173"/>
    </row>
    <row r="63" spans="1:36" ht="15" customHeight="1">
      <c r="L63" s="391"/>
      <c r="M63" s="144" t="s">
        <v>308</v>
      </c>
      <c r="N63" s="141"/>
      <c r="O63" s="141"/>
      <c r="P63" s="141"/>
      <c r="Q63" s="141"/>
      <c r="R63" s="141"/>
      <c r="S63" s="141"/>
      <c r="T63" s="141"/>
      <c r="U63" s="429"/>
      <c r="V63" s="141"/>
      <c r="W63" s="141"/>
      <c r="X63" s="141"/>
      <c r="Y63" s="141"/>
      <c r="Z63" s="141"/>
      <c r="AA63" s="141"/>
      <c r="AB63" s="429"/>
      <c r="AC63" s="141"/>
      <c r="AD63" s="468"/>
      <c r="AE63" s="175"/>
      <c r="AF63" s="175"/>
      <c r="AG63" s="175"/>
      <c r="AH63" s="175"/>
    </row>
    <row r="64" spans="1:36" ht="18.75" customHeight="1">
      <c r="X64" s="175"/>
      <c r="Y64" s="175"/>
      <c r="Z64" s="175"/>
      <c r="AA64" s="175"/>
      <c r="AB64" s="175"/>
      <c r="AC64" s="175"/>
      <c r="AD64" s="175"/>
      <c r="AE64" s="175"/>
      <c r="AF64" s="175"/>
      <c r="AG64" s="175"/>
      <c r="AH64" s="175"/>
      <c r="AI64" s="175"/>
      <c r="AJ64" s="175"/>
    </row>
    <row r="65" spans="1:36" s="30" customFormat="1" ht="17.100000000000001" customHeight="1">
      <c r="A65" s="30" t="s">
        <v>12</v>
      </c>
      <c r="C65" s="30" t="s">
        <v>49</v>
      </c>
      <c r="V65" s="137"/>
      <c r="X65" s="185"/>
      <c r="Y65" s="185"/>
      <c r="Z65" s="185"/>
      <c r="AA65" s="185"/>
      <c r="AB65" s="185"/>
      <c r="AC65" s="185"/>
      <c r="AD65" s="185"/>
      <c r="AE65" s="185"/>
      <c r="AF65" s="185"/>
      <c r="AG65" s="185"/>
      <c r="AH65" s="185"/>
      <c r="AI65" s="185"/>
      <c r="AJ65" s="185"/>
    </row>
    <row r="66" spans="1:36" ht="17.100000000000001" customHeight="1">
      <c r="L66" s="105"/>
      <c r="M66" s="105"/>
      <c r="N66" s="105"/>
      <c r="O66" s="105"/>
      <c r="P66" s="105"/>
      <c r="Q66" s="105"/>
      <c r="R66" s="105"/>
      <c r="S66" s="105"/>
      <c r="T66" s="105"/>
      <c r="U66" s="105"/>
      <c r="V66" s="105"/>
      <c r="W66" s="105"/>
      <c r="X66" s="175"/>
      <c r="Y66" s="175"/>
      <c r="Z66" s="175"/>
      <c r="AA66" s="175"/>
      <c r="AB66" s="175"/>
      <c r="AC66" s="175"/>
      <c r="AD66" s="175"/>
      <c r="AE66" s="175"/>
      <c r="AF66" s="175"/>
      <c r="AG66" s="175"/>
      <c r="AH66" s="175"/>
      <c r="AI66" s="175"/>
      <c r="AJ66" s="175"/>
    </row>
    <row r="67" spans="1:36" s="31" customFormat="1" ht="22.5">
      <c r="A67" s="699">
        <v>1</v>
      </c>
      <c r="B67" s="173"/>
      <c r="C67" s="173"/>
      <c r="D67" s="173"/>
      <c r="E67" s="184"/>
      <c r="F67" s="284"/>
      <c r="G67" s="284"/>
      <c r="H67" s="284"/>
      <c r="I67" s="194"/>
      <c r="J67" s="506"/>
      <c r="K67" s="509"/>
      <c r="L67" s="402">
        <f>mergeValue(A67)</f>
        <v>1</v>
      </c>
      <c r="M67" s="450" t="s">
        <v>19</v>
      </c>
      <c r="N67" s="451"/>
      <c r="O67" s="765"/>
      <c r="P67" s="766"/>
      <c r="Q67" s="766"/>
      <c r="R67" s="766"/>
      <c r="S67" s="766"/>
      <c r="T67" s="766"/>
      <c r="U67" s="766"/>
      <c r="V67" s="767"/>
      <c r="W67" s="446" t="s">
        <v>718</v>
      </c>
      <c r="X67" s="173"/>
      <c r="Y67" s="182"/>
      <c r="Z67" s="182" t="str">
        <f t="shared" ref="Z67:Z80" si="2">IF(M67="","",M67 )</f>
        <v>Наименование тарифа</v>
      </c>
      <c r="AA67" s="182"/>
      <c r="AB67" s="182"/>
      <c r="AC67" s="182"/>
      <c r="AD67" s="173"/>
      <c r="AE67" s="173"/>
      <c r="AF67" s="173"/>
      <c r="AG67" s="173"/>
      <c r="AH67" s="173"/>
      <c r="AI67" s="173"/>
      <c r="AJ67" s="173"/>
    </row>
    <row r="68" spans="1:36" s="31" customFormat="1" ht="22.5">
      <c r="A68" s="699"/>
      <c r="B68" s="699">
        <v>1</v>
      </c>
      <c r="C68" s="173"/>
      <c r="D68" s="173"/>
      <c r="E68" s="284"/>
      <c r="F68" s="284"/>
      <c r="G68" s="284"/>
      <c r="H68" s="284"/>
      <c r="I68" s="151"/>
      <c r="J68" s="505"/>
      <c r="K68" s="507"/>
      <c r="L68" s="402" t="str">
        <f>mergeValue(A68) &amp;"."&amp; mergeValue(B68)</f>
        <v>1.1</v>
      </c>
      <c r="M68" s="418" t="s">
        <v>15</v>
      </c>
      <c r="N68" s="451"/>
      <c r="O68" s="765"/>
      <c r="P68" s="766"/>
      <c r="Q68" s="766"/>
      <c r="R68" s="766"/>
      <c r="S68" s="766"/>
      <c r="T68" s="766"/>
      <c r="U68" s="766"/>
      <c r="V68" s="767"/>
      <c r="W68" s="446" t="s">
        <v>459</v>
      </c>
      <c r="X68" s="173"/>
      <c r="Y68" s="182"/>
      <c r="Z68" s="182" t="str">
        <f t="shared" si="2"/>
        <v>Территория действия тарифа</v>
      </c>
      <c r="AA68" s="182"/>
      <c r="AB68" s="182"/>
      <c r="AC68" s="182"/>
      <c r="AD68" s="173"/>
      <c r="AE68" s="173"/>
      <c r="AF68" s="173"/>
      <c r="AG68" s="173"/>
      <c r="AH68" s="173"/>
      <c r="AI68" s="173"/>
      <c r="AJ68" s="173"/>
    </row>
    <row r="69" spans="1:36" s="31" customFormat="1" ht="22.5">
      <c r="A69" s="699"/>
      <c r="B69" s="699"/>
      <c r="C69" s="699">
        <v>1</v>
      </c>
      <c r="D69" s="173"/>
      <c r="E69" s="284"/>
      <c r="F69" s="284"/>
      <c r="G69" s="284"/>
      <c r="H69" s="284"/>
      <c r="I69" s="508"/>
      <c r="J69" s="505"/>
      <c r="K69" s="507"/>
      <c r="L69" s="402" t="str">
        <f>mergeValue(A69) &amp;"."&amp; mergeValue(B69)&amp;"."&amp; mergeValue(C69)</f>
        <v>1.1.1</v>
      </c>
      <c r="M69" s="419" t="s">
        <v>7</v>
      </c>
      <c r="N69" s="451"/>
      <c r="O69" s="765"/>
      <c r="P69" s="766"/>
      <c r="Q69" s="766"/>
      <c r="R69" s="766"/>
      <c r="S69" s="766"/>
      <c r="T69" s="766"/>
      <c r="U69" s="766"/>
      <c r="V69" s="767"/>
      <c r="W69" s="446" t="s">
        <v>600</v>
      </c>
      <c r="X69" s="173"/>
      <c r="Y69" s="182"/>
      <c r="Z69" s="182" t="str">
        <f t="shared" si="2"/>
        <v xml:space="preserve">Наименование системы теплоснабжения </v>
      </c>
      <c r="AA69" s="182"/>
      <c r="AB69" s="182"/>
      <c r="AC69" s="182"/>
      <c r="AD69" s="173"/>
      <c r="AE69" s="173"/>
      <c r="AF69" s="173"/>
      <c r="AG69" s="173"/>
      <c r="AH69" s="173"/>
      <c r="AI69" s="173"/>
      <c r="AJ69" s="173"/>
    </row>
    <row r="70" spans="1:36" s="31" customFormat="1" ht="22.5">
      <c r="A70" s="699"/>
      <c r="B70" s="699"/>
      <c r="C70" s="699"/>
      <c r="D70" s="699">
        <v>1</v>
      </c>
      <c r="E70" s="284"/>
      <c r="F70" s="284"/>
      <c r="G70" s="284"/>
      <c r="H70" s="284"/>
      <c r="I70" s="508"/>
      <c r="J70" s="505"/>
      <c r="K70" s="507"/>
      <c r="L70" s="402" t="str">
        <f>mergeValue(A70) &amp;"."&amp; mergeValue(B70)&amp;"."&amp; mergeValue(C70)&amp;"."&amp; mergeValue(D70)</f>
        <v>1.1.1.1</v>
      </c>
      <c r="M70" s="420" t="s">
        <v>21</v>
      </c>
      <c r="N70" s="451"/>
      <c r="O70" s="765"/>
      <c r="P70" s="766"/>
      <c r="Q70" s="766"/>
      <c r="R70" s="766"/>
      <c r="S70" s="766"/>
      <c r="T70" s="766"/>
      <c r="U70" s="766"/>
      <c r="V70" s="767"/>
      <c r="W70" s="446" t="s">
        <v>601</v>
      </c>
      <c r="X70" s="173"/>
      <c r="Y70" s="182"/>
      <c r="Z70" s="182" t="str">
        <f t="shared" si="2"/>
        <v xml:space="preserve">Источник тепловой энергии  </v>
      </c>
      <c r="AA70" s="182"/>
      <c r="AB70" s="182"/>
      <c r="AC70" s="182"/>
      <c r="AD70" s="173"/>
      <c r="AE70" s="173"/>
      <c r="AF70" s="173"/>
      <c r="AG70" s="173"/>
      <c r="AH70" s="173"/>
      <c r="AI70" s="173"/>
      <c r="AJ70" s="173"/>
    </row>
    <row r="71" spans="1:36" s="31" customFormat="1" ht="78.75">
      <c r="A71" s="699"/>
      <c r="B71" s="699"/>
      <c r="C71" s="699"/>
      <c r="D71" s="699"/>
      <c r="E71" s="699">
        <v>1</v>
      </c>
      <c r="F71" s="284"/>
      <c r="G71" s="284"/>
      <c r="H71" s="173">
        <v>1</v>
      </c>
      <c r="I71" s="699">
        <v>1</v>
      </c>
      <c r="J71" s="284"/>
      <c r="K71" s="511"/>
      <c r="L71" s="402" t="str">
        <f>mergeValue(A71) &amp;"."&amp; mergeValue(B71)&amp;"."&amp; mergeValue(C71)&amp;"."&amp; mergeValue(D71)&amp;"."&amp; mergeValue(E71)</f>
        <v>1.1.1.1.1</v>
      </c>
      <c r="M71" s="422" t="s">
        <v>8</v>
      </c>
      <c r="N71" s="451"/>
      <c r="O71" s="702"/>
      <c r="P71" s="703"/>
      <c r="Q71" s="703"/>
      <c r="R71" s="703"/>
      <c r="S71" s="703"/>
      <c r="T71" s="703"/>
      <c r="U71" s="703"/>
      <c r="V71" s="704"/>
      <c r="W71" s="446" t="s">
        <v>719</v>
      </c>
      <c r="X71" s="173"/>
      <c r="Y71" s="182"/>
      <c r="Z71" s="182" t="str">
        <f t="shared" si="2"/>
        <v>Схема подключения теплопотребляющей установки к коллектору источника тепловой энергии</v>
      </c>
      <c r="AA71" s="182"/>
      <c r="AB71" s="182"/>
      <c r="AC71" s="182"/>
      <c r="AD71" s="173"/>
      <c r="AE71" s="173"/>
      <c r="AF71" s="173"/>
      <c r="AG71" s="173"/>
      <c r="AH71" s="173"/>
      <c r="AI71" s="173"/>
      <c r="AJ71" s="173"/>
    </row>
    <row r="72" spans="1:36" s="31" customFormat="1" ht="33.75">
      <c r="A72" s="699"/>
      <c r="B72" s="699"/>
      <c r="C72" s="699"/>
      <c r="D72" s="699"/>
      <c r="E72" s="699"/>
      <c r="F72" s="699">
        <v>1</v>
      </c>
      <c r="G72" s="173"/>
      <c r="H72" s="173"/>
      <c r="I72" s="699"/>
      <c r="J72" s="699">
        <v>1</v>
      </c>
      <c r="K72" s="512"/>
      <c r="L72" s="402" t="str">
        <f>mergeValue(A72) &amp;"."&amp; mergeValue(B72)&amp;"."&amp; mergeValue(C72)&amp;"."&amp; mergeValue(D72)&amp;"."&amp; mergeValue(E72)&amp;"."&amp; mergeValue(F72)</f>
        <v>1.1.1.1.1.1</v>
      </c>
      <c r="M72" s="423" t="s">
        <v>9</v>
      </c>
      <c r="N72" s="451"/>
      <c r="O72" s="702"/>
      <c r="P72" s="703"/>
      <c r="Q72" s="703"/>
      <c r="R72" s="703"/>
      <c r="S72" s="703"/>
      <c r="T72" s="703"/>
      <c r="U72" s="703"/>
      <c r="V72" s="704"/>
      <c r="W72" s="446" t="s">
        <v>720</v>
      </c>
      <c r="X72" s="173"/>
      <c r="Y72" s="182"/>
      <c r="Z72" s="182" t="str">
        <f t="shared" si="2"/>
        <v>Группа потребителей</v>
      </c>
      <c r="AA72" s="182"/>
      <c r="AB72" s="182"/>
      <c r="AC72" s="182"/>
      <c r="AD72" s="173"/>
      <c r="AE72" s="173"/>
      <c r="AF72" s="173"/>
      <c r="AG72" s="173"/>
      <c r="AH72" s="173"/>
      <c r="AI72" s="173"/>
      <c r="AJ72" s="173"/>
    </row>
    <row r="73" spans="1:36" s="31" customFormat="1" ht="122.1" customHeight="1">
      <c r="A73" s="699"/>
      <c r="B73" s="699"/>
      <c r="C73" s="699"/>
      <c r="D73" s="699"/>
      <c r="E73" s="699"/>
      <c r="F73" s="699"/>
      <c r="G73" s="173">
        <v>1</v>
      </c>
      <c r="H73" s="173"/>
      <c r="I73" s="699"/>
      <c r="J73" s="699"/>
      <c r="K73" s="512">
        <v>1</v>
      </c>
      <c r="L73" s="402" t="str">
        <f>mergeValue(A73) &amp;"."&amp; mergeValue(B73)&amp;"."&amp; mergeValue(C73)&amp;"."&amp; mergeValue(D73)&amp;"."&amp; mergeValue(E73)&amp;"."&amp; mergeValue(F73)&amp;"."&amp; mergeValue(G73)</f>
        <v>1.1.1.1.1.1.1</v>
      </c>
      <c r="M73" s="528"/>
      <c r="N73" s="451"/>
      <c r="O73" s="428"/>
      <c r="P73" s="428"/>
      <c r="Q73" s="539"/>
      <c r="R73" s="694"/>
      <c r="S73" s="695" t="s">
        <v>83</v>
      </c>
      <c r="T73" s="694"/>
      <c r="U73" s="695" t="s">
        <v>83</v>
      </c>
      <c r="V73" s="428"/>
      <c r="W73" s="669" t="s">
        <v>721</v>
      </c>
      <c r="X73" s="173" t="str">
        <f>strCheckDate(O74:V74)</f>
        <v/>
      </c>
      <c r="Y73" s="182"/>
      <c r="Z73" s="182" t="str">
        <f t="shared" si="2"/>
        <v/>
      </c>
      <c r="AA73" s="182"/>
      <c r="AB73" s="182"/>
      <c r="AC73" s="182"/>
      <c r="AD73" s="173"/>
      <c r="AE73" s="173"/>
      <c r="AF73" s="173"/>
      <c r="AG73" s="173"/>
      <c r="AH73" s="173"/>
      <c r="AI73" s="173"/>
      <c r="AJ73" s="173"/>
    </row>
    <row r="74" spans="1:36" s="31" customFormat="1" ht="14.25" hidden="1" customHeight="1">
      <c r="A74" s="699"/>
      <c r="B74" s="699"/>
      <c r="C74" s="699"/>
      <c r="D74" s="699"/>
      <c r="E74" s="699"/>
      <c r="F74" s="699"/>
      <c r="G74" s="173"/>
      <c r="H74" s="173"/>
      <c r="I74" s="699"/>
      <c r="J74" s="699"/>
      <c r="K74" s="512"/>
      <c r="L74" s="244"/>
      <c r="M74" s="451"/>
      <c r="N74" s="451"/>
      <c r="O74" s="428"/>
      <c r="P74" s="428"/>
      <c r="Q74" s="438" t="str">
        <f>R73 &amp; "-" &amp; T73</f>
        <v>-</v>
      </c>
      <c r="R74" s="694"/>
      <c r="S74" s="695"/>
      <c r="T74" s="694"/>
      <c r="U74" s="695"/>
      <c r="V74" s="428"/>
      <c r="W74" s="670"/>
      <c r="X74" s="173"/>
      <c r="Y74" s="182"/>
      <c r="Z74" s="182" t="str">
        <f t="shared" si="2"/>
        <v/>
      </c>
      <c r="AA74" s="182"/>
      <c r="AB74" s="182"/>
      <c r="AC74" s="182"/>
      <c r="AD74" s="173"/>
      <c r="AE74" s="173"/>
      <c r="AF74" s="173"/>
      <c r="AG74" s="173"/>
      <c r="AH74" s="173"/>
      <c r="AI74" s="173"/>
      <c r="AJ74" s="173"/>
    </row>
    <row r="75" spans="1:36" s="31" customFormat="1" ht="15" customHeight="1">
      <c r="A75" s="699"/>
      <c r="B75" s="699"/>
      <c r="C75" s="699"/>
      <c r="D75" s="699"/>
      <c r="E75" s="699"/>
      <c r="F75" s="699"/>
      <c r="G75" s="284"/>
      <c r="H75" s="173"/>
      <c r="I75" s="699"/>
      <c r="J75" s="699"/>
      <c r="K75" s="511"/>
      <c r="L75" s="416"/>
      <c r="M75" s="425" t="s">
        <v>24</v>
      </c>
      <c r="N75" s="141"/>
      <c r="O75" s="141"/>
      <c r="P75" s="141"/>
      <c r="Q75" s="141"/>
      <c r="R75" s="141"/>
      <c r="S75" s="141"/>
      <c r="T75" s="141"/>
      <c r="U75" s="141"/>
      <c r="V75" s="426"/>
      <c r="W75" s="671"/>
      <c r="X75" s="173"/>
      <c r="Y75" s="182"/>
      <c r="Z75" s="182" t="str">
        <f t="shared" si="2"/>
        <v>Добавить вид теплоносителя (параметры теплоносителя)</v>
      </c>
      <c r="AA75" s="182"/>
      <c r="AB75" s="182"/>
      <c r="AC75" s="182"/>
      <c r="AD75" s="173"/>
      <c r="AE75" s="173"/>
      <c r="AF75" s="173"/>
      <c r="AG75" s="173"/>
      <c r="AH75" s="173"/>
      <c r="AI75" s="173"/>
      <c r="AJ75" s="173"/>
    </row>
    <row r="76" spans="1:36" s="31" customFormat="1" ht="15" customHeight="1">
      <c r="A76" s="699"/>
      <c r="B76" s="699"/>
      <c r="C76" s="699"/>
      <c r="D76" s="699"/>
      <c r="E76" s="699"/>
      <c r="F76" s="284"/>
      <c r="G76" s="284"/>
      <c r="H76" s="173"/>
      <c r="I76" s="699"/>
      <c r="J76" s="284"/>
      <c r="K76" s="511"/>
      <c r="L76" s="416"/>
      <c r="M76" s="424" t="s">
        <v>10</v>
      </c>
      <c r="N76" s="141"/>
      <c r="O76" s="141"/>
      <c r="P76" s="141"/>
      <c r="Q76" s="141"/>
      <c r="R76" s="141"/>
      <c r="S76" s="141"/>
      <c r="T76" s="141"/>
      <c r="U76" s="429"/>
      <c r="V76" s="141"/>
      <c r="W76" s="468"/>
      <c r="X76" s="173"/>
      <c r="Y76" s="182"/>
      <c r="Z76" s="182" t="str">
        <f t="shared" si="2"/>
        <v>Добавить группу потребителей</v>
      </c>
      <c r="AA76" s="182"/>
      <c r="AB76" s="182"/>
      <c r="AC76" s="182"/>
      <c r="AD76" s="173"/>
      <c r="AE76" s="173"/>
      <c r="AF76" s="173"/>
      <c r="AG76" s="173"/>
      <c r="AH76" s="173"/>
      <c r="AI76" s="173"/>
      <c r="AJ76" s="173"/>
    </row>
    <row r="77" spans="1:36" s="31" customFormat="1" ht="15" customHeight="1">
      <c r="A77" s="699"/>
      <c r="B77" s="699"/>
      <c r="C77" s="699"/>
      <c r="D77" s="699"/>
      <c r="E77" s="510"/>
      <c r="F77" s="284"/>
      <c r="G77" s="284"/>
      <c r="H77" s="284"/>
      <c r="I77" s="506"/>
      <c r="J77" s="73"/>
      <c r="K77" s="509"/>
      <c r="L77" s="416"/>
      <c r="M77" s="421" t="s">
        <v>11</v>
      </c>
      <c r="N77" s="141"/>
      <c r="O77" s="141"/>
      <c r="P77" s="141"/>
      <c r="Q77" s="141"/>
      <c r="R77" s="141"/>
      <c r="S77" s="141"/>
      <c r="T77" s="141"/>
      <c r="U77" s="429"/>
      <c r="V77" s="141"/>
      <c r="W77" s="468"/>
      <c r="X77" s="173"/>
      <c r="Y77" s="182"/>
      <c r="Z77" s="182" t="str">
        <f t="shared" si="2"/>
        <v>Добавить схему подключения</v>
      </c>
      <c r="AA77" s="182"/>
      <c r="AB77" s="182"/>
      <c r="AC77" s="182"/>
      <c r="AD77" s="173"/>
      <c r="AE77" s="173"/>
      <c r="AF77" s="173"/>
      <c r="AG77" s="173"/>
      <c r="AH77" s="173"/>
      <c r="AI77" s="173"/>
      <c r="AJ77" s="173"/>
    </row>
    <row r="78" spans="1:36" s="31" customFormat="1" ht="15" customHeight="1">
      <c r="A78" s="699"/>
      <c r="B78" s="699"/>
      <c r="C78" s="699"/>
      <c r="D78" s="510"/>
      <c r="E78" s="510"/>
      <c r="F78" s="284"/>
      <c r="G78" s="284"/>
      <c r="H78" s="284"/>
      <c r="I78" s="506"/>
      <c r="J78" s="73"/>
      <c r="K78" s="509"/>
      <c r="L78" s="416"/>
      <c r="M78" s="130" t="s">
        <v>16</v>
      </c>
      <c r="N78" s="141"/>
      <c r="O78" s="141"/>
      <c r="P78" s="141"/>
      <c r="Q78" s="141"/>
      <c r="R78" s="141"/>
      <c r="S78" s="141"/>
      <c r="T78" s="141"/>
      <c r="U78" s="429"/>
      <c r="V78" s="141"/>
      <c r="W78" s="468"/>
      <c r="X78" s="173"/>
      <c r="Y78" s="182"/>
      <c r="Z78" s="182" t="str">
        <f t="shared" si="2"/>
        <v>Добавить источник тепловой энергии</v>
      </c>
      <c r="AA78" s="182"/>
      <c r="AB78" s="182"/>
      <c r="AC78" s="182"/>
      <c r="AD78" s="173"/>
      <c r="AE78" s="173"/>
      <c r="AF78" s="173"/>
      <c r="AG78" s="173"/>
      <c r="AH78" s="173"/>
      <c r="AI78" s="173"/>
      <c r="AJ78" s="173"/>
    </row>
    <row r="79" spans="1:36" s="31" customFormat="1" ht="15" customHeight="1">
      <c r="A79" s="699"/>
      <c r="B79" s="699"/>
      <c r="C79" s="510"/>
      <c r="D79" s="510"/>
      <c r="E79" s="510"/>
      <c r="F79" s="510"/>
      <c r="G79" s="515"/>
      <c r="H79" s="506"/>
      <c r="I79" s="513"/>
      <c r="J79" s="73"/>
      <c r="K79" s="514"/>
      <c r="L79" s="416"/>
      <c r="M79" s="129" t="s">
        <v>17</v>
      </c>
      <c r="N79" s="141"/>
      <c r="O79" s="141"/>
      <c r="P79" s="141"/>
      <c r="Q79" s="141"/>
      <c r="R79" s="141"/>
      <c r="S79" s="141"/>
      <c r="T79" s="141"/>
      <c r="U79" s="429"/>
      <c r="V79" s="141"/>
      <c r="W79" s="468"/>
      <c r="X79" s="173"/>
      <c r="Y79" s="182"/>
      <c r="Z79" s="182" t="str">
        <f t="shared" si="2"/>
        <v>Добавить наименование системы теплоснабжения</v>
      </c>
      <c r="AA79" s="182"/>
      <c r="AB79" s="182"/>
      <c r="AC79" s="182"/>
      <c r="AD79" s="173"/>
      <c r="AE79" s="173"/>
      <c r="AF79" s="173"/>
      <c r="AG79" s="173"/>
      <c r="AH79" s="173"/>
      <c r="AI79" s="173"/>
      <c r="AJ79" s="173"/>
    </row>
    <row r="80" spans="1:36" s="31" customFormat="1" ht="15" customHeight="1">
      <c r="A80" s="699"/>
      <c r="B80" s="510"/>
      <c r="C80" s="510"/>
      <c r="D80" s="510"/>
      <c r="E80" s="510"/>
      <c r="F80" s="510"/>
      <c r="G80" s="515"/>
      <c r="H80" s="506"/>
      <c r="I80" s="506"/>
      <c r="J80" s="73"/>
      <c r="K80" s="509"/>
      <c r="L80" s="416"/>
      <c r="M80" s="135" t="s">
        <v>18</v>
      </c>
      <c r="N80" s="141"/>
      <c r="O80" s="141"/>
      <c r="P80" s="141"/>
      <c r="Q80" s="141"/>
      <c r="R80" s="141"/>
      <c r="S80" s="141"/>
      <c r="T80" s="141"/>
      <c r="U80" s="429"/>
      <c r="V80" s="141"/>
      <c r="W80" s="468"/>
      <c r="X80" s="173"/>
      <c r="Y80" s="182"/>
      <c r="Z80" s="182" t="str">
        <f t="shared" si="2"/>
        <v>Добавить территорию действия тарифа</v>
      </c>
      <c r="AA80" s="182"/>
      <c r="AB80" s="182"/>
      <c r="AC80" s="182"/>
      <c r="AD80" s="173"/>
      <c r="AE80" s="173"/>
      <c r="AF80" s="173"/>
      <c r="AG80" s="173"/>
      <c r="AH80" s="173"/>
      <c r="AI80" s="173"/>
      <c r="AJ80" s="173"/>
    </row>
    <row r="81" spans="1:36" ht="15" customHeight="1">
      <c r="L81" s="391"/>
      <c r="M81" s="144" t="s">
        <v>308</v>
      </c>
      <c r="N81" s="141"/>
      <c r="O81" s="141"/>
      <c r="P81" s="141"/>
      <c r="Q81" s="141"/>
      <c r="R81" s="141"/>
      <c r="S81" s="141"/>
      <c r="T81" s="141"/>
      <c r="U81" s="429"/>
      <c r="V81" s="141"/>
      <c r="W81" s="141"/>
      <c r="X81" s="141"/>
      <c r="Y81" s="141"/>
      <c r="Z81" s="141"/>
      <c r="AA81" s="141"/>
      <c r="AB81" s="429"/>
      <c r="AC81" s="141"/>
      <c r="AD81" s="468"/>
      <c r="AE81" s="175"/>
      <c r="AF81" s="175"/>
      <c r="AG81" s="175"/>
      <c r="AH81" s="175"/>
    </row>
    <row r="82" spans="1:36" ht="18.75" customHeight="1">
      <c r="X82" s="175"/>
      <c r="Y82" s="175"/>
      <c r="Z82" s="175"/>
      <c r="AA82" s="175"/>
      <c r="AB82" s="175"/>
      <c r="AC82" s="175"/>
      <c r="AD82" s="175"/>
      <c r="AE82" s="175"/>
      <c r="AF82" s="175"/>
      <c r="AG82" s="175"/>
      <c r="AH82" s="175"/>
      <c r="AI82" s="175"/>
      <c r="AJ82" s="175"/>
    </row>
    <row r="83" spans="1:36" s="30" customFormat="1" ht="17.100000000000001" customHeight="1">
      <c r="A83" s="30" t="s">
        <v>12</v>
      </c>
      <c r="C83" s="30" t="s">
        <v>50</v>
      </c>
      <c r="V83" s="137"/>
      <c r="X83" s="185"/>
      <c r="Y83" s="185"/>
      <c r="Z83" s="185"/>
      <c r="AA83" s="185"/>
      <c r="AB83" s="185"/>
      <c r="AC83" s="185"/>
      <c r="AD83" s="185"/>
      <c r="AE83" s="185"/>
      <c r="AF83" s="185"/>
      <c r="AG83" s="185"/>
      <c r="AH83" s="185"/>
      <c r="AI83" s="185"/>
      <c r="AJ83" s="185"/>
    </row>
    <row r="84" spans="1:36" ht="17.100000000000001" customHeight="1">
      <c r="L84" s="105"/>
      <c r="M84" s="105"/>
      <c r="N84" s="105"/>
      <c r="O84" s="105"/>
      <c r="P84" s="105"/>
      <c r="Q84" s="105"/>
      <c r="R84" s="105"/>
      <c r="S84" s="105"/>
      <c r="T84" s="105"/>
      <c r="U84" s="105"/>
      <c r="V84" s="105"/>
      <c r="W84" s="105"/>
      <c r="X84" s="175"/>
      <c r="Y84" s="175"/>
      <c r="Z84" s="175"/>
      <c r="AA84" s="175"/>
      <c r="AB84" s="175"/>
      <c r="AC84" s="175"/>
      <c r="AD84" s="175"/>
      <c r="AE84" s="175"/>
      <c r="AF84" s="175"/>
      <c r="AG84" s="175"/>
      <c r="AH84" s="175"/>
      <c r="AI84" s="175"/>
      <c r="AJ84" s="175"/>
    </row>
    <row r="85" spans="1:36" s="31" customFormat="1" ht="22.5">
      <c r="A85" s="699">
        <v>1</v>
      </c>
      <c r="B85" s="173"/>
      <c r="C85" s="173"/>
      <c r="D85" s="173"/>
      <c r="E85" s="184"/>
      <c r="F85" s="284"/>
      <c r="G85" s="173"/>
      <c r="H85" s="173"/>
      <c r="I85" s="194"/>
      <c r="J85" s="506"/>
      <c r="K85" s="512">
        <v>1</v>
      </c>
      <c r="L85" s="402">
        <f>mergeValue(A85)</f>
        <v>1</v>
      </c>
      <c r="M85" s="450" t="s">
        <v>19</v>
      </c>
      <c r="N85" s="437"/>
      <c r="O85" s="771"/>
      <c r="P85" s="772"/>
      <c r="Q85" s="772"/>
      <c r="R85" s="772"/>
      <c r="S85" s="772"/>
      <c r="T85" s="772"/>
      <c r="U85" s="772"/>
      <c r="V85" s="773"/>
      <c r="W85" s="446" t="s">
        <v>718</v>
      </c>
      <c r="X85" s="173"/>
      <c r="Y85" s="173"/>
      <c r="Z85" s="173"/>
      <c r="AA85" s="173"/>
      <c r="AB85" s="173"/>
      <c r="AC85" s="173"/>
      <c r="AD85" s="173"/>
      <c r="AE85" s="173"/>
      <c r="AF85" s="173"/>
      <c r="AG85" s="173"/>
      <c r="AH85" s="173"/>
      <c r="AI85" s="173"/>
    </row>
    <row r="86" spans="1:36" s="31" customFormat="1" ht="22.5">
      <c r="A86" s="699"/>
      <c r="B86" s="699">
        <v>1</v>
      </c>
      <c r="C86" s="173"/>
      <c r="D86" s="173"/>
      <c r="E86" s="284"/>
      <c r="F86" s="284"/>
      <c r="G86" s="173"/>
      <c r="H86" s="173"/>
      <c r="I86" s="151"/>
      <c r="J86" s="505"/>
      <c r="K86" s="512">
        <v>1</v>
      </c>
      <c r="L86" s="402" t="str">
        <f>mergeValue(A86) &amp;"."&amp; mergeValue(B86)</f>
        <v>1.1</v>
      </c>
      <c r="M86" s="418" t="s">
        <v>15</v>
      </c>
      <c r="N86" s="437"/>
      <c r="O86" s="771"/>
      <c r="P86" s="772"/>
      <c r="Q86" s="772"/>
      <c r="R86" s="772"/>
      <c r="S86" s="772"/>
      <c r="T86" s="772"/>
      <c r="U86" s="772"/>
      <c r="V86" s="773"/>
      <c r="W86" s="446" t="s">
        <v>459</v>
      </c>
      <c r="X86" s="173"/>
      <c r="Y86" s="173"/>
      <c r="Z86" s="173"/>
      <c r="AA86" s="173"/>
      <c r="AB86" s="173"/>
      <c r="AC86" s="173"/>
      <c r="AD86" s="173"/>
      <c r="AE86" s="173"/>
      <c r="AF86" s="173"/>
      <c r="AG86" s="173"/>
      <c r="AH86" s="173"/>
      <c r="AI86" s="173"/>
    </row>
    <row r="87" spans="1:36" s="31" customFormat="1" ht="22.5">
      <c r="A87" s="699"/>
      <c r="B87" s="699"/>
      <c r="C87" s="699">
        <v>1</v>
      </c>
      <c r="D87" s="173"/>
      <c r="E87" s="284"/>
      <c r="F87" s="284"/>
      <c r="G87" s="173"/>
      <c r="H87" s="173"/>
      <c r="I87" s="508"/>
      <c r="J87" s="505"/>
      <c r="K87" s="512">
        <v>1</v>
      </c>
      <c r="L87" s="402" t="str">
        <f>mergeValue(A87) &amp;"."&amp; mergeValue(B87)&amp;"."&amp; mergeValue(C87)</f>
        <v>1.1.1</v>
      </c>
      <c r="M87" s="419" t="s">
        <v>7</v>
      </c>
      <c r="N87" s="437"/>
      <c r="O87" s="771"/>
      <c r="P87" s="772"/>
      <c r="Q87" s="772"/>
      <c r="R87" s="772"/>
      <c r="S87" s="772"/>
      <c r="T87" s="772"/>
      <c r="U87" s="772"/>
      <c r="V87" s="773"/>
      <c r="W87" s="446" t="s">
        <v>600</v>
      </c>
      <c r="X87" s="173"/>
      <c r="Y87" s="173"/>
      <c r="Z87" s="173"/>
      <c r="AA87" s="173"/>
      <c r="AB87" s="173"/>
      <c r="AC87" s="173"/>
      <c r="AD87" s="173"/>
      <c r="AE87" s="173"/>
      <c r="AF87" s="173"/>
      <c r="AG87" s="173"/>
      <c r="AH87" s="173"/>
      <c r="AI87" s="173"/>
    </row>
    <row r="88" spans="1:36" s="31" customFormat="1" ht="22.5">
      <c r="A88" s="699"/>
      <c r="B88" s="699"/>
      <c r="C88" s="699"/>
      <c r="D88" s="699">
        <v>1</v>
      </c>
      <c r="E88" s="284"/>
      <c r="F88" s="284"/>
      <c r="G88" s="173"/>
      <c r="H88" s="173"/>
      <c r="I88" s="699">
        <v>1</v>
      </c>
      <c r="J88" s="505"/>
      <c r="K88" s="512">
        <v>1</v>
      </c>
      <c r="L88" s="402" t="str">
        <f>mergeValue(A88) &amp;"."&amp; mergeValue(B88)&amp;"."&amp; mergeValue(C88)&amp;"."&amp; mergeValue(D88)</f>
        <v>1.1.1.1</v>
      </c>
      <c r="M88" s="420" t="s">
        <v>21</v>
      </c>
      <c r="N88" s="437"/>
      <c r="O88" s="771"/>
      <c r="P88" s="772"/>
      <c r="Q88" s="772"/>
      <c r="R88" s="772"/>
      <c r="S88" s="772"/>
      <c r="T88" s="772"/>
      <c r="U88" s="772"/>
      <c r="V88" s="773"/>
      <c r="W88" s="446" t="s">
        <v>601</v>
      </c>
      <c r="X88" s="173"/>
      <c r="Y88" s="173"/>
      <c r="Z88" s="173"/>
      <c r="AA88" s="173"/>
      <c r="AB88" s="173"/>
      <c r="AC88" s="173"/>
      <c r="AD88" s="173"/>
      <c r="AE88" s="173"/>
      <c r="AF88" s="173"/>
      <c r="AG88" s="173"/>
      <c r="AH88" s="173"/>
      <c r="AI88" s="173"/>
    </row>
    <row r="89" spans="1:36" s="31" customFormat="1" ht="11.25" hidden="1" customHeight="1">
      <c r="A89" s="699"/>
      <c r="B89" s="699"/>
      <c r="C89" s="699"/>
      <c r="D89" s="699"/>
      <c r="E89" s="699">
        <v>1</v>
      </c>
      <c r="F89" s="284"/>
      <c r="G89" s="173"/>
      <c r="H89" s="173"/>
      <c r="I89" s="699"/>
      <c r="J89" s="284"/>
      <c r="K89" s="512">
        <v>1</v>
      </c>
      <c r="L89" s="402"/>
      <c r="M89" s="422"/>
      <c r="N89" s="169"/>
      <c r="O89" s="775"/>
      <c r="P89" s="779"/>
      <c r="Q89" s="779"/>
      <c r="R89" s="779"/>
      <c r="S89" s="779"/>
      <c r="T89" s="779"/>
      <c r="U89" s="779"/>
      <c r="V89" s="780"/>
      <c r="W89" s="169"/>
      <c r="X89" s="173"/>
      <c r="Y89" s="173"/>
      <c r="Z89" s="173"/>
      <c r="AA89" s="173"/>
      <c r="AB89" s="173"/>
      <c r="AC89" s="173"/>
      <c r="AD89" s="173"/>
      <c r="AE89" s="173"/>
      <c r="AF89" s="173"/>
      <c r="AG89" s="173"/>
      <c r="AH89" s="173"/>
      <c r="AI89" s="173"/>
    </row>
    <row r="90" spans="1:36" s="31" customFormat="1" ht="33.75">
      <c r="A90" s="699"/>
      <c r="B90" s="699"/>
      <c r="C90" s="699"/>
      <c r="D90" s="699"/>
      <c r="E90" s="699"/>
      <c r="F90" s="699">
        <v>1</v>
      </c>
      <c r="G90" s="173"/>
      <c r="H90" s="173"/>
      <c r="I90" s="699"/>
      <c r="J90" s="716"/>
      <c r="K90" s="512">
        <v>1</v>
      </c>
      <c r="L90" s="402" t="str">
        <f>mergeValue(A90) &amp;"."&amp; mergeValue(B90)&amp;"."&amp; mergeValue(C90)&amp;"."&amp; mergeValue(D90)&amp;"."&amp;  mergeValue(F90)</f>
        <v>1.1.1.1.1</v>
      </c>
      <c r="M90" s="422" t="s">
        <v>9</v>
      </c>
      <c r="N90" s="169"/>
      <c r="O90" s="702"/>
      <c r="P90" s="703"/>
      <c r="Q90" s="703"/>
      <c r="R90" s="703"/>
      <c r="S90" s="703"/>
      <c r="T90" s="703"/>
      <c r="U90" s="703"/>
      <c r="V90" s="704"/>
      <c r="W90" s="446" t="s">
        <v>720</v>
      </c>
      <c r="X90" s="173"/>
      <c r="Y90" s="182" t="str">
        <f>strCheckUnique(Z90:Z93)</f>
        <v/>
      </c>
      <c r="Z90" s="173"/>
      <c r="AA90" s="182"/>
      <c r="AB90" s="173"/>
      <c r="AC90" s="173"/>
      <c r="AD90" s="173"/>
      <c r="AE90" s="173"/>
      <c r="AF90" s="173"/>
      <c r="AG90" s="173"/>
      <c r="AH90" s="173"/>
      <c r="AI90" s="173"/>
    </row>
    <row r="91" spans="1:36" s="31" customFormat="1" ht="99" customHeight="1">
      <c r="A91" s="699"/>
      <c r="B91" s="699"/>
      <c r="C91" s="699"/>
      <c r="D91" s="699"/>
      <c r="E91" s="699"/>
      <c r="F91" s="699"/>
      <c r="G91" s="173">
        <v>1</v>
      </c>
      <c r="H91" s="173"/>
      <c r="I91" s="699"/>
      <c r="J91" s="716"/>
      <c r="K91" s="516"/>
      <c r="L91" s="402" t="str">
        <f>mergeValue(A91) &amp;"."&amp; mergeValue(B91)&amp;"."&amp; mergeValue(C91)&amp;"."&amp; mergeValue(D91)&amp;"."&amp;  mergeValue(F91)&amp;"."&amp;  mergeValue(G91)</f>
        <v>1.1.1.1.1.1</v>
      </c>
      <c r="M91" s="528"/>
      <c r="N91" s="439"/>
      <c r="O91" s="428"/>
      <c r="P91" s="428"/>
      <c r="Q91" s="428"/>
      <c r="R91" s="705"/>
      <c r="S91" s="695" t="s">
        <v>83</v>
      </c>
      <c r="T91" s="705"/>
      <c r="U91" s="695" t="s">
        <v>83</v>
      </c>
      <c r="V91" s="90"/>
      <c r="W91" s="669" t="s">
        <v>733</v>
      </c>
      <c r="X91" s="173" t="str">
        <f>strCheckDate(O92:V92)</f>
        <v/>
      </c>
      <c r="Y91" s="182"/>
      <c r="Z91" s="182" t="str">
        <f>IF(M91="","",M91 )</f>
        <v/>
      </c>
      <c r="AA91" s="182"/>
      <c r="AB91" s="182"/>
      <c r="AC91" s="182"/>
      <c r="AD91" s="173"/>
      <c r="AE91" s="173"/>
      <c r="AF91" s="173"/>
      <c r="AG91" s="173"/>
      <c r="AH91" s="173"/>
      <c r="AI91" s="173"/>
    </row>
    <row r="92" spans="1:36" s="31" customFormat="1" ht="11.25" hidden="1" customHeight="1">
      <c r="A92" s="699"/>
      <c r="B92" s="699"/>
      <c r="C92" s="699"/>
      <c r="D92" s="699"/>
      <c r="E92" s="699"/>
      <c r="F92" s="699"/>
      <c r="G92" s="173"/>
      <c r="H92" s="173"/>
      <c r="I92" s="699"/>
      <c r="J92" s="716"/>
      <c r="K92" s="512">
        <v>1</v>
      </c>
      <c r="L92" s="244"/>
      <c r="M92" s="451"/>
      <c r="N92" s="439"/>
      <c r="O92" s="428"/>
      <c r="P92" s="428"/>
      <c r="Q92" s="438" t="str">
        <f>R91 &amp; "-" &amp; T91</f>
        <v>-</v>
      </c>
      <c r="R92" s="705"/>
      <c r="S92" s="695"/>
      <c r="T92" s="705"/>
      <c r="U92" s="695"/>
      <c r="V92" s="90"/>
      <c r="W92" s="670"/>
      <c r="X92" s="173"/>
      <c r="Y92" s="182"/>
      <c r="Z92" s="182"/>
      <c r="AA92" s="182"/>
      <c r="AB92" s="182"/>
      <c r="AC92" s="182"/>
      <c r="AD92" s="173"/>
      <c r="AE92" s="173"/>
      <c r="AF92" s="173"/>
      <c r="AG92" s="173"/>
      <c r="AH92" s="173"/>
      <c r="AI92" s="173"/>
    </row>
    <row r="93" spans="1:36" ht="15" customHeight="1">
      <c r="A93" s="699"/>
      <c r="B93" s="699"/>
      <c r="C93" s="699"/>
      <c r="D93" s="699"/>
      <c r="E93" s="699"/>
      <c r="F93" s="699"/>
      <c r="G93" s="173"/>
      <c r="H93" s="173"/>
      <c r="I93" s="699"/>
      <c r="J93" s="716"/>
      <c r="K93" s="512">
        <v>1</v>
      </c>
      <c r="L93" s="416"/>
      <c r="M93" s="424" t="s">
        <v>24</v>
      </c>
      <c r="N93" s="421"/>
      <c r="O93" s="417"/>
      <c r="P93" s="417"/>
      <c r="Q93" s="417"/>
      <c r="R93" s="432"/>
      <c r="S93" s="141"/>
      <c r="T93" s="429"/>
      <c r="U93" s="421"/>
      <c r="V93" s="426"/>
      <c r="W93" s="671"/>
      <c r="X93" s="175"/>
      <c r="Y93" s="175"/>
      <c r="Z93" s="175"/>
      <c r="AA93" s="175"/>
      <c r="AB93" s="175"/>
      <c r="AC93" s="175"/>
      <c r="AD93" s="175"/>
      <c r="AE93" s="175"/>
      <c r="AF93" s="175"/>
      <c r="AG93" s="175"/>
      <c r="AH93" s="175"/>
      <c r="AI93" s="175"/>
    </row>
    <row r="94" spans="1:36" ht="15" customHeight="1">
      <c r="A94" s="699"/>
      <c r="B94" s="699"/>
      <c r="C94" s="699"/>
      <c r="D94" s="699"/>
      <c r="E94" s="699"/>
      <c r="F94" s="284"/>
      <c r="G94" s="284"/>
      <c r="H94" s="173"/>
      <c r="I94" s="699"/>
      <c r="J94" s="284"/>
      <c r="K94" s="511"/>
      <c r="L94" s="416"/>
      <c r="M94" s="421" t="s">
        <v>10</v>
      </c>
      <c r="N94" s="424"/>
      <c r="O94" s="424"/>
      <c r="P94" s="424"/>
      <c r="Q94" s="424"/>
      <c r="R94" s="424"/>
      <c r="S94" s="424"/>
      <c r="T94" s="424"/>
      <c r="U94" s="424"/>
      <c r="V94" s="424"/>
      <c r="W94" s="426"/>
      <c r="X94" s="175"/>
      <c r="Y94" s="175"/>
      <c r="Z94" s="175"/>
      <c r="AA94" s="175"/>
      <c r="AB94" s="175"/>
      <c r="AC94" s="175"/>
      <c r="AD94" s="175"/>
      <c r="AE94" s="175"/>
      <c r="AF94" s="175"/>
      <c r="AG94" s="175"/>
      <c r="AH94" s="175"/>
      <c r="AI94" s="175"/>
      <c r="AJ94" s="175"/>
    </row>
    <row r="95" spans="1:36" ht="15" hidden="1" customHeight="1">
      <c r="A95" s="699"/>
      <c r="B95" s="699"/>
      <c r="C95" s="699"/>
      <c r="D95" s="699"/>
      <c r="E95" s="284"/>
      <c r="F95" s="284"/>
      <c r="G95" s="284"/>
      <c r="H95" s="173"/>
      <c r="I95" s="699"/>
      <c r="J95" s="284"/>
      <c r="K95" s="511"/>
      <c r="L95" s="416"/>
      <c r="M95" s="421"/>
      <c r="N95" s="424"/>
      <c r="O95" s="424"/>
      <c r="P95" s="424"/>
      <c r="Q95" s="424"/>
      <c r="R95" s="424"/>
      <c r="S95" s="424"/>
      <c r="T95" s="424"/>
      <c r="U95" s="424"/>
      <c r="V95" s="424"/>
      <c r="W95" s="426"/>
      <c r="X95" s="175"/>
      <c r="Y95" s="175"/>
      <c r="Z95" s="175"/>
      <c r="AA95" s="175"/>
      <c r="AB95" s="175"/>
      <c r="AC95" s="175"/>
      <c r="AD95" s="175"/>
      <c r="AE95" s="175"/>
      <c r="AF95" s="175"/>
      <c r="AG95" s="175"/>
      <c r="AH95" s="175"/>
      <c r="AI95" s="175"/>
      <c r="AJ95" s="175"/>
    </row>
    <row r="96" spans="1:36" ht="15" customHeight="1">
      <c r="A96" s="699"/>
      <c r="B96" s="699"/>
      <c r="C96" s="699"/>
      <c r="D96" s="510"/>
      <c r="E96" s="510"/>
      <c r="F96" s="284"/>
      <c r="G96" s="173"/>
      <c r="H96" s="173"/>
      <c r="I96" s="506"/>
      <c r="J96" s="73"/>
      <c r="K96" s="512">
        <v>1</v>
      </c>
      <c r="L96" s="416"/>
      <c r="M96" s="130" t="s">
        <v>16</v>
      </c>
      <c r="N96" s="129"/>
      <c r="O96" s="417"/>
      <c r="P96" s="417"/>
      <c r="Q96" s="417"/>
      <c r="R96" s="432"/>
      <c r="S96" s="141"/>
      <c r="T96" s="429"/>
      <c r="U96" s="129"/>
      <c r="V96" s="141"/>
      <c r="W96" s="426"/>
      <c r="X96" s="175"/>
      <c r="Y96" s="175"/>
      <c r="Z96" s="175"/>
      <c r="AA96" s="175"/>
      <c r="AB96" s="175"/>
      <c r="AC96" s="175"/>
      <c r="AD96" s="175"/>
      <c r="AE96" s="175"/>
      <c r="AF96" s="175"/>
      <c r="AG96" s="175"/>
      <c r="AH96" s="175"/>
      <c r="AI96" s="175"/>
    </row>
    <row r="97" spans="1:40" ht="15" customHeight="1">
      <c r="A97" s="699"/>
      <c r="B97" s="699"/>
      <c r="C97" s="510"/>
      <c r="D97" s="510"/>
      <c r="E97" s="510"/>
      <c r="F97" s="510"/>
      <c r="G97" s="173"/>
      <c r="H97" s="173"/>
      <c r="I97" s="513"/>
      <c r="J97" s="73"/>
      <c r="K97" s="512">
        <v>1</v>
      </c>
      <c r="L97" s="416"/>
      <c r="M97" s="129" t="s">
        <v>17</v>
      </c>
      <c r="N97" s="129"/>
      <c r="O97" s="417"/>
      <c r="P97" s="417"/>
      <c r="Q97" s="417"/>
      <c r="R97" s="432"/>
      <c r="S97" s="141"/>
      <c r="T97" s="429"/>
      <c r="U97" s="129"/>
      <c r="V97" s="141"/>
      <c r="W97" s="426"/>
      <c r="X97" s="175"/>
      <c r="Y97" s="175"/>
      <c r="Z97" s="175"/>
      <c r="AA97" s="175"/>
      <c r="AB97" s="175"/>
      <c r="AC97" s="175"/>
      <c r="AD97" s="175"/>
      <c r="AE97" s="175"/>
      <c r="AF97" s="175"/>
      <c r="AG97" s="175"/>
      <c r="AH97" s="175"/>
      <c r="AI97" s="175"/>
    </row>
    <row r="98" spans="1:40" ht="15" customHeight="1">
      <c r="A98" s="699"/>
      <c r="B98" s="510"/>
      <c r="C98" s="510"/>
      <c r="D98" s="510"/>
      <c r="E98" s="510"/>
      <c r="F98" s="510"/>
      <c r="G98" s="173"/>
      <c r="H98" s="173"/>
      <c r="I98" s="506"/>
      <c r="J98" s="73"/>
      <c r="K98" s="512">
        <v>1</v>
      </c>
      <c r="L98" s="416"/>
      <c r="M98" s="135" t="s">
        <v>18</v>
      </c>
      <c r="N98" s="129"/>
      <c r="O98" s="417"/>
      <c r="P98" s="417"/>
      <c r="Q98" s="417"/>
      <c r="R98" s="432"/>
      <c r="S98" s="141"/>
      <c r="T98" s="429"/>
      <c r="U98" s="129"/>
      <c r="V98" s="141"/>
      <c r="W98" s="426"/>
      <c r="X98" s="175"/>
      <c r="Y98" s="175"/>
      <c r="Z98" s="175"/>
      <c r="AA98" s="175"/>
      <c r="AB98" s="175"/>
      <c r="AC98" s="175"/>
      <c r="AD98" s="175"/>
      <c r="AE98" s="175"/>
      <c r="AF98" s="175"/>
      <c r="AG98" s="175"/>
      <c r="AH98" s="175"/>
      <c r="AI98" s="175"/>
    </row>
    <row r="99" spans="1:40" ht="15" customHeight="1">
      <c r="L99" s="391"/>
      <c r="M99" s="144" t="s">
        <v>308</v>
      </c>
      <c r="N99" s="129"/>
      <c r="O99" s="417"/>
      <c r="P99" s="417"/>
      <c r="Q99" s="417"/>
      <c r="R99" s="432"/>
      <c r="S99" s="141"/>
      <c r="T99" s="429"/>
      <c r="U99" s="129"/>
      <c r="V99" s="141"/>
      <c r="W99" s="426"/>
      <c r="X99" s="175"/>
      <c r="Y99" s="175"/>
      <c r="Z99" s="175"/>
      <c r="AA99" s="175"/>
      <c r="AB99" s="175"/>
      <c r="AC99" s="175"/>
      <c r="AD99" s="175"/>
      <c r="AE99" s="175"/>
      <c r="AF99" s="175"/>
      <c r="AG99" s="175"/>
      <c r="AH99" s="175"/>
      <c r="AI99" s="175"/>
    </row>
    <row r="100" spans="1:40" ht="15" customHeight="1">
      <c r="A100" s="175"/>
      <c r="B100" s="175"/>
      <c r="C100" s="175"/>
      <c r="D100" s="175"/>
      <c r="E100" s="175"/>
      <c r="F100" s="175"/>
      <c r="G100" s="440"/>
      <c r="H100" s="175"/>
      <c r="I100" s="481"/>
      <c r="J100" s="73"/>
      <c r="L100" s="36"/>
      <c r="M100" s="476"/>
      <c r="N100" s="477"/>
      <c r="O100" s="478"/>
      <c r="P100" s="478"/>
      <c r="Q100" s="478"/>
      <c r="R100" s="479"/>
      <c r="S100" s="133"/>
      <c r="T100" s="480"/>
      <c r="U100" s="477"/>
      <c r="V100" s="133"/>
      <c r="W100" s="133"/>
      <c r="X100" s="175"/>
      <c r="Y100" s="175"/>
      <c r="Z100" s="175"/>
      <c r="AA100" s="175"/>
      <c r="AB100" s="175"/>
      <c r="AC100" s="175"/>
      <c r="AD100" s="175"/>
      <c r="AE100" s="175"/>
      <c r="AF100" s="175"/>
      <c r="AG100" s="175"/>
      <c r="AH100" s="175"/>
      <c r="AI100" s="175"/>
    </row>
    <row r="101" spans="1:40" s="30" customFormat="1" ht="17.100000000000001" customHeight="1">
      <c r="G101" s="30" t="s">
        <v>12</v>
      </c>
      <c r="I101" s="30" t="s">
        <v>67</v>
      </c>
      <c r="V101" s="137"/>
    </row>
    <row r="102" spans="1:40" ht="17.100000000000001" customHeight="1">
      <c r="X102" s="36"/>
      <c r="Y102" s="36"/>
      <c r="Z102" s="36"/>
    </row>
    <row r="103" spans="1:40" s="31" customFormat="1" ht="22.5">
      <c r="A103" s="699">
        <v>1</v>
      </c>
      <c r="B103" s="173"/>
      <c r="C103" s="173"/>
      <c r="D103" s="173"/>
      <c r="E103" s="184"/>
      <c r="F103" s="284"/>
      <c r="G103" s="173"/>
      <c r="H103" s="173"/>
      <c r="I103"/>
      <c r="J103" s="74"/>
      <c r="K103" s="74"/>
      <c r="L103" s="402">
        <f>mergeValue(A103)</f>
        <v>1</v>
      </c>
      <c r="M103" s="450" t="s">
        <v>19</v>
      </c>
      <c r="N103" s="437"/>
      <c r="O103" s="771"/>
      <c r="P103" s="772"/>
      <c r="Q103" s="772"/>
      <c r="R103" s="772"/>
      <c r="S103" s="772"/>
      <c r="T103" s="772"/>
      <c r="U103" s="772"/>
      <c r="V103" s="772"/>
      <c r="W103" s="772"/>
      <c r="X103" s="772"/>
      <c r="Y103" s="772"/>
      <c r="Z103" s="772"/>
      <c r="AA103" s="773"/>
      <c r="AB103" s="446" t="s">
        <v>718</v>
      </c>
      <c r="AC103" s="173"/>
      <c r="AD103" s="173"/>
      <c r="AE103" s="173"/>
      <c r="AF103" s="173"/>
      <c r="AG103" s="173"/>
      <c r="AH103" s="173"/>
      <c r="AI103" s="173"/>
      <c r="AJ103" s="173"/>
      <c r="AK103" s="173"/>
      <c r="AL103" s="173"/>
      <c r="AM103" s="173"/>
      <c r="AN103" s="173"/>
    </row>
    <row r="104" spans="1:40" s="31" customFormat="1" ht="22.5">
      <c r="A104" s="699"/>
      <c r="B104" s="699">
        <v>1</v>
      </c>
      <c r="C104" s="173"/>
      <c r="D104" s="173"/>
      <c r="E104" s="284"/>
      <c r="F104" s="284"/>
      <c r="G104" s="173"/>
      <c r="H104" s="173"/>
      <c r="I104" s="518"/>
      <c r="J104" s="39"/>
      <c r="L104" s="402" t="str">
        <f>mergeValue(A104) &amp;"."&amp; mergeValue(B104)</f>
        <v>1.1</v>
      </c>
      <c r="M104" s="418" t="s">
        <v>15</v>
      </c>
      <c r="N104" s="437"/>
      <c r="O104" s="771"/>
      <c r="P104" s="772"/>
      <c r="Q104" s="772"/>
      <c r="R104" s="772"/>
      <c r="S104" s="772"/>
      <c r="T104" s="772"/>
      <c r="U104" s="772"/>
      <c r="V104" s="772"/>
      <c r="W104" s="772"/>
      <c r="X104" s="772"/>
      <c r="Y104" s="772"/>
      <c r="Z104" s="772"/>
      <c r="AA104" s="773"/>
      <c r="AB104" s="446" t="s">
        <v>459</v>
      </c>
      <c r="AC104" s="173"/>
      <c r="AD104" s="173"/>
      <c r="AE104" s="173"/>
      <c r="AF104" s="173"/>
      <c r="AG104" s="173"/>
      <c r="AH104" s="173"/>
      <c r="AI104" s="173"/>
      <c r="AJ104" s="173"/>
      <c r="AK104" s="173"/>
      <c r="AL104" s="173"/>
      <c r="AM104" s="173"/>
      <c r="AN104" s="173"/>
    </row>
    <row r="105" spans="1:40" s="31" customFormat="1" ht="22.5">
      <c r="A105" s="699"/>
      <c r="B105" s="699"/>
      <c r="C105" s="699">
        <v>1</v>
      </c>
      <c r="D105" s="173"/>
      <c r="E105" s="284"/>
      <c r="F105" s="284"/>
      <c r="G105" s="173"/>
      <c r="H105" s="173"/>
      <c r="I105" s="518"/>
      <c r="J105" s="39"/>
      <c r="L105" s="402" t="str">
        <f>mergeValue(A105) &amp;"."&amp; mergeValue(B105)&amp;"."&amp; mergeValue(C105)</f>
        <v>1.1.1</v>
      </c>
      <c r="M105" s="419" t="s">
        <v>7</v>
      </c>
      <c r="N105" s="437"/>
      <c r="O105" s="771"/>
      <c r="P105" s="772"/>
      <c r="Q105" s="772"/>
      <c r="R105" s="772"/>
      <c r="S105" s="772"/>
      <c r="T105" s="772"/>
      <c r="U105" s="772"/>
      <c r="V105" s="772"/>
      <c r="W105" s="772"/>
      <c r="X105" s="772"/>
      <c r="Y105" s="772"/>
      <c r="Z105" s="772"/>
      <c r="AA105" s="773"/>
      <c r="AB105" s="446" t="s">
        <v>600</v>
      </c>
      <c r="AC105" s="173"/>
      <c r="AD105" s="173"/>
      <c r="AE105" s="173"/>
      <c r="AF105" s="173"/>
      <c r="AG105" s="173"/>
      <c r="AH105" s="173"/>
      <c r="AI105" s="173"/>
      <c r="AJ105" s="173"/>
      <c r="AK105" s="173"/>
      <c r="AL105" s="173"/>
      <c r="AM105" s="173"/>
      <c r="AN105" s="173"/>
    </row>
    <row r="106" spans="1:40" s="31" customFormat="1" ht="22.5">
      <c r="A106" s="699"/>
      <c r="B106" s="699"/>
      <c r="C106" s="699"/>
      <c r="D106" s="699">
        <v>1</v>
      </c>
      <c r="E106" s="284"/>
      <c r="F106" s="284"/>
      <c r="G106" s="173"/>
      <c r="H106" s="173"/>
      <c r="I106" s="518"/>
      <c r="J106" s="39"/>
      <c r="L106" s="402" t="str">
        <f>mergeValue(A106) &amp;"."&amp; mergeValue(B106)&amp;"."&amp; mergeValue(C106)&amp;"."&amp; mergeValue(D106)</f>
        <v>1.1.1.1</v>
      </c>
      <c r="M106" s="420" t="s">
        <v>21</v>
      </c>
      <c r="N106" s="437"/>
      <c r="O106" s="771"/>
      <c r="P106" s="772"/>
      <c r="Q106" s="772"/>
      <c r="R106" s="772"/>
      <c r="S106" s="772"/>
      <c r="T106" s="772"/>
      <c r="U106" s="772"/>
      <c r="V106" s="772"/>
      <c r="W106" s="772"/>
      <c r="X106" s="772"/>
      <c r="Y106" s="772"/>
      <c r="Z106" s="772"/>
      <c r="AA106" s="773"/>
      <c r="AB106" s="446" t="s">
        <v>601</v>
      </c>
      <c r="AC106" s="173"/>
      <c r="AD106" s="173"/>
      <c r="AE106" s="173"/>
      <c r="AF106" s="173"/>
      <c r="AG106" s="173"/>
      <c r="AH106" s="173"/>
      <c r="AI106" s="173"/>
      <c r="AJ106" s="173"/>
      <c r="AK106" s="173"/>
      <c r="AL106" s="173"/>
      <c r="AM106" s="173"/>
      <c r="AN106" s="173"/>
    </row>
    <row r="107" spans="1:40" s="31" customFormat="1" ht="14.25" hidden="1">
      <c r="A107" s="699"/>
      <c r="B107" s="699"/>
      <c r="C107" s="699"/>
      <c r="D107" s="699"/>
      <c r="E107" s="699">
        <v>1</v>
      </c>
      <c r="F107" s="284"/>
      <c r="G107" s="173"/>
      <c r="H107" s="173"/>
      <c r="I107" s="108"/>
      <c r="J107" s="39"/>
      <c r="L107" s="402"/>
      <c r="M107" s="422"/>
      <c r="N107" s="169"/>
      <c r="O107" s="775"/>
      <c r="P107" s="779"/>
      <c r="Q107" s="779"/>
      <c r="R107" s="779"/>
      <c r="S107" s="779"/>
      <c r="T107" s="779"/>
      <c r="U107" s="779"/>
      <c r="V107" s="779"/>
      <c r="W107" s="779"/>
      <c r="X107" s="779"/>
      <c r="Y107" s="779"/>
      <c r="Z107" s="779"/>
      <c r="AA107" s="780"/>
      <c r="AB107" s="446"/>
      <c r="AC107" s="173"/>
      <c r="AD107" s="173"/>
      <c r="AE107" s="173"/>
      <c r="AF107" s="173"/>
      <c r="AG107" s="173"/>
      <c r="AH107" s="173"/>
      <c r="AI107" s="173"/>
      <c r="AJ107" s="173"/>
      <c r="AK107" s="173"/>
      <c r="AL107" s="173"/>
      <c r="AM107" s="173"/>
      <c r="AN107" s="173"/>
    </row>
    <row r="108" spans="1:40" s="31" customFormat="1" ht="33.75">
      <c r="A108" s="699"/>
      <c r="B108" s="699"/>
      <c r="C108" s="699"/>
      <c r="D108" s="699"/>
      <c r="E108" s="699"/>
      <c r="F108" s="699">
        <v>1</v>
      </c>
      <c r="G108" s="173"/>
      <c r="H108" s="173"/>
      <c r="I108" s="718"/>
      <c r="J108" s="39"/>
      <c r="L108" s="402" t="str">
        <f>mergeValue(A108) &amp;"."&amp; mergeValue(B108)&amp;"."&amp; mergeValue(C108)&amp;"."&amp; mergeValue(D108)&amp;"."&amp; mergeValue(F108)</f>
        <v>1.1.1.1.1</v>
      </c>
      <c r="M108" s="423" t="s">
        <v>9</v>
      </c>
      <c r="N108" s="169"/>
      <c r="O108" s="702"/>
      <c r="P108" s="703"/>
      <c r="Q108" s="703"/>
      <c r="R108" s="703"/>
      <c r="S108" s="703"/>
      <c r="T108" s="703"/>
      <c r="U108" s="703"/>
      <c r="V108" s="703"/>
      <c r="W108" s="703"/>
      <c r="X108" s="703"/>
      <c r="Y108" s="703"/>
      <c r="Z108" s="703"/>
      <c r="AA108" s="704"/>
      <c r="AB108" s="446" t="s">
        <v>720</v>
      </c>
      <c r="AC108" s="173"/>
      <c r="AD108" s="182" t="str">
        <f>strCheckUnique(AE108:AE113)</f>
        <v/>
      </c>
      <c r="AE108" s="173"/>
      <c r="AF108" s="182"/>
      <c r="AG108" s="173"/>
      <c r="AH108" s="173"/>
      <c r="AI108" s="173"/>
      <c r="AJ108" s="173"/>
      <c r="AK108" s="173"/>
      <c r="AL108" s="173"/>
      <c r="AM108" s="173"/>
      <c r="AN108" s="173"/>
    </row>
    <row r="109" spans="1:40" s="31" customFormat="1" ht="56.25" customHeight="1">
      <c r="A109" s="699"/>
      <c r="B109" s="699"/>
      <c r="C109" s="699"/>
      <c r="D109" s="699"/>
      <c r="E109" s="699"/>
      <c r="F109" s="699"/>
      <c r="G109" s="699">
        <v>1</v>
      </c>
      <c r="H109" s="173"/>
      <c r="I109" s="718"/>
      <c r="J109" s="719"/>
      <c r="K109" s="197"/>
      <c r="L109" s="402" t="str">
        <f>mergeValue(A109) &amp;"."&amp; mergeValue(B109)&amp;"."&amp; mergeValue(C109)&amp;"."&amp; mergeValue(D109)&amp;"."&amp; mergeValue(F109)&amp;"."&amp; mergeValue(G109)</f>
        <v>1.1.1.1.1.1</v>
      </c>
      <c r="M109" s="528"/>
      <c r="N109" s="451"/>
      <c r="O109" s="428"/>
      <c r="P109" s="428"/>
      <c r="Q109" s="428"/>
      <c r="R109" s="392"/>
      <c r="S109" s="540"/>
      <c r="T109" s="392"/>
      <c r="U109" s="540"/>
      <c r="V109" s="438" t="str">
        <f>W109 &amp; "-" &amp; Y109</f>
        <v>-</v>
      </c>
      <c r="W109" s="705"/>
      <c r="X109" s="695" t="s">
        <v>83</v>
      </c>
      <c r="Y109" s="705"/>
      <c r="Z109" s="695" t="s">
        <v>83</v>
      </c>
      <c r="AA109" s="90"/>
      <c r="AB109" s="446" t="s">
        <v>738</v>
      </c>
      <c r="AC109" s="173" t="str">
        <f>strCheckDate(O109:AA109)</f>
        <v/>
      </c>
      <c r="AD109" s="182"/>
      <c r="AE109" s="182" t="str">
        <f>IF(M109="","",M109 )</f>
        <v/>
      </c>
      <c r="AF109" s="182"/>
      <c r="AG109" s="182"/>
      <c r="AH109" s="182"/>
      <c r="AI109" s="173"/>
      <c r="AJ109" s="173"/>
      <c r="AK109" s="173"/>
      <c r="AL109" s="173"/>
      <c r="AM109" s="173"/>
      <c r="AN109" s="173"/>
    </row>
    <row r="110" spans="1:40" s="31" customFormat="1" ht="87.95" customHeight="1">
      <c r="A110" s="699"/>
      <c r="B110" s="699"/>
      <c r="C110" s="699"/>
      <c r="D110" s="699"/>
      <c r="E110" s="699"/>
      <c r="F110" s="699"/>
      <c r="G110" s="699"/>
      <c r="H110" s="173">
        <v>1</v>
      </c>
      <c r="I110" s="718"/>
      <c r="J110" s="719"/>
      <c r="K110" s="197"/>
      <c r="L110" s="402" t="str">
        <f>mergeValue(A110) &amp;"."&amp; mergeValue(B110)&amp;"."&amp; mergeValue(C110)&amp;"."&amp; mergeValue(D110)&amp;"."&amp; mergeValue(F110)&amp;"."&amp; mergeValue(G110)&amp;"."&amp; mergeValue(H110)</f>
        <v>1.1.1.1.1.1.1</v>
      </c>
      <c r="M110" s="529"/>
      <c r="N110" s="393"/>
      <c r="O110" s="428"/>
      <c r="P110" s="428"/>
      <c r="Q110" s="428"/>
      <c r="R110" s="392"/>
      <c r="S110" s="540"/>
      <c r="T110" s="392"/>
      <c r="U110" s="540"/>
      <c r="V110" s="438" t="str">
        <f>W110 &amp; "-" &amp; Y110</f>
        <v>-</v>
      </c>
      <c r="W110" s="705"/>
      <c r="X110" s="695"/>
      <c r="Y110" s="705"/>
      <c r="Z110" s="695"/>
      <c r="AA110" s="471"/>
      <c r="AB110" s="669" t="s">
        <v>739</v>
      </c>
      <c r="AC110" s="173" t="str">
        <f>strCheckDate(O110:AA110)</f>
        <v/>
      </c>
      <c r="AD110" s="173"/>
      <c r="AE110" s="173"/>
      <c r="AF110" s="182"/>
      <c r="AG110" s="173"/>
      <c r="AH110" s="173"/>
      <c r="AI110" s="173"/>
      <c r="AJ110" s="173"/>
      <c r="AK110" s="173"/>
      <c r="AL110" s="173"/>
      <c r="AM110" s="173"/>
      <c r="AN110" s="173"/>
    </row>
    <row r="111" spans="1:40" s="31" customFormat="1" ht="14.25" hidden="1">
      <c r="A111" s="699"/>
      <c r="B111" s="699"/>
      <c r="C111" s="699"/>
      <c r="D111" s="699"/>
      <c r="E111" s="699"/>
      <c r="F111" s="699"/>
      <c r="G111" s="699"/>
      <c r="H111" s="173"/>
      <c r="I111" s="718"/>
      <c r="J111" s="719"/>
      <c r="K111" s="197"/>
      <c r="L111" s="244"/>
      <c r="M111" s="451"/>
      <c r="N111" s="451"/>
      <c r="O111" s="428"/>
      <c r="P111" s="392"/>
      <c r="Q111" s="392"/>
      <c r="R111" s="392"/>
      <c r="S111" s="392"/>
      <c r="T111" s="392"/>
      <c r="U111" s="169"/>
      <c r="V111" s="438"/>
      <c r="W111" s="694"/>
      <c r="X111" s="695"/>
      <c r="Y111" s="694"/>
      <c r="Z111" s="695"/>
      <c r="AA111" s="90"/>
      <c r="AB111" s="670"/>
      <c r="AC111" s="173"/>
      <c r="AD111" s="173"/>
      <c r="AE111" s="173"/>
      <c r="AF111" s="182">
        <f ca="1">OFFSET(AF111,-1,0)</f>
        <v>0</v>
      </c>
      <c r="AG111" s="173"/>
      <c r="AH111" s="173"/>
      <c r="AI111" s="173"/>
      <c r="AJ111" s="173"/>
      <c r="AK111" s="173"/>
      <c r="AL111" s="173"/>
      <c r="AM111" s="173"/>
      <c r="AN111" s="173"/>
    </row>
    <row r="112" spans="1:40" ht="15" customHeight="1">
      <c r="A112" s="699"/>
      <c r="B112" s="699"/>
      <c r="C112" s="699"/>
      <c r="D112" s="699"/>
      <c r="E112" s="699"/>
      <c r="F112" s="699"/>
      <c r="G112" s="699"/>
      <c r="H112" s="173"/>
      <c r="I112" s="718"/>
      <c r="J112" s="719"/>
      <c r="K112" s="2"/>
      <c r="L112" s="416"/>
      <c r="M112" s="425" t="s">
        <v>40</v>
      </c>
      <c r="N112" s="421"/>
      <c r="O112" s="417"/>
      <c r="P112" s="417"/>
      <c r="Q112" s="417"/>
      <c r="R112" s="417"/>
      <c r="S112" s="417"/>
      <c r="T112" s="417"/>
      <c r="U112" s="417"/>
      <c r="V112" s="417"/>
      <c r="W112" s="429"/>
      <c r="X112" s="141"/>
      <c r="Y112" s="429"/>
      <c r="Z112" s="421"/>
      <c r="AA112" s="426"/>
      <c r="AB112" s="671"/>
      <c r="AC112" s="175"/>
      <c r="AD112" s="175"/>
      <c r="AE112" s="175"/>
      <c r="AF112" s="175"/>
      <c r="AG112" s="175"/>
      <c r="AH112" s="175"/>
      <c r="AI112" s="175"/>
      <c r="AJ112" s="175"/>
      <c r="AK112" s="175"/>
      <c r="AL112" s="175"/>
      <c r="AM112" s="175"/>
      <c r="AN112" s="175"/>
    </row>
    <row r="113" spans="1:40" ht="15" customHeight="1">
      <c r="A113" s="699"/>
      <c r="B113" s="699"/>
      <c r="C113" s="699"/>
      <c r="D113" s="699"/>
      <c r="E113" s="699"/>
      <c r="F113" s="699"/>
      <c r="G113" s="173"/>
      <c r="H113" s="173"/>
      <c r="I113" s="718"/>
      <c r="J113" s="520"/>
      <c r="K113" s="2"/>
      <c r="L113" s="416"/>
      <c r="M113" s="424" t="s">
        <v>24</v>
      </c>
      <c r="N113" s="425"/>
      <c r="O113" s="425"/>
      <c r="P113" s="425"/>
      <c r="Q113" s="425"/>
      <c r="R113" s="425"/>
      <c r="S113" s="425"/>
      <c r="T113" s="425"/>
      <c r="U113" s="425"/>
      <c r="V113" s="425"/>
      <c r="W113" s="425"/>
      <c r="X113" s="425"/>
      <c r="Y113" s="425"/>
      <c r="Z113" s="425"/>
      <c r="AA113" s="425"/>
      <c r="AB113" s="426"/>
      <c r="AC113" s="175"/>
      <c r="AD113" s="175"/>
      <c r="AE113" s="175"/>
      <c r="AF113" s="175"/>
      <c r="AG113" s="175"/>
      <c r="AH113" s="175"/>
      <c r="AI113" s="175"/>
      <c r="AJ113" s="175"/>
      <c r="AK113" s="175"/>
      <c r="AL113" s="175"/>
      <c r="AM113" s="175"/>
      <c r="AN113" s="175"/>
    </row>
    <row r="114" spans="1:40" ht="15" customHeight="1">
      <c r="A114" s="699"/>
      <c r="B114" s="699"/>
      <c r="C114" s="699"/>
      <c r="D114" s="699"/>
      <c r="E114" s="699"/>
      <c r="F114" s="510"/>
      <c r="G114" s="173"/>
      <c r="H114" s="173"/>
      <c r="I114" s="108"/>
      <c r="J114" s="73"/>
      <c r="K114" s="2"/>
      <c r="L114" s="416"/>
      <c r="M114" s="421" t="s">
        <v>10</v>
      </c>
      <c r="N114" s="130"/>
      <c r="O114" s="417"/>
      <c r="P114" s="417"/>
      <c r="Q114" s="417"/>
      <c r="R114" s="417"/>
      <c r="S114" s="417"/>
      <c r="T114" s="417"/>
      <c r="U114" s="417"/>
      <c r="V114" s="417"/>
      <c r="W114" s="432"/>
      <c r="X114" s="141"/>
      <c r="Y114" s="429"/>
      <c r="Z114" s="130"/>
      <c r="AA114" s="141"/>
      <c r="AB114" s="426"/>
      <c r="AC114" s="175"/>
      <c r="AD114" s="175"/>
      <c r="AE114" s="175"/>
      <c r="AF114" s="175"/>
      <c r="AG114" s="175"/>
      <c r="AH114" s="175"/>
      <c r="AI114" s="175"/>
      <c r="AJ114" s="175"/>
      <c r="AK114" s="175"/>
      <c r="AL114" s="175"/>
      <c r="AM114" s="175"/>
      <c r="AN114" s="175"/>
    </row>
    <row r="115" spans="1:40" ht="14.25" hidden="1">
      <c r="A115" s="699"/>
      <c r="B115" s="699"/>
      <c r="C115" s="699"/>
      <c r="D115" s="699"/>
      <c r="E115" s="510"/>
      <c r="F115" s="510"/>
      <c r="G115" s="173"/>
      <c r="H115" s="173"/>
      <c r="I115" s="175"/>
      <c r="J115" s="73"/>
      <c r="L115" s="416"/>
      <c r="M115" s="421"/>
      <c r="N115" s="421"/>
      <c r="O115" s="421"/>
      <c r="P115" s="421"/>
      <c r="Q115" s="421"/>
      <c r="R115" s="421"/>
      <c r="S115" s="421"/>
      <c r="T115" s="421"/>
      <c r="U115" s="421"/>
      <c r="V115" s="421"/>
      <c r="W115" s="421"/>
      <c r="X115" s="421"/>
      <c r="Y115" s="421"/>
      <c r="Z115" s="421"/>
      <c r="AA115" s="421"/>
      <c r="AB115" s="426"/>
      <c r="AC115" s="175"/>
      <c r="AD115" s="175"/>
      <c r="AE115" s="175"/>
      <c r="AF115" s="175"/>
      <c r="AG115" s="175"/>
      <c r="AH115" s="175"/>
      <c r="AI115" s="175"/>
      <c r="AJ115" s="175"/>
      <c r="AK115" s="175"/>
      <c r="AL115" s="175"/>
      <c r="AM115" s="175"/>
      <c r="AN115" s="175"/>
    </row>
    <row r="116" spans="1:40" ht="15" customHeight="1">
      <c r="A116" s="699"/>
      <c r="B116" s="699"/>
      <c r="C116" s="699"/>
      <c r="D116" s="510"/>
      <c r="E116" s="510"/>
      <c r="F116" s="510"/>
      <c r="G116" s="515"/>
      <c r="H116" s="510"/>
      <c r="I116" s="2"/>
      <c r="J116" s="73"/>
      <c r="K116" s="2"/>
      <c r="L116" s="416"/>
      <c r="M116" s="130" t="s">
        <v>16</v>
      </c>
      <c r="N116" s="129"/>
      <c r="O116" s="417"/>
      <c r="P116" s="417"/>
      <c r="Q116" s="417"/>
      <c r="R116" s="417"/>
      <c r="S116" s="417"/>
      <c r="T116" s="417"/>
      <c r="U116" s="417"/>
      <c r="V116" s="417"/>
      <c r="W116" s="432"/>
      <c r="X116" s="141"/>
      <c r="Y116" s="429"/>
      <c r="Z116" s="129"/>
      <c r="AA116" s="141"/>
      <c r="AB116" s="426"/>
      <c r="AC116" s="175"/>
      <c r="AD116" s="175"/>
      <c r="AE116" s="175"/>
      <c r="AF116" s="175"/>
      <c r="AG116" s="175"/>
      <c r="AH116" s="175"/>
      <c r="AI116" s="175"/>
      <c r="AJ116" s="175"/>
      <c r="AK116" s="175"/>
      <c r="AL116" s="175"/>
      <c r="AM116" s="175"/>
      <c r="AN116" s="175"/>
    </row>
    <row r="117" spans="1:40" ht="15" customHeight="1">
      <c r="A117" s="699"/>
      <c r="B117" s="699"/>
      <c r="C117" s="510"/>
      <c r="D117" s="510"/>
      <c r="E117" s="510"/>
      <c r="F117" s="510"/>
      <c r="G117" s="515"/>
      <c r="H117" s="510"/>
      <c r="I117" s="2"/>
      <c r="J117" s="73"/>
      <c r="K117" s="2"/>
      <c r="L117" s="416"/>
      <c r="M117" s="129" t="s">
        <v>17</v>
      </c>
      <c r="N117" s="129"/>
      <c r="O117" s="417"/>
      <c r="P117" s="417"/>
      <c r="Q117" s="417"/>
      <c r="R117" s="417"/>
      <c r="S117" s="417"/>
      <c r="T117" s="417"/>
      <c r="U117" s="417"/>
      <c r="V117" s="417"/>
      <c r="W117" s="432"/>
      <c r="X117" s="141"/>
      <c r="Y117" s="429"/>
      <c r="Z117" s="129"/>
      <c r="AA117" s="141"/>
      <c r="AB117" s="426"/>
      <c r="AC117" s="175"/>
      <c r="AD117" s="175"/>
      <c r="AE117" s="175"/>
      <c r="AF117" s="175"/>
      <c r="AG117" s="175"/>
      <c r="AH117" s="175"/>
      <c r="AI117" s="175"/>
      <c r="AJ117" s="175"/>
      <c r="AK117" s="175"/>
      <c r="AL117" s="175"/>
      <c r="AM117" s="175"/>
      <c r="AN117" s="175"/>
    </row>
    <row r="118" spans="1:40" ht="15" customHeight="1">
      <c r="A118" s="699"/>
      <c r="B118" s="510"/>
      <c r="C118" s="510"/>
      <c r="D118" s="510"/>
      <c r="E118" s="510"/>
      <c r="F118" s="510"/>
      <c r="G118" s="515"/>
      <c r="H118" s="510"/>
      <c r="I118" s="2"/>
      <c r="J118" s="73"/>
      <c r="K118" s="2"/>
      <c r="L118" s="416"/>
      <c r="M118" s="135" t="s">
        <v>18</v>
      </c>
      <c r="N118" s="129"/>
      <c r="O118" s="417"/>
      <c r="P118" s="417"/>
      <c r="Q118" s="417"/>
      <c r="R118" s="417"/>
      <c r="S118" s="417"/>
      <c r="T118" s="417"/>
      <c r="U118" s="417"/>
      <c r="V118" s="417"/>
      <c r="W118" s="432"/>
      <c r="X118" s="141"/>
      <c r="Y118" s="429"/>
      <c r="Z118" s="129"/>
      <c r="AA118" s="141"/>
      <c r="AB118" s="426"/>
      <c r="AC118" s="175"/>
      <c r="AD118" s="175"/>
      <c r="AE118" s="175"/>
      <c r="AF118" s="175"/>
      <c r="AG118" s="175"/>
      <c r="AH118" s="175"/>
      <c r="AI118" s="175"/>
      <c r="AJ118" s="175"/>
      <c r="AK118" s="175"/>
      <c r="AL118" s="175"/>
      <c r="AM118" s="175"/>
      <c r="AN118" s="175"/>
    </row>
    <row r="119" spans="1:40" ht="15" customHeight="1">
      <c r="A119" s="175"/>
      <c r="B119" s="175"/>
      <c r="C119" s="175"/>
      <c r="D119" s="175"/>
      <c r="E119" s="175"/>
      <c r="F119" s="175"/>
      <c r="G119" s="440"/>
      <c r="H119" s="175"/>
      <c r="I119" s="481"/>
      <c r="J119" s="73"/>
      <c r="L119" s="416"/>
      <c r="M119" s="144" t="s">
        <v>308</v>
      </c>
      <c r="N119" s="129"/>
      <c r="O119" s="417"/>
      <c r="P119" s="417"/>
      <c r="Q119" s="417"/>
      <c r="R119" s="417"/>
      <c r="S119" s="417"/>
      <c r="T119" s="417"/>
      <c r="U119" s="417"/>
      <c r="V119" s="417"/>
      <c r="W119" s="432"/>
      <c r="X119" s="141"/>
      <c r="Y119" s="429"/>
      <c r="Z119" s="129"/>
      <c r="AA119" s="141"/>
      <c r="AB119" s="426"/>
      <c r="AC119" s="175"/>
      <c r="AD119" s="175"/>
      <c r="AE119" s="175"/>
      <c r="AF119" s="175"/>
      <c r="AG119" s="175"/>
      <c r="AH119" s="175"/>
      <c r="AI119" s="175"/>
      <c r="AJ119" s="175"/>
      <c r="AK119" s="175"/>
      <c r="AL119" s="175"/>
      <c r="AM119" s="175"/>
      <c r="AN119" s="175"/>
    </row>
    <row r="120" spans="1:40" s="31" customFormat="1" ht="102.75" customHeight="1">
      <c r="G120" s="506"/>
      <c r="H120" s="173">
        <v>1</v>
      </c>
      <c r="I120" s="506"/>
      <c r="J120" s="73"/>
      <c r="K120" s="197"/>
      <c r="L120" s="402" t="str">
        <f>mergeValue(A120) &amp;"."&amp; mergeValue(B120)&amp;"."&amp; mergeValue(C120)&amp;"."&amp; mergeValue(D120)&amp;"."&amp; mergeValue(F120)&amp;"."&amp; mergeValue(G120)&amp;"."&amp; mergeValue(H120)</f>
        <v>......1</v>
      </c>
      <c r="M120" s="529"/>
      <c r="N120" s="393"/>
      <c r="O120" s="428"/>
      <c r="P120" s="428"/>
      <c r="Q120" s="428"/>
      <c r="R120" s="392"/>
      <c r="S120" s="540"/>
      <c r="T120" s="392"/>
      <c r="U120" s="540"/>
      <c r="V120" s="438" t="str">
        <f>W120 &amp; "-" &amp; Y120</f>
        <v>-</v>
      </c>
      <c r="W120" s="482"/>
      <c r="X120" s="379" t="s">
        <v>84</v>
      </c>
      <c r="Y120" s="537"/>
      <c r="Z120" s="379" t="s">
        <v>84</v>
      </c>
      <c r="AA120" s="471"/>
      <c r="AB120" s="104"/>
      <c r="AC120" s="173" t="str">
        <f>strCheckDate(O120:AA120)</f>
        <v/>
      </c>
      <c r="AD120" s="173"/>
      <c r="AE120" s="173"/>
      <c r="AF120" s="182"/>
      <c r="AG120" s="173"/>
      <c r="AH120" s="173"/>
      <c r="AI120" s="173"/>
      <c r="AJ120" s="173"/>
      <c r="AK120" s="173"/>
      <c r="AL120" s="173"/>
      <c r="AM120" s="173"/>
      <c r="AN120" s="173"/>
    </row>
    <row r="123" spans="1:40" s="30" customFormat="1" ht="17.100000000000001" customHeight="1">
      <c r="G123" s="30" t="s">
        <v>12</v>
      </c>
      <c r="I123" s="30" t="s">
        <v>68</v>
      </c>
      <c r="U123" s="137"/>
    </row>
    <row r="124" spans="1:40" ht="17.100000000000001" customHeight="1">
      <c r="T124" s="105"/>
      <c r="U124" s="36"/>
    </row>
    <row r="125" spans="1:40" s="31" customFormat="1" ht="22.5">
      <c r="A125" s="699">
        <v>1</v>
      </c>
      <c r="B125" s="173"/>
      <c r="C125" s="173"/>
      <c r="D125" s="173"/>
      <c r="E125" s="184"/>
      <c r="F125" s="284"/>
      <c r="G125" s="284"/>
      <c r="H125" s="284"/>
      <c r="I125" s="194"/>
      <c r="J125" s="506"/>
      <c r="K125" s="509"/>
      <c r="L125" s="402">
        <f>mergeValue(A125)</f>
        <v>1</v>
      </c>
      <c r="M125" s="450" t="s">
        <v>19</v>
      </c>
      <c r="N125" s="437"/>
      <c r="O125" s="711"/>
      <c r="P125" s="711"/>
      <c r="Q125" s="711"/>
      <c r="R125" s="711"/>
      <c r="S125" s="711"/>
      <c r="T125" s="711"/>
      <c r="U125" s="711"/>
      <c r="V125" s="711"/>
      <c r="W125" s="446" t="s">
        <v>718</v>
      </c>
      <c r="X125" s="173"/>
      <c r="Y125" s="173"/>
      <c r="Z125" s="173"/>
      <c r="AA125" s="173"/>
      <c r="AB125" s="173"/>
      <c r="AC125" s="173"/>
      <c r="AD125" s="173"/>
      <c r="AE125" s="173"/>
      <c r="AF125" s="173"/>
      <c r="AG125" s="173"/>
      <c r="AH125" s="173"/>
    </row>
    <row r="126" spans="1:40" s="31" customFormat="1" ht="22.5">
      <c r="A126" s="699"/>
      <c r="B126" s="699">
        <v>1</v>
      </c>
      <c r="C126" s="173"/>
      <c r="D126" s="173"/>
      <c r="E126" s="284"/>
      <c r="F126" s="284"/>
      <c r="G126" s="284"/>
      <c r="H126" s="284"/>
      <c r="I126" s="151"/>
      <c r="J126" s="505"/>
      <c r="K126" s="507"/>
      <c r="L126" s="402" t="str">
        <f>mergeValue(A126) &amp;"."&amp; mergeValue(B126)</f>
        <v>1.1</v>
      </c>
      <c r="M126" s="418" t="s">
        <v>15</v>
      </c>
      <c r="N126" s="437"/>
      <c r="O126" s="711"/>
      <c r="P126" s="711"/>
      <c r="Q126" s="711"/>
      <c r="R126" s="711"/>
      <c r="S126" s="711"/>
      <c r="T126" s="711"/>
      <c r="U126" s="711"/>
      <c r="V126" s="711"/>
      <c r="W126" s="446" t="s">
        <v>459</v>
      </c>
      <c r="X126" s="173"/>
      <c r="Y126" s="173"/>
      <c r="Z126" s="173"/>
      <c r="AA126" s="173"/>
      <c r="AB126" s="173"/>
      <c r="AC126" s="173"/>
      <c r="AD126" s="173"/>
      <c r="AE126" s="173"/>
      <c r="AF126" s="173"/>
      <c r="AG126" s="173"/>
      <c r="AH126" s="173"/>
    </row>
    <row r="127" spans="1:40" s="31" customFormat="1" ht="22.5">
      <c r="A127" s="699"/>
      <c r="B127" s="699"/>
      <c r="C127" s="699">
        <v>1</v>
      </c>
      <c r="D127" s="173"/>
      <c r="E127" s="284"/>
      <c r="F127" s="284"/>
      <c r="G127" s="284"/>
      <c r="H127" s="284"/>
      <c r="I127" s="508"/>
      <c r="J127" s="505"/>
      <c r="K127" s="507"/>
      <c r="L127" s="402" t="str">
        <f>mergeValue(A127) &amp;"."&amp; mergeValue(B127)&amp;"."&amp; mergeValue(C127)</f>
        <v>1.1.1</v>
      </c>
      <c r="M127" s="419" t="s">
        <v>7</v>
      </c>
      <c r="N127" s="437"/>
      <c r="O127" s="711"/>
      <c r="P127" s="711"/>
      <c r="Q127" s="711"/>
      <c r="R127" s="711"/>
      <c r="S127" s="711"/>
      <c r="T127" s="711"/>
      <c r="U127" s="711"/>
      <c r="V127" s="711"/>
      <c r="W127" s="446" t="s">
        <v>600</v>
      </c>
      <c r="X127" s="173"/>
      <c r="Y127" s="173"/>
      <c r="Z127" s="173"/>
      <c r="AA127" s="173"/>
      <c r="AB127" s="173"/>
      <c r="AC127" s="173"/>
      <c r="AD127" s="173"/>
      <c r="AE127" s="173"/>
      <c r="AF127" s="173"/>
      <c r="AG127" s="173"/>
      <c r="AH127" s="173"/>
    </row>
    <row r="128" spans="1:40" s="31" customFormat="1" ht="22.5">
      <c r="A128" s="699"/>
      <c r="B128" s="699"/>
      <c r="C128" s="699"/>
      <c r="D128" s="699">
        <v>1</v>
      </c>
      <c r="E128" s="284"/>
      <c r="F128" s="284"/>
      <c r="G128" s="284"/>
      <c r="H128" s="284"/>
      <c r="I128" s="508"/>
      <c r="J128" s="505"/>
      <c r="K128" s="507"/>
      <c r="L128" s="402" t="str">
        <f>mergeValue(A128) &amp;"."&amp; mergeValue(B128)&amp;"."&amp; mergeValue(C128)&amp;"."&amp; mergeValue(D128)</f>
        <v>1.1.1.1</v>
      </c>
      <c r="M128" s="420" t="s">
        <v>21</v>
      </c>
      <c r="N128" s="437"/>
      <c r="O128" s="711"/>
      <c r="P128" s="711"/>
      <c r="Q128" s="711"/>
      <c r="R128" s="711"/>
      <c r="S128" s="711"/>
      <c r="T128" s="711"/>
      <c r="U128" s="711"/>
      <c r="V128" s="711"/>
      <c r="W128" s="446" t="s">
        <v>601</v>
      </c>
      <c r="X128" s="173"/>
      <c r="Y128" s="173"/>
      <c r="Z128" s="173"/>
      <c r="AA128" s="173"/>
      <c r="AB128" s="173"/>
      <c r="AC128" s="173"/>
      <c r="AD128" s="173"/>
      <c r="AE128" s="173"/>
      <c r="AF128" s="173"/>
      <c r="AG128" s="173"/>
      <c r="AH128" s="173"/>
    </row>
    <row r="129" spans="1:34" s="31" customFormat="1" ht="11.25" hidden="1" customHeight="1">
      <c r="A129" s="699"/>
      <c r="B129" s="699"/>
      <c r="C129" s="699"/>
      <c r="D129" s="699"/>
      <c r="E129" s="699">
        <v>1</v>
      </c>
      <c r="F129" s="284"/>
      <c r="G129" s="284"/>
      <c r="H129" s="173">
        <v>1</v>
      </c>
      <c r="I129" s="699">
        <v>1</v>
      </c>
      <c r="J129" s="284"/>
      <c r="K129" s="511"/>
      <c r="L129" s="402"/>
      <c r="M129" s="422"/>
      <c r="N129" s="169"/>
      <c r="O129" s="401"/>
      <c r="P129" s="401"/>
      <c r="Q129" s="401"/>
      <c r="R129" s="401"/>
      <c r="S129" s="401"/>
      <c r="T129" s="401"/>
      <c r="U129" s="401"/>
      <c r="V129" s="402"/>
      <c r="W129" s="169"/>
      <c r="X129" s="173"/>
      <c r="Y129" s="173"/>
      <c r="Z129" s="173"/>
      <c r="AA129" s="173"/>
      <c r="AB129" s="173"/>
      <c r="AC129" s="173"/>
      <c r="AD129" s="173"/>
      <c r="AE129" s="173"/>
      <c r="AF129" s="173"/>
      <c r="AG129" s="173"/>
      <c r="AH129" s="173"/>
    </row>
    <row r="130" spans="1:34" s="31" customFormat="1" ht="33.75">
      <c r="A130" s="699"/>
      <c r="B130" s="699"/>
      <c r="C130" s="699"/>
      <c r="D130" s="699"/>
      <c r="E130" s="699"/>
      <c r="F130" s="699">
        <v>1</v>
      </c>
      <c r="G130" s="173"/>
      <c r="H130" s="173"/>
      <c r="I130" s="699"/>
      <c r="J130" s="699">
        <v>1</v>
      </c>
      <c r="K130" s="512"/>
      <c r="L130" s="402" t="str">
        <f>mergeValue(A130) &amp;"."&amp; mergeValue(B130)&amp;"."&amp; mergeValue(C130)&amp;"."&amp; mergeValue(D130)&amp;"."&amp;  mergeValue(F130)</f>
        <v>1.1.1.1.1</v>
      </c>
      <c r="M130" s="423" t="s">
        <v>9</v>
      </c>
      <c r="N130" s="169"/>
      <c r="O130" s="701"/>
      <c r="P130" s="701"/>
      <c r="Q130" s="701"/>
      <c r="R130" s="701"/>
      <c r="S130" s="701"/>
      <c r="T130" s="701"/>
      <c r="U130" s="701"/>
      <c r="V130" s="701"/>
      <c r="W130" s="446" t="s">
        <v>720</v>
      </c>
      <c r="X130" s="173"/>
      <c r="Y130" s="182" t="str">
        <f>strCheckUnique(Z130:Z133)</f>
        <v/>
      </c>
      <c r="Z130" s="173"/>
      <c r="AA130" s="182"/>
      <c r="AB130" s="173"/>
      <c r="AC130" s="173"/>
      <c r="AD130" s="173"/>
      <c r="AE130" s="173"/>
      <c r="AF130" s="173"/>
      <c r="AG130" s="173"/>
      <c r="AH130" s="173"/>
    </row>
    <row r="131" spans="1:34" s="31" customFormat="1" ht="99" customHeight="1">
      <c r="A131" s="699"/>
      <c r="B131" s="699"/>
      <c r="C131" s="699"/>
      <c r="D131" s="699"/>
      <c r="E131" s="699"/>
      <c r="F131" s="699"/>
      <c r="G131" s="173">
        <v>1</v>
      </c>
      <c r="H131" s="173"/>
      <c r="I131" s="699"/>
      <c r="J131" s="699"/>
      <c r="K131" s="512">
        <v>1</v>
      </c>
      <c r="L131" s="402" t="str">
        <f>mergeValue(A131) &amp;"."&amp; mergeValue(B131)&amp;"."&amp; mergeValue(C131)&amp;"."&amp; mergeValue(D131)&amp;"."&amp; mergeValue(F131)&amp;"."&amp; mergeValue(G131)</f>
        <v>1.1.1.1.1.1</v>
      </c>
      <c r="M131" s="528"/>
      <c r="N131" s="439"/>
      <c r="O131" s="428"/>
      <c r="P131" s="428"/>
      <c r="Q131" s="539"/>
      <c r="R131" s="705"/>
      <c r="S131" s="695" t="s">
        <v>83</v>
      </c>
      <c r="T131" s="705"/>
      <c r="U131" s="695" t="s">
        <v>84</v>
      </c>
      <c r="V131" s="436"/>
      <c r="W131" s="669" t="s">
        <v>733</v>
      </c>
      <c r="X131" s="173" t="str">
        <f>strCheckDate(O132:V132)</f>
        <v/>
      </c>
      <c r="Y131" s="182"/>
      <c r="Z131" s="182" t="str">
        <f>IF(M131="","",M131 )</f>
        <v/>
      </c>
      <c r="AA131" s="182"/>
      <c r="AB131" s="182"/>
      <c r="AC131" s="182"/>
      <c r="AD131" s="173"/>
      <c r="AE131" s="173"/>
      <c r="AF131" s="173"/>
      <c r="AG131" s="173"/>
      <c r="AH131" s="173"/>
    </row>
    <row r="132" spans="1:34" s="31" customFormat="1" ht="0.2" customHeight="1">
      <c r="A132" s="699"/>
      <c r="B132" s="699"/>
      <c r="C132" s="699"/>
      <c r="D132" s="699"/>
      <c r="E132" s="699"/>
      <c r="F132" s="699"/>
      <c r="G132" s="173"/>
      <c r="H132" s="173"/>
      <c r="I132" s="699"/>
      <c r="J132" s="699"/>
      <c r="K132" s="512"/>
      <c r="L132" s="244"/>
      <c r="M132" s="451"/>
      <c r="N132" s="439"/>
      <c r="O132" s="428"/>
      <c r="P132" s="428"/>
      <c r="Q132" s="438" t="str">
        <f>R131 &amp; "-" &amp; T131</f>
        <v>-</v>
      </c>
      <c r="R132" s="694"/>
      <c r="S132" s="695"/>
      <c r="T132" s="694"/>
      <c r="U132" s="695"/>
      <c r="V132" s="436"/>
      <c r="W132" s="670"/>
      <c r="X132" s="173"/>
      <c r="Y132" s="173"/>
      <c r="Z132" s="173"/>
      <c r="AA132" s="173"/>
      <c r="AB132" s="173"/>
      <c r="AC132" s="173"/>
      <c r="AD132" s="173"/>
      <c r="AE132" s="173"/>
      <c r="AF132" s="173"/>
      <c r="AG132" s="173"/>
      <c r="AH132" s="173"/>
    </row>
    <row r="133" spans="1:34" ht="15" customHeight="1">
      <c r="A133" s="699"/>
      <c r="B133" s="699"/>
      <c r="C133" s="699"/>
      <c r="D133" s="699"/>
      <c r="E133" s="699"/>
      <c r="F133" s="699"/>
      <c r="G133" s="284"/>
      <c r="H133" s="173"/>
      <c r="I133" s="699"/>
      <c r="J133" s="699"/>
      <c r="K133" s="511"/>
      <c r="L133" s="416"/>
      <c r="M133" s="424" t="s">
        <v>24</v>
      </c>
      <c r="N133" s="421"/>
      <c r="O133" s="417"/>
      <c r="P133" s="417"/>
      <c r="Q133" s="417"/>
      <c r="R133" s="432"/>
      <c r="S133" s="141"/>
      <c r="T133" s="429"/>
      <c r="U133" s="421"/>
      <c r="V133" s="426"/>
      <c r="W133" s="671"/>
      <c r="X133" s="175"/>
      <c r="Y133" s="175"/>
      <c r="Z133" s="175"/>
      <c r="AA133" s="175"/>
      <c r="AB133" s="175"/>
      <c r="AC133" s="175"/>
      <c r="AD133" s="175"/>
      <c r="AE133" s="175"/>
      <c r="AF133" s="175"/>
      <c r="AG133" s="175"/>
      <c r="AH133" s="175"/>
    </row>
    <row r="134" spans="1:34" ht="15" customHeight="1">
      <c r="A134" s="699"/>
      <c r="B134" s="699"/>
      <c r="C134" s="699"/>
      <c r="D134" s="699"/>
      <c r="E134" s="699"/>
      <c r="F134" s="284"/>
      <c r="G134" s="284"/>
      <c r="H134" s="173"/>
      <c r="I134" s="699"/>
      <c r="J134" s="284"/>
      <c r="K134" s="511"/>
      <c r="L134" s="416"/>
      <c r="M134" s="421" t="s">
        <v>10</v>
      </c>
      <c r="N134" s="130"/>
      <c r="O134" s="417"/>
      <c r="P134" s="417"/>
      <c r="Q134" s="417"/>
      <c r="R134" s="432"/>
      <c r="S134" s="141"/>
      <c r="T134" s="429"/>
      <c r="U134" s="130"/>
      <c r="V134" s="141"/>
      <c r="W134" s="426"/>
      <c r="X134" s="175"/>
      <c r="Y134" s="175"/>
      <c r="Z134" s="175"/>
      <c r="AA134" s="175"/>
      <c r="AB134" s="175"/>
      <c r="AC134" s="175"/>
      <c r="AD134" s="175"/>
      <c r="AE134" s="175"/>
      <c r="AF134" s="175"/>
      <c r="AG134" s="175"/>
      <c r="AH134" s="175"/>
    </row>
    <row r="135" spans="1:34" ht="0.2" customHeight="1">
      <c r="A135" s="699"/>
      <c r="B135" s="699"/>
      <c r="C135" s="699"/>
      <c r="D135" s="699"/>
      <c r="E135" s="510"/>
      <c r="F135" s="284"/>
      <c r="G135" s="284"/>
      <c r="H135" s="284"/>
      <c r="I135" s="506"/>
      <c r="J135" s="73"/>
      <c r="K135" s="509"/>
      <c r="L135" s="416"/>
      <c r="M135" s="421"/>
      <c r="N135" s="129"/>
      <c r="O135" s="417"/>
      <c r="P135" s="417"/>
      <c r="Q135" s="417"/>
      <c r="R135" s="432"/>
      <c r="S135" s="141"/>
      <c r="T135" s="429"/>
      <c r="U135" s="129"/>
      <c r="V135" s="141"/>
      <c r="W135" s="426"/>
      <c r="X135" s="175"/>
      <c r="Y135" s="175"/>
      <c r="Z135" s="175"/>
      <c r="AA135" s="175"/>
      <c r="AB135" s="175"/>
      <c r="AC135" s="175"/>
      <c r="AD135" s="175"/>
      <c r="AE135" s="175"/>
      <c r="AF135" s="175"/>
      <c r="AG135" s="175"/>
      <c r="AH135" s="175"/>
    </row>
    <row r="136" spans="1:34" ht="15" customHeight="1">
      <c r="A136" s="699"/>
      <c r="B136" s="699"/>
      <c r="C136" s="699"/>
      <c r="D136" s="510"/>
      <c r="E136" s="510"/>
      <c r="F136" s="284"/>
      <c r="G136" s="284"/>
      <c r="H136" s="284"/>
      <c r="I136" s="506"/>
      <c r="J136" s="73"/>
      <c r="K136" s="509"/>
      <c r="L136" s="416"/>
      <c r="M136" s="130" t="s">
        <v>16</v>
      </c>
      <c r="N136" s="129"/>
      <c r="O136" s="417"/>
      <c r="P136" s="417"/>
      <c r="Q136" s="417"/>
      <c r="R136" s="432"/>
      <c r="S136" s="141"/>
      <c r="T136" s="429"/>
      <c r="U136" s="129"/>
      <c r="V136" s="141"/>
      <c r="W136" s="426"/>
      <c r="X136" s="175"/>
      <c r="Y136" s="175"/>
      <c r="Z136" s="175"/>
      <c r="AA136" s="175"/>
      <c r="AB136" s="175"/>
      <c r="AC136" s="175"/>
      <c r="AD136" s="175"/>
      <c r="AE136" s="175"/>
      <c r="AF136" s="175"/>
      <c r="AG136" s="175"/>
      <c r="AH136" s="175"/>
    </row>
    <row r="137" spans="1:34" ht="15" customHeight="1">
      <c r="A137" s="699"/>
      <c r="B137" s="699"/>
      <c r="C137" s="510"/>
      <c r="D137" s="510"/>
      <c r="E137" s="510"/>
      <c r="F137" s="510"/>
      <c r="G137" s="515"/>
      <c r="H137" s="506"/>
      <c r="I137" s="513"/>
      <c r="J137" s="73"/>
      <c r="K137" s="514"/>
      <c r="L137" s="416"/>
      <c r="M137" s="129" t="s">
        <v>17</v>
      </c>
      <c r="N137" s="129"/>
      <c r="O137" s="417"/>
      <c r="P137" s="417"/>
      <c r="Q137" s="417"/>
      <c r="R137" s="432"/>
      <c r="S137" s="141"/>
      <c r="T137" s="429"/>
      <c r="U137" s="129"/>
      <c r="V137" s="141"/>
      <c r="W137" s="426"/>
      <c r="X137" s="175"/>
      <c r="Y137" s="175"/>
      <c r="Z137" s="175"/>
      <c r="AA137" s="175"/>
      <c r="AB137" s="175"/>
      <c r="AC137" s="175"/>
      <c r="AD137" s="175"/>
      <c r="AE137" s="175"/>
      <c r="AF137" s="175"/>
      <c r="AG137" s="175"/>
      <c r="AH137" s="175"/>
    </row>
    <row r="138" spans="1:34" ht="15" customHeight="1">
      <c r="A138" s="699"/>
      <c r="B138" s="510"/>
      <c r="C138" s="510"/>
      <c r="D138" s="510"/>
      <c r="E138" s="510"/>
      <c r="F138" s="510"/>
      <c r="G138" s="515"/>
      <c r="H138" s="506"/>
      <c r="I138" s="506"/>
      <c r="J138" s="73"/>
      <c r="K138" s="509"/>
      <c r="L138" s="416"/>
      <c r="M138" s="135" t="s">
        <v>18</v>
      </c>
      <c r="N138" s="129"/>
      <c r="O138" s="417"/>
      <c r="P138" s="417"/>
      <c r="Q138" s="417"/>
      <c r="R138" s="432"/>
      <c r="S138" s="141"/>
      <c r="T138" s="429"/>
      <c r="U138" s="129"/>
      <c r="V138" s="141"/>
      <c r="W138" s="426"/>
      <c r="X138" s="175"/>
      <c r="Y138" s="175"/>
      <c r="Z138" s="175"/>
      <c r="AA138" s="175"/>
      <c r="AB138" s="175"/>
      <c r="AC138" s="175"/>
      <c r="AD138" s="175"/>
      <c r="AE138" s="175"/>
      <c r="AF138" s="175"/>
      <c r="AG138" s="175"/>
      <c r="AH138" s="175"/>
    </row>
    <row r="139" spans="1:34" ht="15" customHeight="1">
      <c r="L139" s="391"/>
      <c r="M139" s="144" t="s">
        <v>308</v>
      </c>
      <c r="N139" s="129"/>
      <c r="O139" s="417"/>
      <c r="P139" s="417"/>
      <c r="Q139" s="417"/>
      <c r="R139" s="432"/>
      <c r="S139" s="141"/>
      <c r="T139" s="429"/>
      <c r="U139" s="129"/>
      <c r="V139" s="141"/>
      <c r="W139" s="426"/>
      <c r="X139" s="175"/>
      <c r="Y139" s="175"/>
      <c r="Z139" s="175"/>
      <c r="AA139" s="175"/>
      <c r="AB139" s="175"/>
      <c r="AC139" s="175"/>
      <c r="AD139" s="175"/>
      <c r="AE139" s="175"/>
      <c r="AF139" s="175"/>
      <c r="AG139" s="175"/>
      <c r="AH139" s="175"/>
    </row>
    <row r="140" spans="1:34" ht="17.100000000000001" customHeight="1">
      <c r="X140" s="175"/>
      <c r="Y140" s="175"/>
      <c r="Z140" s="175"/>
      <c r="AA140" s="175"/>
      <c r="AB140" s="175"/>
      <c r="AC140" s="175"/>
      <c r="AD140" s="175"/>
      <c r="AE140" s="175"/>
      <c r="AF140" s="175"/>
      <c r="AG140" s="175"/>
      <c r="AH140" s="175"/>
    </row>
    <row r="141" spans="1:34" s="30" customFormat="1" ht="17.100000000000001" customHeight="1">
      <c r="G141" s="30" t="s">
        <v>12</v>
      </c>
      <c r="I141" s="30" t="s">
        <v>182</v>
      </c>
      <c r="V141" s="137"/>
      <c r="X141" s="185"/>
      <c r="Y141" s="185"/>
      <c r="Z141" s="185"/>
      <c r="AA141" s="185"/>
      <c r="AB141" s="185"/>
      <c r="AC141" s="185"/>
      <c r="AD141" s="185"/>
      <c r="AE141" s="185"/>
      <c r="AF141" s="185"/>
      <c r="AG141" s="185"/>
      <c r="AH141" s="185"/>
    </row>
    <row r="142" spans="1:34" ht="17.100000000000001" customHeight="1">
      <c r="T142" s="105"/>
      <c r="U142" s="36"/>
      <c r="X142" s="175"/>
      <c r="Y142" s="175"/>
      <c r="Z142" s="175"/>
      <c r="AA142" s="175"/>
      <c r="AB142" s="175"/>
      <c r="AC142" s="175"/>
      <c r="AD142" s="175"/>
      <c r="AE142" s="175"/>
      <c r="AF142" s="175"/>
      <c r="AG142" s="175"/>
      <c r="AH142" s="175"/>
    </row>
    <row r="143" spans="1:34" s="31" customFormat="1" ht="22.5">
      <c r="A143" s="699">
        <v>1</v>
      </c>
      <c r="B143" s="173"/>
      <c r="C143" s="173"/>
      <c r="D143" s="173"/>
      <c r="E143" s="184"/>
      <c r="F143" s="284"/>
      <c r="G143" s="284"/>
      <c r="H143" s="284"/>
      <c r="I143" s="194"/>
      <c r="J143" s="506"/>
      <c r="K143" s="509"/>
      <c r="L143" s="402">
        <f>mergeValue(A143)</f>
        <v>1</v>
      </c>
      <c r="M143" s="450" t="s">
        <v>19</v>
      </c>
      <c r="N143" s="437"/>
      <c r="O143" s="711"/>
      <c r="P143" s="711"/>
      <c r="Q143" s="711"/>
      <c r="R143" s="711"/>
      <c r="S143" s="711"/>
      <c r="T143" s="711"/>
      <c r="U143" s="711"/>
      <c r="V143" s="711"/>
      <c r="W143" s="446" t="s">
        <v>718</v>
      </c>
      <c r="X143" s="173"/>
      <c r="Y143" s="173"/>
      <c r="Z143" s="173"/>
      <c r="AA143" s="173"/>
      <c r="AB143" s="173"/>
      <c r="AC143" s="173"/>
      <c r="AD143" s="173"/>
      <c r="AE143" s="173"/>
      <c r="AF143" s="173"/>
      <c r="AG143" s="173"/>
      <c r="AH143" s="173"/>
    </row>
    <row r="144" spans="1:34" s="31" customFormat="1" ht="22.5">
      <c r="A144" s="699"/>
      <c r="B144" s="699">
        <v>1</v>
      </c>
      <c r="C144" s="173"/>
      <c r="D144" s="173"/>
      <c r="E144" s="284"/>
      <c r="F144" s="284"/>
      <c r="G144" s="284"/>
      <c r="H144" s="284"/>
      <c r="I144" s="151"/>
      <c r="J144" s="505"/>
      <c r="K144" s="507"/>
      <c r="L144" s="402" t="str">
        <f>mergeValue(A144) &amp;"."&amp; mergeValue(B144)</f>
        <v>1.1</v>
      </c>
      <c r="M144" s="418" t="s">
        <v>15</v>
      </c>
      <c r="N144" s="437"/>
      <c r="O144" s="711"/>
      <c r="P144" s="711"/>
      <c r="Q144" s="711"/>
      <c r="R144" s="711"/>
      <c r="S144" s="711"/>
      <c r="T144" s="711"/>
      <c r="U144" s="711"/>
      <c r="V144" s="711"/>
      <c r="W144" s="446" t="s">
        <v>459</v>
      </c>
      <c r="X144" s="173"/>
      <c r="Y144" s="173"/>
      <c r="Z144" s="173"/>
      <c r="AA144" s="173"/>
      <c r="AB144" s="173"/>
      <c r="AC144" s="173"/>
      <c r="AD144" s="173"/>
      <c r="AE144" s="173"/>
      <c r="AF144" s="173"/>
      <c r="AG144" s="173"/>
      <c r="AH144" s="173"/>
    </row>
    <row r="145" spans="1:35" s="31" customFormat="1" ht="22.5">
      <c r="A145" s="699"/>
      <c r="B145" s="699"/>
      <c r="C145" s="699">
        <v>1</v>
      </c>
      <c r="D145" s="173"/>
      <c r="E145" s="284"/>
      <c r="F145" s="284"/>
      <c r="G145" s="284"/>
      <c r="H145" s="284"/>
      <c r="I145" s="508"/>
      <c r="J145" s="505"/>
      <c r="K145" s="507"/>
      <c r="L145" s="402" t="str">
        <f>mergeValue(A145) &amp;"."&amp; mergeValue(B145)&amp;"."&amp; mergeValue(C145)</f>
        <v>1.1.1</v>
      </c>
      <c r="M145" s="419" t="s">
        <v>7</v>
      </c>
      <c r="N145" s="437"/>
      <c r="O145" s="711"/>
      <c r="P145" s="711"/>
      <c r="Q145" s="711"/>
      <c r="R145" s="711"/>
      <c r="S145" s="711"/>
      <c r="T145" s="711"/>
      <c r="U145" s="711"/>
      <c r="V145" s="711"/>
      <c r="W145" s="446" t="s">
        <v>600</v>
      </c>
      <c r="X145" s="173"/>
      <c r="Y145" s="173"/>
      <c r="Z145" s="173"/>
      <c r="AA145" s="173"/>
      <c r="AB145" s="173"/>
      <c r="AC145" s="173"/>
      <c r="AD145" s="173"/>
      <c r="AE145" s="173"/>
      <c r="AF145" s="173"/>
      <c r="AG145" s="173"/>
      <c r="AH145" s="173"/>
    </row>
    <row r="146" spans="1:35" s="31" customFormat="1" ht="22.5">
      <c r="A146" s="699"/>
      <c r="B146" s="699"/>
      <c r="C146" s="699"/>
      <c r="D146" s="699">
        <v>1</v>
      </c>
      <c r="E146" s="284"/>
      <c r="F146" s="284"/>
      <c r="G146" s="284"/>
      <c r="H146" s="284"/>
      <c r="I146" s="508"/>
      <c r="J146" s="505"/>
      <c r="K146" s="507"/>
      <c r="L146" s="402" t="str">
        <f>mergeValue(A146) &amp;"."&amp; mergeValue(B146)&amp;"."&amp; mergeValue(C146)&amp;"."&amp; mergeValue(D146)</f>
        <v>1.1.1.1</v>
      </c>
      <c r="M146" s="420" t="s">
        <v>21</v>
      </c>
      <c r="N146" s="437"/>
      <c r="O146" s="711"/>
      <c r="P146" s="711"/>
      <c r="Q146" s="711"/>
      <c r="R146" s="711"/>
      <c r="S146" s="711"/>
      <c r="T146" s="711"/>
      <c r="U146" s="711"/>
      <c r="V146" s="711"/>
      <c r="W146" s="446" t="s">
        <v>601</v>
      </c>
      <c r="X146" s="173"/>
      <c r="Y146" s="173"/>
      <c r="Z146" s="173"/>
      <c r="AA146" s="173"/>
      <c r="AB146" s="173"/>
      <c r="AC146" s="173"/>
      <c r="AD146" s="173"/>
      <c r="AE146" s="173"/>
      <c r="AF146" s="173"/>
      <c r="AG146" s="173"/>
      <c r="AH146" s="173"/>
    </row>
    <row r="147" spans="1:35" s="31" customFormat="1" ht="11.25" hidden="1" customHeight="1">
      <c r="A147" s="699"/>
      <c r="B147" s="699"/>
      <c r="C147" s="699"/>
      <c r="D147" s="699"/>
      <c r="E147" s="699">
        <v>1</v>
      </c>
      <c r="F147" s="284"/>
      <c r="G147" s="284"/>
      <c r="H147" s="173">
        <v>1</v>
      </c>
      <c r="I147" s="699">
        <v>1</v>
      </c>
      <c r="J147" s="284"/>
      <c r="K147" s="511"/>
      <c r="L147" s="402"/>
      <c r="M147" s="422"/>
      <c r="N147" s="169"/>
      <c r="O147" s="401"/>
      <c r="P147" s="401"/>
      <c r="Q147" s="401"/>
      <c r="R147" s="401"/>
      <c r="S147" s="401"/>
      <c r="T147" s="401"/>
      <c r="U147" s="401"/>
      <c r="V147" s="402"/>
      <c r="W147" s="169"/>
      <c r="X147" s="173"/>
      <c r="Y147" s="173"/>
      <c r="Z147" s="173"/>
      <c r="AA147" s="173"/>
      <c r="AB147" s="173"/>
      <c r="AC147" s="173"/>
      <c r="AD147" s="173"/>
      <c r="AE147" s="173"/>
      <c r="AF147" s="173"/>
      <c r="AG147" s="173"/>
      <c r="AH147" s="173"/>
    </row>
    <row r="148" spans="1:35" s="31" customFormat="1" ht="33.75">
      <c r="A148" s="699"/>
      <c r="B148" s="699"/>
      <c r="C148" s="699"/>
      <c r="D148" s="699"/>
      <c r="E148" s="699"/>
      <c r="F148" s="699">
        <v>1</v>
      </c>
      <c r="G148" s="173"/>
      <c r="H148" s="173"/>
      <c r="I148" s="699"/>
      <c r="J148" s="699">
        <v>1</v>
      </c>
      <c r="K148" s="512"/>
      <c r="L148" s="402" t="str">
        <f>mergeValue(A148) &amp;"."&amp; mergeValue(B148)&amp;"."&amp; mergeValue(C148)&amp;"."&amp; mergeValue(D148)&amp;"."&amp;  mergeValue(F148)</f>
        <v>1.1.1.1.1</v>
      </c>
      <c r="M148" s="423" t="s">
        <v>9</v>
      </c>
      <c r="N148" s="169"/>
      <c r="O148" s="701"/>
      <c r="P148" s="701"/>
      <c r="Q148" s="701"/>
      <c r="R148" s="701"/>
      <c r="S148" s="701"/>
      <c r="T148" s="701"/>
      <c r="U148" s="701"/>
      <c r="V148" s="701"/>
      <c r="W148" s="446" t="s">
        <v>720</v>
      </c>
      <c r="X148" s="173"/>
      <c r="Y148" s="182" t="str">
        <f>strCheckUnique(Z148:Z151)</f>
        <v/>
      </c>
      <c r="Z148" s="173"/>
      <c r="AA148" s="182"/>
      <c r="AB148" s="173"/>
      <c r="AC148" s="173"/>
      <c r="AD148" s="173"/>
      <c r="AE148" s="173"/>
      <c r="AF148" s="173"/>
      <c r="AG148" s="173"/>
      <c r="AH148" s="173"/>
    </row>
    <row r="149" spans="1:35" s="31" customFormat="1" ht="99" customHeight="1">
      <c r="A149" s="699"/>
      <c r="B149" s="699"/>
      <c r="C149" s="699"/>
      <c r="D149" s="699"/>
      <c r="E149" s="699"/>
      <c r="F149" s="699"/>
      <c r="G149" s="173">
        <v>1</v>
      </c>
      <c r="H149" s="173"/>
      <c r="I149" s="699"/>
      <c r="J149" s="699"/>
      <c r="K149" s="512">
        <v>1</v>
      </c>
      <c r="L149" s="402" t="str">
        <f>mergeValue(A149) &amp;"."&amp; mergeValue(B149)&amp;"."&amp; mergeValue(C149)&amp;"."&amp; mergeValue(D149)&amp;"."&amp; mergeValue(F149)&amp;"."&amp; mergeValue(G149)</f>
        <v>1.1.1.1.1.1</v>
      </c>
      <c r="M149" s="528"/>
      <c r="N149" s="439"/>
      <c r="O149" s="428"/>
      <c r="P149" s="428"/>
      <c r="Q149" s="539"/>
      <c r="R149" s="705"/>
      <c r="S149" s="695" t="s">
        <v>83</v>
      </c>
      <c r="T149" s="705"/>
      <c r="U149" s="695" t="s">
        <v>84</v>
      </c>
      <c r="V149" s="436"/>
      <c r="W149" s="669" t="s">
        <v>733</v>
      </c>
      <c r="X149" s="173" t="str">
        <f>strCheckDate(O150:V150)</f>
        <v/>
      </c>
      <c r="Y149" s="182"/>
      <c r="Z149" s="182" t="str">
        <f>IF(M149="","",M149 )</f>
        <v/>
      </c>
      <c r="AA149" s="182"/>
      <c r="AB149" s="182"/>
      <c r="AC149" s="182"/>
      <c r="AD149" s="173"/>
      <c r="AE149" s="173"/>
      <c r="AF149" s="173"/>
      <c r="AG149" s="173"/>
      <c r="AH149" s="173"/>
    </row>
    <row r="150" spans="1:35" s="31" customFormat="1" ht="0.2" customHeight="1">
      <c r="A150" s="699"/>
      <c r="B150" s="699"/>
      <c r="C150" s="699"/>
      <c r="D150" s="699"/>
      <c r="E150" s="699"/>
      <c r="F150" s="699"/>
      <c r="G150" s="173"/>
      <c r="H150" s="173"/>
      <c r="I150" s="699"/>
      <c r="J150" s="699"/>
      <c r="K150" s="512"/>
      <c r="L150" s="244"/>
      <c r="M150" s="451"/>
      <c r="N150" s="439"/>
      <c r="O150" s="428"/>
      <c r="P150" s="428"/>
      <c r="Q150" s="438" t="str">
        <f>R149 &amp; "-" &amp; T149</f>
        <v>-</v>
      </c>
      <c r="R150" s="694"/>
      <c r="S150" s="695"/>
      <c r="T150" s="694"/>
      <c r="U150" s="695"/>
      <c r="V150" s="436"/>
      <c r="W150" s="670"/>
      <c r="X150" s="173"/>
      <c r="Y150" s="173"/>
      <c r="Z150" s="173"/>
      <c r="AA150" s="173"/>
      <c r="AB150" s="173"/>
      <c r="AC150" s="173"/>
      <c r="AD150" s="173"/>
      <c r="AE150" s="173"/>
      <c r="AF150" s="173"/>
      <c r="AG150" s="173"/>
      <c r="AH150" s="173"/>
    </row>
    <row r="151" spans="1:35" ht="15" customHeight="1">
      <c r="A151" s="699"/>
      <c r="B151" s="699"/>
      <c r="C151" s="699"/>
      <c r="D151" s="699"/>
      <c r="E151" s="699"/>
      <c r="F151" s="699"/>
      <c r="G151" s="284"/>
      <c r="H151" s="173"/>
      <c r="I151" s="699"/>
      <c r="J151" s="699"/>
      <c r="K151" s="511"/>
      <c r="L151" s="416"/>
      <c r="M151" s="424" t="s">
        <v>24</v>
      </c>
      <c r="N151" s="421"/>
      <c r="O151" s="417"/>
      <c r="P151" s="417"/>
      <c r="Q151" s="417"/>
      <c r="R151" s="432"/>
      <c r="S151" s="141"/>
      <c r="T151" s="429"/>
      <c r="U151" s="421"/>
      <c r="V151" s="426"/>
      <c r="W151" s="671"/>
      <c r="X151" s="175"/>
      <c r="Y151" s="175"/>
      <c r="Z151" s="175"/>
      <c r="AA151" s="175"/>
      <c r="AB151" s="175"/>
      <c r="AC151" s="175"/>
      <c r="AD151" s="175"/>
      <c r="AE151" s="175"/>
      <c r="AF151" s="175"/>
      <c r="AG151" s="175"/>
      <c r="AH151" s="175"/>
    </row>
    <row r="152" spans="1:35" ht="15" customHeight="1">
      <c r="A152" s="699"/>
      <c r="B152" s="699"/>
      <c r="C152" s="699"/>
      <c r="D152" s="699"/>
      <c r="E152" s="699"/>
      <c r="F152" s="284"/>
      <c r="G152" s="284"/>
      <c r="H152" s="173"/>
      <c r="I152" s="699"/>
      <c r="J152" s="284"/>
      <c r="K152" s="511"/>
      <c r="L152" s="416"/>
      <c r="M152" s="421" t="s">
        <v>10</v>
      </c>
      <c r="N152" s="130"/>
      <c r="O152" s="417"/>
      <c r="P152" s="417"/>
      <c r="Q152" s="417"/>
      <c r="R152" s="432"/>
      <c r="S152" s="141"/>
      <c r="T152" s="429"/>
      <c r="U152" s="130"/>
      <c r="V152" s="141"/>
      <c r="W152" s="426"/>
      <c r="X152" s="175"/>
      <c r="Y152" s="175"/>
      <c r="Z152" s="175"/>
      <c r="AA152" s="175"/>
      <c r="AB152" s="175"/>
      <c r="AC152" s="175"/>
      <c r="AD152" s="175"/>
      <c r="AE152" s="175"/>
      <c r="AF152" s="175"/>
      <c r="AG152" s="175"/>
      <c r="AH152" s="175"/>
    </row>
    <row r="153" spans="1:35" ht="15" hidden="1" customHeight="1">
      <c r="A153" s="699"/>
      <c r="B153" s="699"/>
      <c r="C153" s="699"/>
      <c r="D153" s="699"/>
      <c r="E153" s="510"/>
      <c r="F153" s="284"/>
      <c r="G153" s="284"/>
      <c r="H153" s="284"/>
      <c r="I153" s="506"/>
      <c r="J153" s="73"/>
      <c r="K153" s="509"/>
      <c r="L153" s="416"/>
      <c r="M153" s="421"/>
      <c r="N153" s="421"/>
      <c r="O153" s="421"/>
      <c r="P153" s="421"/>
      <c r="Q153" s="421"/>
      <c r="R153" s="421"/>
      <c r="S153" s="421"/>
      <c r="T153" s="421"/>
      <c r="U153" s="421"/>
      <c r="V153" s="141"/>
      <c r="W153" s="426"/>
      <c r="X153" s="175"/>
      <c r="Y153" s="175"/>
      <c r="Z153" s="175"/>
      <c r="AA153" s="175"/>
      <c r="AB153" s="175"/>
      <c r="AC153" s="175"/>
      <c r="AD153" s="175"/>
      <c r="AE153" s="175"/>
      <c r="AF153" s="175"/>
      <c r="AG153" s="175"/>
      <c r="AH153" s="175"/>
      <c r="AI153" s="175"/>
    </row>
    <row r="154" spans="1:35" ht="15" customHeight="1">
      <c r="A154" s="699"/>
      <c r="B154" s="699"/>
      <c r="C154" s="699"/>
      <c r="D154" s="510"/>
      <c r="E154" s="510"/>
      <c r="F154" s="284"/>
      <c r="G154" s="284"/>
      <c r="H154" s="284"/>
      <c r="I154" s="506"/>
      <c r="J154" s="73"/>
      <c r="K154" s="509"/>
      <c r="L154" s="416"/>
      <c r="M154" s="130" t="s">
        <v>16</v>
      </c>
      <c r="N154" s="129"/>
      <c r="O154" s="417"/>
      <c r="P154" s="417"/>
      <c r="Q154" s="417"/>
      <c r="R154" s="432"/>
      <c r="S154" s="141"/>
      <c r="T154" s="429"/>
      <c r="U154" s="129"/>
      <c r="V154" s="141"/>
      <c r="W154" s="426"/>
      <c r="X154" s="175"/>
      <c r="Y154" s="175"/>
      <c r="Z154" s="175"/>
      <c r="AA154" s="175"/>
      <c r="AB154" s="175"/>
      <c r="AC154" s="175"/>
      <c r="AD154" s="175"/>
      <c r="AE154" s="175"/>
      <c r="AF154" s="175"/>
      <c r="AG154" s="175"/>
      <c r="AH154" s="175"/>
    </row>
    <row r="155" spans="1:35" ht="15" customHeight="1">
      <c r="A155" s="699"/>
      <c r="B155" s="699"/>
      <c r="C155" s="510"/>
      <c r="D155" s="510"/>
      <c r="E155" s="510"/>
      <c r="F155" s="510"/>
      <c r="G155" s="515"/>
      <c r="H155" s="506"/>
      <c r="I155" s="513"/>
      <c r="J155" s="73"/>
      <c r="K155" s="514"/>
      <c r="L155" s="416"/>
      <c r="M155" s="129" t="s">
        <v>17</v>
      </c>
      <c r="N155" s="129"/>
      <c r="O155" s="417"/>
      <c r="P155" s="417"/>
      <c r="Q155" s="417"/>
      <c r="R155" s="432"/>
      <c r="S155" s="141"/>
      <c r="T155" s="429"/>
      <c r="U155" s="129"/>
      <c r="V155" s="141"/>
      <c r="W155" s="426"/>
      <c r="X155" s="175"/>
      <c r="Y155" s="175"/>
      <c r="Z155" s="175"/>
      <c r="AA155" s="175"/>
      <c r="AB155" s="175"/>
      <c r="AC155" s="175"/>
      <c r="AD155" s="175"/>
      <c r="AE155" s="175"/>
      <c r="AF155" s="175"/>
      <c r="AG155" s="175"/>
      <c r="AH155" s="175"/>
    </row>
    <row r="156" spans="1:35" ht="15" customHeight="1">
      <c r="A156" s="699"/>
      <c r="B156" s="510"/>
      <c r="C156" s="510"/>
      <c r="D156" s="510"/>
      <c r="E156" s="510"/>
      <c r="F156" s="510"/>
      <c r="G156" s="515"/>
      <c r="H156" s="506"/>
      <c r="I156" s="506"/>
      <c r="J156" s="73"/>
      <c r="K156" s="509"/>
      <c r="L156" s="416"/>
      <c r="M156" s="135" t="s">
        <v>18</v>
      </c>
      <c r="N156" s="129"/>
      <c r="O156" s="417"/>
      <c r="P156" s="417"/>
      <c r="Q156" s="417"/>
      <c r="R156" s="432"/>
      <c r="S156" s="141"/>
      <c r="T156" s="429"/>
      <c r="U156" s="129"/>
      <c r="V156" s="141"/>
      <c r="W156" s="426"/>
      <c r="X156" s="175"/>
      <c r="Y156" s="175"/>
      <c r="Z156" s="175"/>
      <c r="AA156" s="175"/>
      <c r="AB156" s="175"/>
      <c r="AC156" s="175"/>
      <c r="AD156" s="175"/>
      <c r="AE156" s="175"/>
      <c r="AF156" s="175"/>
      <c r="AG156" s="175"/>
      <c r="AH156" s="175"/>
    </row>
    <row r="157" spans="1:35" ht="15" customHeight="1">
      <c r="L157" s="416"/>
      <c r="M157" s="144" t="s">
        <v>308</v>
      </c>
      <c r="N157" s="129"/>
      <c r="O157" s="417"/>
      <c r="P157" s="417"/>
      <c r="Q157" s="417"/>
      <c r="R157" s="432"/>
      <c r="S157" s="141"/>
      <c r="T157" s="429"/>
      <c r="U157" s="129"/>
      <c r="V157" s="141"/>
      <c r="W157" s="426"/>
      <c r="X157" s="175"/>
      <c r="Y157" s="175"/>
      <c r="Z157" s="175"/>
      <c r="AA157" s="175"/>
      <c r="AB157" s="175"/>
      <c r="AC157" s="175"/>
      <c r="AD157" s="175"/>
      <c r="AE157" s="175"/>
      <c r="AF157" s="175"/>
      <c r="AG157" s="175"/>
      <c r="AH157" s="175"/>
    </row>
    <row r="158" spans="1:35" ht="17.100000000000001" customHeight="1">
      <c r="X158" s="175"/>
      <c r="Y158" s="175"/>
      <c r="Z158" s="175"/>
      <c r="AA158" s="175"/>
      <c r="AB158" s="175"/>
      <c r="AC158" s="175"/>
      <c r="AD158" s="175"/>
      <c r="AE158" s="175"/>
      <c r="AF158" s="175"/>
      <c r="AG158" s="175"/>
      <c r="AH158" s="175"/>
    </row>
    <row r="159" spans="1:35" s="30" customFormat="1" ht="17.100000000000001" customHeight="1">
      <c r="G159" s="30" t="s">
        <v>12</v>
      </c>
      <c r="I159" s="30" t="s">
        <v>183</v>
      </c>
      <c r="V159" s="137"/>
      <c r="X159" s="185"/>
      <c r="Y159" s="185"/>
      <c r="Z159" s="185"/>
      <c r="AA159" s="185"/>
      <c r="AB159" s="185"/>
      <c r="AC159" s="185"/>
      <c r="AD159" s="185"/>
      <c r="AE159" s="185"/>
      <c r="AF159" s="185"/>
      <c r="AG159" s="185"/>
      <c r="AH159" s="185"/>
    </row>
    <row r="160" spans="1:35" ht="17.100000000000001" customHeight="1">
      <c r="T160" s="105"/>
      <c r="U160" s="36"/>
      <c r="X160" s="175"/>
      <c r="Y160" s="175"/>
      <c r="Z160" s="175"/>
      <c r="AA160" s="175"/>
      <c r="AB160" s="175"/>
      <c r="AC160" s="175"/>
      <c r="AD160" s="175"/>
      <c r="AE160" s="175"/>
      <c r="AF160" s="175"/>
      <c r="AG160" s="175"/>
      <c r="AH160" s="175"/>
    </row>
    <row r="161" spans="1:33" s="31" customFormat="1" ht="22.5">
      <c r="A161" s="699">
        <v>1</v>
      </c>
      <c r="B161" s="173"/>
      <c r="C161" s="173"/>
      <c r="D161" s="173"/>
      <c r="E161" s="184"/>
      <c r="F161" s="284"/>
      <c r="G161" s="284"/>
      <c r="H161" s="284"/>
      <c r="I161" s="194"/>
      <c r="J161" s="506"/>
      <c r="K161" s="509"/>
      <c r="L161" s="402">
        <f>mergeValue(A161)</f>
        <v>1</v>
      </c>
      <c r="M161" s="450" t="s">
        <v>19</v>
      </c>
      <c r="N161" s="437"/>
      <c r="O161" s="771"/>
      <c r="P161" s="772"/>
      <c r="Q161" s="772"/>
      <c r="R161" s="772"/>
      <c r="S161" s="772"/>
      <c r="T161" s="772"/>
      <c r="U161" s="772"/>
      <c r="V161" s="773"/>
      <c r="W161" s="446" t="s">
        <v>718</v>
      </c>
      <c r="X161" s="173"/>
      <c r="Y161" s="173"/>
      <c r="Z161" s="173"/>
      <c r="AA161" s="173"/>
      <c r="AB161" s="173"/>
      <c r="AC161" s="173"/>
      <c r="AD161" s="173"/>
      <c r="AE161" s="173"/>
      <c r="AF161" s="173"/>
      <c r="AG161" s="173"/>
    </row>
    <row r="162" spans="1:33" s="31" customFormat="1" ht="22.5">
      <c r="A162" s="699"/>
      <c r="B162" s="699">
        <v>1</v>
      </c>
      <c r="C162" s="173"/>
      <c r="D162" s="173"/>
      <c r="E162" s="284"/>
      <c r="F162" s="284"/>
      <c r="G162" s="284"/>
      <c r="H162" s="284"/>
      <c r="I162" s="151"/>
      <c r="J162" s="505"/>
      <c r="K162" s="507"/>
      <c r="L162" s="402" t="str">
        <f>mergeValue(A162) &amp;"."&amp; mergeValue(B162)</f>
        <v>1.1</v>
      </c>
      <c r="M162" s="418" t="s">
        <v>15</v>
      </c>
      <c r="N162" s="437"/>
      <c r="O162" s="771"/>
      <c r="P162" s="772"/>
      <c r="Q162" s="772"/>
      <c r="R162" s="772"/>
      <c r="S162" s="772"/>
      <c r="T162" s="772"/>
      <c r="U162" s="772"/>
      <c r="V162" s="773"/>
      <c r="W162" s="446" t="s">
        <v>459</v>
      </c>
      <c r="X162" s="173"/>
      <c r="Y162" s="173"/>
      <c r="Z162" s="173"/>
      <c r="AA162" s="173"/>
      <c r="AB162" s="173"/>
      <c r="AC162" s="173"/>
      <c r="AD162" s="173"/>
      <c r="AE162" s="173"/>
      <c r="AF162" s="173"/>
      <c r="AG162" s="173"/>
    </row>
    <row r="163" spans="1:33" s="31" customFormat="1" ht="22.5">
      <c r="A163" s="699"/>
      <c r="B163" s="699"/>
      <c r="C163" s="699">
        <v>1</v>
      </c>
      <c r="D163" s="173"/>
      <c r="E163" s="284"/>
      <c r="F163" s="284"/>
      <c r="G163" s="284"/>
      <c r="H163" s="284"/>
      <c r="I163" s="508"/>
      <c r="J163" s="505"/>
      <c r="K163" s="507"/>
      <c r="L163" s="402" t="str">
        <f>mergeValue(A163) &amp;"."&amp; mergeValue(B163)&amp;"."&amp; mergeValue(C163)</f>
        <v>1.1.1</v>
      </c>
      <c r="M163" s="419" t="s">
        <v>7</v>
      </c>
      <c r="N163" s="437"/>
      <c r="O163" s="771"/>
      <c r="P163" s="772"/>
      <c r="Q163" s="772"/>
      <c r="R163" s="772"/>
      <c r="S163" s="772"/>
      <c r="T163" s="772"/>
      <c r="U163" s="772"/>
      <c r="V163" s="773"/>
      <c r="W163" s="446" t="s">
        <v>600</v>
      </c>
      <c r="X163" s="173"/>
      <c r="Y163" s="173"/>
      <c r="Z163" s="173"/>
      <c r="AA163" s="173"/>
      <c r="AB163" s="173"/>
      <c r="AC163" s="173"/>
      <c r="AD163" s="173"/>
      <c r="AE163" s="173"/>
      <c r="AF163" s="173"/>
      <c r="AG163" s="173"/>
    </row>
    <row r="164" spans="1:33" s="31" customFormat="1" ht="22.5">
      <c r="A164" s="699"/>
      <c r="B164" s="699"/>
      <c r="C164" s="699"/>
      <c r="D164" s="699">
        <v>1</v>
      </c>
      <c r="E164" s="284"/>
      <c r="F164" s="284"/>
      <c r="G164" s="284"/>
      <c r="H164" s="284"/>
      <c r="I164" s="508"/>
      <c r="J164" s="505"/>
      <c r="K164" s="507"/>
      <c r="L164" s="402" t="str">
        <f>mergeValue(A164) &amp;"."&amp; mergeValue(B164)&amp;"."&amp; mergeValue(C164)&amp;"."&amp; mergeValue(D164)</f>
        <v>1.1.1.1</v>
      </c>
      <c r="M164" s="420" t="s">
        <v>21</v>
      </c>
      <c r="N164" s="437"/>
      <c r="O164" s="771"/>
      <c r="P164" s="772"/>
      <c r="Q164" s="772"/>
      <c r="R164" s="772"/>
      <c r="S164" s="772"/>
      <c r="T164" s="772"/>
      <c r="U164" s="772"/>
      <c r="V164" s="773"/>
      <c r="W164" s="446" t="s">
        <v>601</v>
      </c>
      <c r="X164" s="173"/>
      <c r="Y164" s="173"/>
      <c r="Z164" s="173"/>
      <c r="AA164" s="173"/>
      <c r="AB164" s="173"/>
      <c r="AC164" s="173"/>
      <c r="AD164" s="173"/>
      <c r="AE164" s="173"/>
      <c r="AF164" s="173"/>
      <c r="AG164" s="173"/>
    </row>
    <row r="165" spans="1:33" s="31" customFormat="1" ht="78.75">
      <c r="A165" s="699"/>
      <c r="B165" s="699"/>
      <c r="C165" s="699"/>
      <c r="D165" s="699"/>
      <c r="E165" s="699">
        <v>1</v>
      </c>
      <c r="F165" s="284"/>
      <c r="G165" s="284"/>
      <c r="H165" s="173">
        <v>1</v>
      </c>
      <c r="I165" s="699">
        <v>1</v>
      </c>
      <c r="J165" s="284"/>
      <c r="K165" s="511"/>
      <c r="L165" s="402" t="str">
        <f>mergeValue(A165) &amp;"."&amp; mergeValue(B165)&amp;"."&amp; mergeValue(C165)&amp;"."&amp; mergeValue(D165)&amp;"."&amp; mergeValue(E165)</f>
        <v>1.1.1.1.1</v>
      </c>
      <c r="M165" s="422" t="s">
        <v>8</v>
      </c>
      <c r="N165" s="169"/>
      <c r="O165" s="702"/>
      <c r="P165" s="703"/>
      <c r="Q165" s="703"/>
      <c r="R165" s="703"/>
      <c r="S165" s="703"/>
      <c r="T165" s="703"/>
      <c r="U165" s="703"/>
      <c r="V165" s="704"/>
      <c r="W165" s="446" t="s">
        <v>719</v>
      </c>
      <c r="X165" s="173"/>
      <c r="Y165" s="173"/>
      <c r="Z165" s="173"/>
      <c r="AA165" s="173"/>
      <c r="AB165" s="173"/>
      <c r="AC165" s="173"/>
      <c r="AD165" s="173"/>
      <c r="AE165" s="173"/>
      <c r="AF165" s="173"/>
      <c r="AG165" s="173"/>
    </row>
    <row r="166" spans="1:33" s="31" customFormat="1" ht="33.75">
      <c r="A166" s="699"/>
      <c r="B166" s="699"/>
      <c r="C166" s="699"/>
      <c r="D166" s="699"/>
      <c r="E166" s="699"/>
      <c r="F166" s="699">
        <v>1</v>
      </c>
      <c r="G166" s="173"/>
      <c r="H166" s="173"/>
      <c r="I166" s="699"/>
      <c r="J166" s="699">
        <v>1</v>
      </c>
      <c r="K166" s="512"/>
      <c r="L166" s="402" t="str">
        <f>mergeValue(A166) &amp;"."&amp; mergeValue(B166)&amp;"."&amp; mergeValue(C166)&amp;"."&amp; mergeValue(D166)&amp;"."&amp; mergeValue(E166)&amp;"."&amp; mergeValue(F166)</f>
        <v>1.1.1.1.1.1</v>
      </c>
      <c r="M166" s="423" t="s">
        <v>9</v>
      </c>
      <c r="N166" s="169"/>
      <c r="O166" s="702"/>
      <c r="P166" s="703"/>
      <c r="Q166" s="703"/>
      <c r="R166" s="703"/>
      <c r="S166" s="703"/>
      <c r="T166" s="703"/>
      <c r="U166" s="703"/>
      <c r="V166" s="704"/>
      <c r="W166" s="446" t="s">
        <v>720</v>
      </c>
      <c r="X166" s="173"/>
      <c r="Y166" s="182" t="str">
        <f>strCheckUnique(Z166:Z169)</f>
        <v/>
      </c>
      <c r="Z166" s="173"/>
      <c r="AA166" s="182" t="str">
        <f>IF(O166="","",O166 &amp; ":_")</f>
        <v/>
      </c>
      <c r="AB166" s="173"/>
      <c r="AC166" s="173"/>
      <c r="AD166" s="173"/>
      <c r="AE166" s="173"/>
      <c r="AF166" s="173"/>
      <c r="AG166" s="173"/>
    </row>
    <row r="167" spans="1:33" s="31" customFormat="1" ht="122.1" customHeight="1">
      <c r="A167" s="699"/>
      <c r="B167" s="699"/>
      <c r="C167" s="699"/>
      <c r="D167" s="699"/>
      <c r="E167" s="699"/>
      <c r="F167" s="699"/>
      <c r="G167" s="173">
        <v>1</v>
      </c>
      <c r="H167" s="173"/>
      <c r="I167" s="699"/>
      <c r="J167" s="699"/>
      <c r="K167" s="512">
        <v>1</v>
      </c>
      <c r="L167" s="402" t="str">
        <f>mergeValue(A167) &amp;"."&amp; mergeValue(B167)&amp;"."&amp; mergeValue(C167)&amp;"."&amp; mergeValue(D167)&amp;"."&amp; mergeValue(E167)&amp;"."&amp; mergeValue(F167)&amp;"."&amp; mergeValue(G167)</f>
        <v>1.1.1.1.1.1.1</v>
      </c>
      <c r="M167" s="528"/>
      <c r="N167" s="439"/>
      <c r="O167" s="534"/>
      <c r="P167" s="428"/>
      <c r="Q167" s="428"/>
      <c r="R167" s="705"/>
      <c r="S167" s="695" t="s">
        <v>83</v>
      </c>
      <c r="T167" s="705"/>
      <c r="U167" s="695" t="s">
        <v>83</v>
      </c>
      <c r="V167" s="436"/>
      <c r="W167" s="669" t="s">
        <v>721</v>
      </c>
      <c r="X167" s="173" t="str">
        <f>strCheckDate(O168:V168)</f>
        <v/>
      </c>
      <c r="Y167" s="182"/>
      <c r="Z167" s="182" t="str">
        <f>IF(M167="","",M167 )</f>
        <v/>
      </c>
      <c r="AA167" s="182"/>
      <c r="AB167" s="182"/>
      <c r="AC167" s="182"/>
      <c r="AD167" s="173"/>
      <c r="AE167" s="173"/>
      <c r="AF167" s="173"/>
      <c r="AG167" s="173"/>
    </row>
    <row r="168" spans="1:33" s="31" customFormat="1" ht="11.25" hidden="1" customHeight="1">
      <c r="A168" s="699"/>
      <c r="B168" s="699"/>
      <c r="C168" s="699"/>
      <c r="D168" s="699"/>
      <c r="E168" s="699"/>
      <c r="F168" s="699"/>
      <c r="G168" s="173"/>
      <c r="H168" s="173"/>
      <c r="I168" s="699"/>
      <c r="J168" s="699"/>
      <c r="K168" s="512"/>
      <c r="L168" s="244"/>
      <c r="M168" s="451"/>
      <c r="N168" s="439"/>
      <c r="O168" s="438"/>
      <c r="P168" s="428"/>
      <c r="Q168" s="438" t="str">
        <f>R167 &amp; "-" &amp; T167</f>
        <v>-</v>
      </c>
      <c r="R168" s="694"/>
      <c r="S168" s="695"/>
      <c r="T168" s="694"/>
      <c r="U168" s="695"/>
      <c r="V168" s="436"/>
      <c r="W168" s="670"/>
      <c r="X168" s="173"/>
      <c r="Y168" s="173"/>
      <c r="Z168" s="173"/>
      <c r="AA168" s="173"/>
      <c r="AB168" s="173"/>
      <c r="AC168" s="173"/>
      <c r="AD168" s="173"/>
      <c r="AE168" s="173"/>
      <c r="AF168" s="173"/>
      <c r="AG168" s="173"/>
    </row>
    <row r="169" spans="1:33" ht="15" customHeight="1">
      <c r="A169" s="699"/>
      <c r="B169" s="699"/>
      <c r="C169" s="699"/>
      <c r="D169" s="699"/>
      <c r="E169" s="699"/>
      <c r="F169" s="699"/>
      <c r="G169" s="284"/>
      <c r="H169" s="173"/>
      <c r="I169" s="699"/>
      <c r="J169" s="699"/>
      <c r="K169" s="511"/>
      <c r="L169" s="416"/>
      <c r="M169" s="425" t="s">
        <v>24</v>
      </c>
      <c r="N169" s="421"/>
      <c r="O169" s="417"/>
      <c r="P169" s="417"/>
      <c r="Q169" s="417"/>
      <c r="R169" s="432"/>
      <c r="S169" s="141"/>
      <c r="T169" s="429"/>
      <c r="U169" s="421"/>
      <c r="V169" s="426"/>
      <c r="W169" s="671"/>
      <c r="X169" s="175"/>
      <c r="Y169" s="175"/>
      <c r="Z169" s="175"/>
      <c r="AA169" s="175"/>
      <c r="AB169" s="175"/>
      <c r="AC169" s="175"/>
      <c r="AD169" s="175"/>
      <c r="AE169" s="175"/>
      <c r="AF169" s="175"/>
      <c r="AG169" s="175"/>
    </row>
    <row r="170" spans="1:33" ht="15" customHeight="1">
      <c r="A170" s="699"/>
      <c r="B170" s="699"/>
      <c r="C170" s="699"/>
      <c r="D170" s="699"/>
      <c r="E170" s="699"/>
      <c r="F170" s="284"/>
      <c r="G170" s="284"/>
      <c r="H170" s="173"/>
      <c r="I170" s="699"/>
      <c r="J170" s="284"/>
      <c r="K170" s="511"/>
      <c r="L170" s="416"/>
      <c r="M170" s="424" t="s">
        <v>10</v>
      </c>
      <c r="N170" s="130"/>
      <c r="O170" s="417"/>
      <c r="P170" s="417"/>
      <c r="Q170" s="417"/>
      <c r="R170" s="432"/>
      <c r="S170" s="141"/>
      <c r="T170" s="429"/>
      <c r="U170" s="130"/>
      <c r="V170" s="141"/>
      <c r="W170" s="426"/>
      <c r="X170" s="175"/>
      <c r="Y170" s="175"/>
      <c r="Z170" s="175"/>
      <c r="AA170" s="175"/>
      <c r="AB170" s="175"/>
      <c r="AC170" s="175"/>
      <c r="AD170" s="175"/>
      <c r="AE170" s="175"/>
      <c r="AF170" s="175"/>
      <c r="AG170" s="175"/>
    </row>
    <row r="171" spans="1:33" ht="15" customHeight="1">
      <c r="A171" s="699"/>
      <c r="B171" s="699"/>
      <c r="C171" s="699"/>
      <c r="D171" s="699"/>
      <c r="E171" s="510"/>
      <c r="F171" s="284"/>
      <c r="G171" s="284"/>
      <c r="H171" s="284"/>
      <c r="I171" s="506"/>
      <c r="J171" s="73"/>
      <c r="K171" s="509"/>
      <c r="L171" s="416"/>
      <c r="M171" s="421" t="s">
        <v>11</v>
      </c>
      <c r="N171" s="129"/>
      <c r="O171" s="417"/>
      <c r="P171" s="417"/>
      <c r="Q171" s="417"/>
      <c r="R171" s="432"/>
      <c r="S171" s="141"/>
      <c r="T171" s="429"/>
      <c r="U171" s="129"/>
      <c r="V171" s="141"/>
      <c r="W171" s="426"/>
      <c r="X171" s="175"/>
      <c r="Y171" s="175"/>
      <c r="Z171" s="175"/>
      <c r="AA171" s="175"/>
      <c r="AB171" s="175"/>
      <c r="AC171" s="175"/>
      <c r="AD171" s="175"/>
      <c r="AE171" s="175"/>
      <c r="AF171" s="175"/>
      <c r="AG171" s="175"/>
    </row>
    <row r="172" spans="1:33" ht="15" customHeight="1">
      <c r="A172" s="699"/>
      <c r="B172" s="699"/>
      <c r="C172" s="699"/>
      <c r="D172" s="510"/>
      <c r="E172" s="510"/>
      <c r="F172" s="284"/>
      <c r="G172" s="284"/>
      <c r="H172" s="284"/>
      <c r="I172" s="506"/>
      <c r="J172" s="73"/>
      <c r="K172" s="509"/>
      <c r="L172" s="416"/>
      <c r="M172" s="130" t="s">
        <v>16</v>
      </c>
      <c r="N172" s="129"/>
      <c r="O172" s="417"/>
      <c r="P172" s="417"/>
      <c r="Q172" s="417"/>
      <c r="R172" s="432"/>
      <c r="S172" s="141"/>
      <c r="T172" s="429"/>
      <c r="U172" s="129"/>
      <c r="V172" s="141"/>
      <c r="W172" s="426"/>
      <c r="X172" s="175"/>
      <c r="Y172" s="175"/>
      <c r="Z172" s="175"/>
      <c r="AA172" s="175"/>
      <c r="AB172" s="175"/>
      <c r="AC172" s="175"/>
      <c r="AD172" s="175"/>
      <c r="AE172" s="175"/>
      <c r="AF172" s="175"/>
      <c r="AG172" s="175"/>
    </row>
    <row r="173" spans="1:33" ht="15" customHeight="1">
      <c r="A173" s="699"/>
      <c r="B173" s="699"/>
      <c r="C173" s="510"/>
      <c r="D173" s="510"/>
      <c r="E173" s="510"/>
      <c r="F173" s="510"/>
      <c r="G173" s="515"/>
      <c r="H173" s="506"/>
      <c r="I173" s="513"/>
      <c r="J173" s="73"/>
      <c r="K173" s="514"/>
      <c r="L173" s="416"/>
      <c r="M173" s="129" t="s">
        <v>17</v>
      </c>
      <c r="N173" s="129"/>
      <c r="O173" s="417"/>
      <c r="P173" s="417"/>
      <c r="Q173" s="417"/>
      <c r="R173" s="432"/>
      <c r="S173" s="141"/>
      <c r="T173" s="429"/>
      <c r="U173" s="129"/>
      <c r="V173" s="141"/>
      <c r="W173" s="426"/>
      <c r="X173" s="175"/>
      <c r="Y173" s="175"/>
      <c r="Z173" s="175"/>
      <c r="AA173" s="175"/>
      <c r="AB173" s="175"/>
      <c r="AC173" s="175"/>
      <c r="AD173" s="175"/>
      <c r="AE173" s="175"/>
      <c r="AF173" s="175"/>
      <c r="AG173" s="175"/>
    </row>
    <row r="174" spans="1:33" ht="15" customHeight="1">
      <c r="A174" s="699"/>
      <c r="B174" s="510"/>
      <c r="C174" s="510"/>
      <c r="D174" s="510"/>
      <c r="E174" s="510"/>
      <c r="F174" s="510"/>
      <c r="G174" s="515"/>
      <c r="H174" s="506"/>
      <c r="I174" s="506"/>
      <c r="J174" s="73"/>
      <c r="K174" s="509"/>
      <c r="L174" s="416"/>
      <c r="M174" s="135" t="s">
        <v>18</v>
      </c>
      <c r="N174" s="129"/>
      <c r="O174" s="417"/>
      <c r="P174" s="417"/>
      <c r="Q174" s="417"/>
      <c r="R174" s="432"/>
      <c r="S174" s="141"/>
      <c r="T174" s="429"/>
      <c r="U174" s="129"/>
      <c r="V174" s="141"/>
      <c r="W174" s="426"/>
      <c r="X174" s="175"/>
      <c r="Y174" s="175"/>
      <c r="Z174" s="175"/>
      <c r="AA174" s="175"/>
      <c r="AB174" s="175"/>
      <c r="AC174" s="175"/>
      <c r="AD174" s="175"/>
      <c r="AE174" s="175"/>
      <c r="AF174" s="175"/>
      <c r="AG174" s="175"/>
    </row>
    <row r="175" spans="1:33" ht="15" customHeight="1">
      <c r="L175" s="416"/>
      <c r="M175" s="144" t="s">
        <v>308</v>
      </c>
      <c r="N175" s="129"/>
      <c r="O175" s="417"/>
      <c r="P175" s="417"/>
      <c r="Q175" s="417"/>
      <c r="R175" s="432"/>
      <c r="S175" s="141"/>
      <c r="T175" s="429"/>
      <c r="U175" s="129"/>
      <c r="V175" s="417"/>
      <c r="W175" s="417"/>
      <c r="X175" s="417"/>
      <c r="Y175" s="432"/>
      <c r="Z175" s="141"/>
      <c r="AA175" s="429"/>
      <c r="AB175" s="129"/>
      <c r="AC175" s="141"/>
      <c r="AD175" s="426"/>
      <c r="AE175" s="175"/>
      <c r="AF175" s="175"/>
      <c r="AG175" s="175"/>
    </row>
    <row r="177" spans="1:47" s="30" customFormat="1" ht="17.100000000000001" customHeight="1">
      <c r="G177" s="30" t="s">
        <v>12</v>
      </c>
      <c r="I177" s="30" t="s">
        <v>207</v>
      </c>
      <c r="AD177" s="137"/>
    </row>
    <row r="178" spans="1:47" ht="17.100000000000001" customHeight="1">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row>
    <row r="179" spans="1:47" s="31" customFormat="1" ht="22.5">
      <c r="A179" s="699">
        <v>1</v>
      </c>
      <c r="B179" s="173"/>
      <c r="C179" s="173"/>
      <c r="D179" s="173"/>
      <c r="E179" s="173"/>
      <c r="F179" s="173"/>
      <c r="G179" s="184"/>
      <c r="H179" s="184"/>
      <c r="I179" s="194"/>
      <c r="J179" s="74"/>
      <c r="K179" s="74"/>
      <c r="L179" s="402">
        <f>mergeValue(A179)</f>
        <v>1</v>
      </c>
      <c r="M179" s="450" t="s">
        <v>19</v>
      </c>
      <c r="N179" s="437"/>
      <c r="O179" s="771"/>
      <c r="P179" s="772"/>
      <c r="Q179" s="772"/>
      <c r="R179" s="772"/>
      <c r="S179" s="772"/>
      <c r="T179" s="772"/>
      <c r="U179" s="772"/>
      <c r="V179" s="772"/>
      <c r="W179" s="773"/>
      <c r="X179" s="169" t="s">
        <v>718</v>
      </c>
      <c r="Y179" s="173"/>
      <c r="Z179" s="173"/>
      <c r="AA179" s="173"/>
      <c r="AB179" s="173"/>
      <c r="AC179" s="173"/>
      <c r="AD179" s="173"/>
      <c r="AE179" s="173"/>
      <c r="AF179" s="173"/>
      <c r="AG179" s="173"/>
    </row>
    <row r="180" spans="1:47" s="31" customFormat="1" ht="22.5">
      <c r="A180" s="699"/>
      <c r="B180" s="699">
        <v>1</v>
      </c>
      <c r="C180" s="173"/>
      <c r="D180" s="173"/>
      <c r="E180" s="173"/>
      <c r="F180" s="173"/>
      <c r="G180" s="515"/>
      <c r="H180" s="284"/>
      <c r="I180" s="518"/>
      <c r="J180" s="39"/>
      <c r="L180" s="402" t="str">
        <f>mergeValue(A180) &amp;"."&amp; mergeValue(B180)</f>
        <v>1.1</v>
      </c>
      <c r="M180" s="418" t="s">
        <v>15</v>
      </c>
      <c r="N180" s="437"/>
      <c r="O180" s="771"/>
      <c r="P180" s="772"/>
      <c r="Q180" s="772"/>
      <c r="R180" s="772"/>
      <c r="S180" s="772"/>
      <c r="T180" s="772"/>
      <c r="U180" s="772"/>
      <c r="V180" s="772"/>
      <c r="W180" s="773"/>
      <c r="X180" s="169" t="s">
        <v>459</v>
      </c>
      <c r="Y180" s="173"/>
      <c r="Z180" s="173"/>
      <c r="AA180" s="173"/>
      <c r="AB180" s="173"/>
      <c r="AC180" s="173"/>
      <c r="AD180" s="173"/>
      <c r="AE180" s="173"/>
      <c r="AF180" s="173"/>
      <c r="AG180" s="173"/>
    </row>
    <row r="181" spans="1:47" s="31" customFormat="1" ht="22.5">
      <c r="A181" s="699"/>
      <c r="B181" s="699"/>
      <c r="C181" s="699">
        <v>1</v>
      </c>
      <c r="D181" s="173"/>
      <c r="E181" s="173"/>
      <c r="F181" s="173"/>
      <c r="G181" s="515"/>
      <c r="H181" s="284"/>
      <c r="I181" s="108"/>
      <c r="J181" s="39"/>
      <c r="L181" s="402" t="str">
        <f>mergeValue(A181) &amp;"."&amp; mergeValue(B181)&amp;"."&amp; mergeValue(C181)</f>
        <v>1.1.1</v>
      </c>
      <c r="M181" s="419" t="s">
        <v>7</v>
      </c>
      <c r="N181" s="437"/>
      <c r="O181" s="771"/>
      <c r="P181" s="772"/>
      <c r="Q181" s="772"/>
      <c r="R181" s="772"/>
      <c r="S181" s="772"/>
      <c r="T181" s="772"/>
      <c r="U181" s="772"/>
      <c r="V181" s="772"/>
      <c r="W181" s="773"/>
      <c r="X181" s="169" t="s">
        <v>600</v>
      </c>
      <c r="Y181" s="173"/>
      <c r="Z181" s="173"/>
      <c r="AA181" s="173"/>
      <c r="AB181" s="173"/>
      <c r="AC181" s="173"/>
      <c r="AD181" s="173"/>
      <c r="AE181" s="173"/>
      <c r="AF181" s="173"/>
      <c r="AG181" s="173"/>
    </row>
    <row r="182" spans="1:47" s="31" customFormat="1" ht="22.5">
      <c r="A182" s="699"/>
      <c r="B182" s="699"/>
      <c r="C182" s="699"/>
      <c r="D182" s="699">
        <v>1</v>
      </c>
      <c r="E182" s="173"/>
      <c r="F182" s="173"/>
      <c r="G182" s="515"/>
      <c r="H182" s="284"/>
      <c r="I182" s="108"/>
      <c r="J182" s="517"/>
      <c r="L182" s="402" t="str">
        <f>mergeValue(A182) &amp;"."&amp; mergeValue(B182)&amp;"."&amp; mergeValue(C182)&amp;"."&amp; mergeValue(D182)</f>
        <v>1.1.1.1</v>
      </c>
      <c r="M182" s="420" t="s">
        <v>21</v>
      </c>
      <c r="N182" s="437"/>
      <c r="O182" s="771"/>
      <c r="P182" s="772"/>
      <c r="Q182" s="772"/>
      <c r="R182" s="772"/>
      <c r="S182" s="772"/>
      <c r="T182" s="772"/>
      <c r="U182" s="772"/>
      <c r="V182" s="772"/>
      <c r="W182" s="773"/>
      <c r="X182" s="464" t="s">
        <v>623</v>
      </c>
      <c r="Y182" s="173"/>
      <c r="Z182" s="173"/>
      <c r="AA182" s="173"/>
      <c r="AB182" s="173"/>
      <c r="AC182" s="173"/>
      <c r="AD182" s="173"/>
      <c r="AE182" s="173"/>
      <c r="AF182" s="173"/>
      <c r="AG182" s="173"/>
    </row>
    <row r="183" spans="1:47" s="31" customFormat="1" ht="56.25" customHeight="1">
      <c r="A183" s="699"/>
      <c r="B183" s="699"/>
      <c r="C183" s="699"/>
      <c r="D183" s="699"/>
      <c r="E183" s="173">
        <v>1</v>
      </c>
      <c r="F183" s="173"/>
      <c r="G183" s="515"/>
      <c r="H183" s="284"/>
      <c r="I183" s="108"/>
      <c r="J183" s="517"/>
      <c r="K183" s="197"/>
      <c r="L183" s="402" t="str">
        <f>mergeValue(A183) &amp;"."&amp; mergeValue(B183)&amp;"."&amp; mergeValue(C183)&amp;"."&amp; mergeValue(D183)&amp;"."&amp; mergeValue(E183)</f>
        <v>1.1.1.1.1</v>
      </c>
      <c r="M183" s="530"/>
      <c r="N183" s="104"/>
      <c r="O183" s="532"/>
      <c r="P183" s="533"/>
      <c r="Q183" s="472"/>
      <c r="R183" s="472"/>
      <c r="S183" s="537"/>
      <c r="T183" s="379" t="s">
        <v>83</v>
      </c>
      <c r="U183" s="537"/>
      <c r="V183" s="379" t="s">
        <v>83</v>
      </c>
      <c r="W183" s="483"/>
      <c r="X183" s="669" t="s">
        <v>748</v>
      </c>
      <c r="Y183" s="173" t="str">
        <f>strCheckDateTwo(N183:W183)</f>
        <v/>
      </c>
      <c r="Z183" s="173"/>
      <c r="AA183" s="173"/>
      <c r="AB183" s="173"/>
      <c r="AC183" s="173"/>
      <c r="AD183" s="173"/>
      <c r="AE183" s="173"/>
      <c r="AF183" s="173"/>
      <c r="AG183" s="173"/>
    </row>
    <row r="184" spans="1:47" s="31" customFormat="1" ht="14.25" hidden="1" customHeight="1">
      <c r="A184" s="699"/>
      <c r="B184" s="699"/>
      <c r="C184" s="699"/>
      <c r="D184" s="699"/>
      <c r="E184" s="173"/>
      <c r="F184" s="173"/>
      <c r="G184" s="515"/>
      <c r="H184" s="284"/>
      <c r="I184" s="108"/>
      <c r="J184" s="517"/>
      <c r="K184" s="197"/>
      <c r="L184" s="401"/>
      <c r="M184" s="427"/>
      <c r="N184" s="451"/>
      <c r="O184" s="451"/>
      <c r="P184" s="451"/>
      <c r="Q184" s="451"/>
      <c r="R184" s="438" t="str">
        <f>S183 &amp; "-" &amp; U183</f>
        <v>-</v>
      </c>
      <c r="S184" s="406"/>
      <c r="T184" s="439"/>
      <c r="U184" s="406"/>
      <c r="V184" s="451"/>
      <c r="W184" s="451"/>
      <c r="X184" s="670"/>
      <c r="Y184" s="173"/>
      <c r="Z184" s="173"/>
      <c r="AA184" s="173"/>
      <c r="AB184" s="173"/>
      <c r="AC184" s="173"/>
      <c r="AD184" s="173"/>
      <c r="AE184" s="173"/>
      <c r="AF184" s="173"/>
      <c r="AG184" s="173"/>
    </row>
    <row r="185" spans="1:47" s="31" customFormat="1" ht="15" customHeight="1">
      <c r="A185" s="699"/>
      <c r="B185" s="699"/>
      <c r="C185" s="699"/>
      <c r="D185" s="699"/>
      <c r="E185" s="173"/>
      <c r="F185" s="173"/>
      <c r="G185" s="515"/>
      <c r="H185" s="284"/>
      <c r="I185" s="108"/>
      <c r="J185" s="517"/>
      <c r="K185" s="197"/>
      <c r="L185" s="416"/>
      <c r="M185" s="421" t="s">
        <v>5</v>
      </c>
      <c r="N185" s="129"/>
      <c r="O185" s="417"/>
      <c r="P185" s="417"/>
      <c r="Q185" s="417"/>
      <c r="R185" s="417"/>
      <c r="S185" s="432"/>
      <c r="T185" s="141"/>
      <c r="U185" s="429"/>
      <c r="V185" s="129"/>
      <c r="W185" s="129"/>
      <c r="X185" s="671"/>
      <c r="Y185" s="173"/>
      <c r="Z185" s="173"/>
      <c r="AA185" s="173"/>
      <c r="AB185" s="173"/>
      <c r="AC185" s="173"/>
      <c r="AD185" s="173"/>
      <c r="AE185" s="173"/>
      <c r="AF185" s="173"/>
      <c r="AG185" s="173"/>
    </row>
    <row r="186" spans="1:47" ht="15" customHeight="1">
      <c r="A186" s="699"/>
      <c r="B186" s="699"/>
      <c r="C186" s="699"/>
      <c r="D186" s="510"/>
      <c r="E186" s="510"/>
      <c r="F186" s="510"/>
      <c r="G186" s="515"/>
      <c r="H186" s="510"/>
      <c r="I186" s="108"/>
      <c r="J186" s="73"/>
      <c r="K186" s="2"/>
      <c r="L186" s="416"/>
      <c r="M186" s="130" t="s">
        <v>16</v>
      </c>
      <c r="N186" s="129"/>
      <c r="O186" s="417"/>
      <c r="P186" s="417"/>
      <c r="Q186" s="417"/>
      <c r="R186" s="417"/>
      <c r="S186" s="432"/>
      <c r="T186" s="141"/>
      <c r="U186" s="429"/>
      <c r="V186" s="129"/>
      <c r="W186" s="141"/>
      <c r="X186" s="426"/>
      <c r="Y186" s="175"/>
      <c r="Z186" s="175"/>
      <c r="AA186" s="175"/>
      <c r="AB186" s="175"/>
      <c r="AC186" s="175"/>
      <c r="AD186" s="175"/>
      <c r="AE186" s="175"/>
      <c r="AF186" s="175"/>
      <c r="AG186" s="175"/>
    </row>
    <row r="187" spans="1:47" ht="15" customHeight="1">
      <c r="A187" s="699"/>
      <c r="B187" s="699"/>
      <c r="C187" s="510"/>
      <c r="D187" s="510"/>
      <c r="E187" s="510"/>
      <c r="F187" s="510"/>
      <c r="G187" s="515"/>
      <c r="H187" s="510"/>
      <c r="I187" s="506"/>
      <c r="J187" s="73"/>
      <c r="K187" s="2"/>
      <c r="L187" s="416"/>
      <c r="M187" s="129" t="s">
        <v>17</v>
      </c>
      <c r="N187" s="129"/>
      <c r="O187" s="417"/>
      <c r="P187" s="417"/>
      <c r="Q187" s="417"/>
      <c r="R187" s="417"/>
      <c r="S187" s="432"/>
      <c r="T187" s="141"/>
      <c r="U187" s="429"/>
      <c r="V187" s="129"/>
      <c r="W187" s="141"/>
      <c r="X187" s="426"/>
      <c r="Y187" s="175"/>
      <c r="Z187" s="175"/>
      <c r="AA187" s="175"/>
      <c r="AB187" s="175"/>
      <c r="AC187" s="175"/>
      <c r="AD187" s="175"/>
      <c r="AE187" s="175"/>
      <c r="AF187" s="175"/>
      <c r="AG187" s="175"/>
    </row>
    <row r="188" spans="1:47" ht="15" customHeight="1">
      <c r="A188" s="699"/>
      <c r="B188" s="510"/>
      <c r="C188" s="510"/>
      <c r="D188" s="510"/>
      <c r="E188" s="510"/>
      <c r="F188" s="510"/>
      <c r="G188" s="515"/>
      <c r="H188" s="510"/>
      <c r="I188" s="506"/>
      <c r="J188" s="73"/>
      <c r="K188" s="2"/>
      <c r="L188" s="416"/>
      <c r="M188" s="135" t="s">
        <v>18</v>
      </c>
      <c r="N188" s="129"/>
      <c r="O188" s="417"/>
      <c r="P188" s="417"/>
      <c r="Q188" s="417"/>
      <c r="R188" s="417"/>
      <c r="S188" s="432"/>
      <c r="T188" s="141"/>
      <c r="U188" s="429"/>
      <c r="V188" s="129"/>
      <c r="W188" s="141"/>
      <c r="X188" s="426"/>
      <c r="Y188" s="175"/>
      <c r="Z188" s="175"/>
      <c r="AA188" s="175"/>
      <c r="AB188" s="175"/>
      <c r="AC188" s="175"/>
      <c r="AD188" s="175"/>
      <c r="AE188" s="175"/>
      <c r="AF188" s="175"/>
      <c r="AG188" s="175"/>
    </row>
    <row r="189" spans="1:47" ht="15" customHeight="1">
      <c r="G189" s="136"/>
      <c r="H189" s="2"/>
      <c r="I189" s="481"/>
      <c r="J189" s="73"/>
      <c r="L189" s="416"/>
      <c r="M189" s="144" t="s">
        <v>308</v>
      </c>
      <c r="N189" s="129"/>
      <c r="O189" s="417"/>
      <c r="P189" s="417"/>
      <c r="Q189" s="417"/>
      <c r="R189" s="417"/>
      <c r="S189" s="432"/>
      <c r="T189" s="141"/>
      <c r="U189" s="429"/>
      <c r="V189" s="129"/>
      <c r="W189" s="141"/>
      <c r="X189" s="426"/>
      <c r="Y189" s="175"/>
      <c r="Z189" s="175"/>
      <c r="AA189" s="175"/>
      <c r="AB189" s="175"/>
      <c r="AC189" s="175"/>
      <c r="AD189" s="175"/>
      <c r="AE189" s="175"/>
      <c r="AF189" s="175"/>
      <c r="AG189" s="175"/>
    </row>
    <row r="190" spans="1:47" ht="15" customHeight="1">
      <c r="G190" s="136"/>
      <c r="H190" s="2"/>
      <c r="I190" s="2"/>
      <c r="J190" s="73"/>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175"/>
      <c r="AM190" s="175"/>
      <c r="AN190" s="175"/>
      <c r="AO190" s="175"/>
      <c r="AP190" s="175"/>
      <c r="AQ190" s="175"/>
      <c r="AR190" s="175"/>
      <c r="AS190" s="175"/>
      <c r="AT190" s="175"/>
      <c r="AU190" s="175"/>
    </row>
    <row r="191" spans="1:47" s="30" customFormat="1" ht="17.100000000000001" customHeight="1">
      <c r="G191" s="30" t="s">
        <v>12</v>
      </c>
      <c r="I191" s="30" t="s">
        <v>208</v>
      </c>
      <c r="T191" s="137"/>
    </row>
    <row r="192" spans="1:47" ht="17.100000000000001" customHeight="1">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row>
    <row r="193" spans="1:46" s="31" customFormat="1" ht="22.5">
      <c r="A193" s="699">
        <v>1</v>
      </c>
      <c r="B193" s="173"/>
      <c r="C193" s="173"/>
      <c r="D193" s="173"/>
      <c r="E193" s="173"/>
      <c r="F193" s="173"/>
      <c r="G193" s="184"/>
      <c r="H193" s="184"/>
      <c r="I193" s="194"/>
      <c r="J193" s="74"/>
      <c r="K193" s="74"/>
      <c r="L193" s="402">
        <f>mergeValue(A193)</f>
        <v>1</v>
      </c>
      <c r="M193" s="450" t="s">
        <v>19</v>
      </c>
      <c r="N193" s="801"/>
      <c r="O193" s="802"/>
      <c r="P193" s="802"/>
      <c r="Q193" s="802"/>
      <c r="R193" s="802"/>
      <c r="S193" s="802"/>
      <c r="T193" s="802"/>
      <c r="U193" s="802"/>
      <c r="V193" s="802"/>
      <c r="W193" s="802"/>
      <c r="X193" s="802"/>
      <c r="Y193" s="802"/>
      <c r="Z193" s="802"/>
      <c r="AA193" s="802"/>
      <c r="AB193" s="802"/>
      <c r="AC193" s="802"/>
      <c r="AD193" s="802"/>
      <c r="AE193" s="802"/>
      <c r="AF193" s="803"/>
      <c r="AG193" s="169" t="s">
        <v>718</v>
      </c>
      <c r="AH193" s="173"/>
      <c r="AI193" s="173"/>
      <c r="AJ193" s="173"/>
      <c r="AK193" s="173"/>
      <c r="AL193" s="173"/>
      <c r="AM193" s="173"/>
      <c r="AN193" s="173"/>
      <c r="AO193" s="173"/>
      <c r="AP193" s="173"/>
      <c r="AQ193" s="173"/>
      <c r="AR193" s="173"/>
    </row>
    <row r="194" spans="1:46" s="31" customFormat="1" ht="22.5">
      <c r="A194" s="699"/>
      <c r="B194" s="699">
        <v>1</v>
      </c>
      <c r="C194" s="173"/>
      <c r="D194" s="173"/>
      <c r="E194" s="173"/>
      <c r="F194" s="173"/>
      <c r="G194" s="440"/>
      <c r="H194" s="284"/>
      <c r="I194" s="518"/>
      <c r="J194" s="39"/>
      <c r="L194" s="402" t="str">
        <f>mergeValue(A194) &amp;"."&amp; mergeValue(B194)</f>
        <v>1.1</v>
      </c>
      <c r="M194" s="418" t="s">
        <v>15</v>
      </c>
      <c r="N194" s="768"/>
      <c r="O194" s="769"/>
      <c r="P194" s="769"/>
      <c r="Q194" s="769"/>
      <c r="R194" s="769"/>
      <c r="S194" s="769"/>
      <c r="T194" s="769"/>
      <c r="U194" s="769"/>
      <c r="V194" s="769"/>
      <c r="W194" s="769"/>
      <c r="X194" s="769"/>
      <c r="Y194" s="769"/>
      <c r="Z194" s="769"/>
      <c r="AA194" s="769"/>
      <c r="AB194" s="769"/>
      <c r="AC194" s="769"/>
      <c r="AD194" s="769"/>
      <c r="AE194" s="769"/>
      <c r="AF194" s="770"/>
      <c r="AG194" s="169" t="s">
        <v>459</v>
      </c>
      <c r="AH194" s="173"/>
      <c r="AI194" s="173"/>
      <c r="AJ194" s="173"/>
      <c r="AK194" s="173"/>
      <c r="AL194" s="173"/>
      <c r="AM194" s="173"/>
      <c r="AN194" s="173"/>
      <c r="AO194" s="173"/>
      <c r="AP194" s="173"/>
      <c r="AQ194" s="173"/>
      <c r="AR194" s="173"/>
    </row>
    <row r="195" spans="1:46" s="31" customFormat="1" ht="22.5">
      <c r="A195" s="699"/>
      <c r="B195" s="699"/>
      <c r="C195" s="699">
        <v>1</v>
      </c>
      <c r="D195" s="173"/>
      <c r="E195" s="173"/>
      <c r="F195" s="173"/>
      <c r="G195" s="440"/>
      <c r="H195" s="284"/>
      <c r="I195" s="518"/>
      <c r="J195" s="39"/>
      <c r="L195" s="402" t="str">
        <f>mergeValue(A195) &amp;"."&amp; mergeValue(B195)&amp;"."&amp; mergeValue(C195)</f>
        <v>1.1.1</v>
      </c>
      <c r="M195" s="419" t="s">
        <v>7</v>
      </c>
      <c r="N195" s="768"/>
      <c r="O195" s="769"/>
      <c r="P195" s="769"/>
      <c r="Q195" s="769"/>
      <c r="R195" s="769"/>
      <c r="S195" s="769"/>
      <c r="T195" s="769"/>
      <c r="U195" s="769"/>
      <c r="V195" s="769"/>
      <c r="W195" s="769"/>
      <c r="X195" s="769"/>
      <c r="Y195" s="769"/>
      <c r="Z195" s="769"/>
      <c r="AA195" s="769"/>
      <c r="AB195" s="769"/>
      <c r="AC195" s="769"/>
      <c r="AD195" s="769"/>
      <c r="AE195" s="769"/>
      <c r="AF195" s="770"/>
      <c r="AG195" s="169" t="s">
        <v>600</v>
      </c>
      <c r="AH195" s="173"/>
      <c r="AI195" s="173"/>
      <c r="AJ195" s="173"/>
      <c r="AK195" s="173"/>
      <c r="AL195" s="173"/>
      <c r="AM195" s="173"/>
      <c r="AN195" s="173"/>
      <c r="AO195" s="173"/>
      <c r="AP195" s="173"/>
      <c r="AQ195" s="173"/>
      <c r="AR195" s="173"/>
    </row>
    <row r="196" spans="1:46" s="31" customFormat="1" ht="15" customHeight="1">
      <c r="A196" s="699"/>
      <c r="B196" s="699"/>
      <c r="C196" s="699"/>
      <c r="D196" s="699">
        <v>1</v>
      </c>
      <c r="E196" s="173"/>
      <c r="F196" s="173"/>
      <c r="G196" s="440"/>
      <c r="H196" s="284"/>
      <c r="I196" s="518"/>
      <c r="J196" s="39"/>
      <c r="L196" s="402" t="str">
        <f>mergeValue(A196) &amp;"."&amp; mergeValue(B196)&amp;"."&amp; mergeValue(C196)&amp;"."&amp; mergeValue(D196)</f>
        <v>1.1.1.1</v>
      </c>
      <c r="M196" s="420" t="s">
        <v>21</v>
      </c>
      <c r="N196" s="768"/>
      <c r="O196" s="769"/>
      <c r="P196" s="769"/>
      <c r="Q196" s="769"/>
      <c r="R196" s="769"/>
      <c r="S196" s="769"/>
      <c r="T196" s="769"/>
      <c r="U196" s="769"/>
      <c r="V196" s="769"/>
      <c r="W196" s="769"/>
      <c r="X196" s="769"/>
      <c r="Y196" s="769"/>
      <c r="Z196" s="769"/>
      <c r="AA196" s="769"/>
      <c r="AB196" s="769"/>
      <c r="AC196" s="769"/>
      <c r="AD196" s="769"/>
      <c r="AE196" s="769"/>
      <c r="AF196" s="770"/>
      <c r="AG196" s="169" t="s">
        <v>623</v>
      </c>
      <c r="AH196" s="173"/>
      <c r="AI196" s="173"/>
      <c r="AJ196" s="173"/>
      <c r="AK196" s="173"/>
      <c r="AL196" s="173"/>
      <c r="AM196" s="173"/>
      <c r="AN196" s="173"/>
      <c r="AO196" s="173"/>
      <c r="AP196" s="173"/>
      <c r="AQ196" s="173"/>
      <c r="AR196" s="173"/>
    </row>
    <row r="197" spans="1:46" s="31" customFormat="1" ht="17.100000000000001" customHeight="1">
      <c r="A197" s="699"/>
      <c r="B197" s="699"/>
      <c r="C197" s="699"/>
      <c r="D197" s="699"/>
      <c r="E197" s="699">
        <v>1</v>
      </c>
      <c r="F197" s="173"/>
      <c r="G197" s="440"/>
      <c r="H197" s="284"/>
      <c r="I197" s="410"/>
      <c r="J197" s="520"/>
      <c r="K197" s="620"/>
      <c r="L197" s="735" t="str">
        <f>mergeValue(A197) &amp;"."&amp; mergeValue(B197)&amp;"."&amp; mergeValue(C197)&amp;"."&amp; mergeValue(D197)&amp;"."&amp; mergeValue(E197)</f>
        <v>1.1.1.1.1</v>
      </c>
      <c r="M197" s="736"/>
      <c r="N197" s="695" t="s">
        <v>83</v>
      </c>
      <c r="O197" s="730"/>
      <c r="P197" s="726">
        <v>1</v>
      </c>
      <c r="Q197" s="778"/>
      <c r="R197" s="695" t="s">
        <v>83</v>
      </c>
      <c r="S197" s="730"/>
      <c r="T197" s="726">
        <v>1</v>
      </c>
      <c r="U197" s="778"/>
      <c r="V197" s="695" t="s">
        <v>83</v>
      </c>
      <c r="W197" s="427"/>
      <c r="X197" s="94">
        <v>1</v>
      </c>
      <c r="Y197" s="541"/>
      <c r="Z197" s="472"/>
      <c r="AA197" s="472"/>
      <c r="AB197" s="705"/>
      <c r="AC197" s="695" t="s">
        <v>83</v>
      </c>
      <c r="AD197" s="705"/>
      <c r="AE197" s="695" t="s">
        <v>83</v>
      </c>
      <c r="AF197" s="436"/>
      <c r="AG197" s="723" t="s">
        <v>622</v>
      </c>
      <c r="AH197" s="173" t="str">
        <f>strCheckDate(Z198:AF198)</f>
        <v/>
      </c>
      <c r="AI197" s="182" t="str">
        <f>IF(AND(COUNTIF(AJ192:AJ192,AJ197)&gt;1,AJ197&lt;&gt;""),"ErrUnique:HasDoubleConn","")</f>
        <v/>
      </c>
      <c r="AJ197" s="182"/>
      <c r="AK197" s="182"/>
      <c r="AL197" s="182"/>
      <c r="AM197" s="182"/>
      <c r="AN197" s="182"/>
      <c r="AO197" s="173"/>
      <c r="AP197" s="173"/>
      <c r="AQ197" s="173"/>
      <c r="AR197" s="173"/>
    </row>
    <row r="198" spans="1:46" s="31" customFormat="1" ht="17.100000000000001" customHeight="1">
      <c r="A198" s="699"/>
      <c r="B198" s="699"/>
      <c r="C198" s="699"/>
      <c r="D198" s="699"/>
      <c r="E198" s="699"/>
      <c r="F198" s="173"/>
      <c r="G198" s="440"/>
      <c r="H198" s="284"/>
      <c r="I198" s="410"/>
      <c r="J198" s="520"/>
      <c r="K198" s="620"/>
      <c r="L198" s="735"/>
      <c r="M198" s="736"/>
      <c r="N198" s="695"/>
      <c r="O198" s="730"/>
      <c r="P198" s="726"/>
      <c r="Q198" s="778"/>
      <c r="R198" s="695"/>
      <c r="S198" s="730"/>
      <c r="T198" s="726"/>
      <c r="U198" s="778"/>
      <c r="V198" s="695"/>
      <c r="W198" s="442"/>
      <c r="X198" s="144"/>
      <c r="Y198" s="144"/>
      <c r="Z198" s="431"/>
      <c r="AA198" s="444" t="str">
        <f>AB197 &amp; "-" &amp; AD197</f>
        <v>-</v>
      </c>
      <c r="AB198" s="694"/>
      <c r="AC198" s="695"/>
      <c r="AD198" s="694"/>
      <c r="AE198" s="695"/>
      <c r="AF198" s="473"/>
      <c r="AG198" s="724"/>
      <c r="AH198" s="173"/>
      <c r="AI198" s="182"/>
      <c r="AJ198" s="182"/>
      <c r="AK198" s="182"/>
      <c r="AL198" s="182"/>
      <c r="AM198" s="182"/>
      <c r="AN198" s="182"/>
      <c r="AO198" s="173"/>
      <c r="AP198" s="173"/>
      <c r="AQ198" s="173"/>
      <c r="AR198" s="173"/>
    </row>
    <row r="199" spans="1:46" s="31" customFormat="1" ht="17.100000000000001" customHeight="1">
      <c r="A199" s="699"/>
      <c r="B199" s="699"/>
      <c r="C199" s="699"/>
      <c r="D199" s="699"/>
      <c r="E199" s="699"/>
      <c r="F199" s="173"/>
      <c r="G199" s="440"/>
      <c r="H199" s="284"/>
      <c r="I199" s="410"/>
      <c r="J199" s="520"/>
      <c r="K199" s="620"/>
      <c r="L199" s="735"/>
      <c r="M199" s="736"/>
      <c r="N199" s="695"/>
      <c r="O199" s="730"/>
      <c r="P199" s="726"/>
      <c r="Q199" s="778"/>
      <c r="R199" s="695"/>
      <c r="S199" s="443"/>
      <c r="T199" s="135"/>
      <c r="U199" s="144"/>
      <c r="V199" s="430"/>
      <c r="W199" s="430"/>
      <c r="X199" s="430"/>
      <c r="Y199" s="430"/>
      <c r="Z199" s="431"/>
      <c r="AA199" s="431"/>
      <c r="AB199" s="432"/>
      <c r="AC199" s="141"/>
      <c r="AD199" s="141"/>
      <c r="AE199" s="432"/>
      <c r="AF199" s="141"/>
      <c r="AG199" s="724"/>
      <c r="AH199" s="173"/>
      <c r="AI199" s="182"/>
      <c r="AJ199" s="182"/>
      <c r="AK199" s="182"/>
      <c r="AL199" s="182"/>
      <c r="AM199" s="182"/>
      <c r="AN199" s="182"/>
      <c r="AO199" s="173"/>
      <c r="AP199" s="173"/>
      <c r="AQ199" s="173"/>
      <c r="AR199" s="173"/>
    </row>
    <row r="200" spans="1:46" s="31" customFormat="1" ht="17.100000000000001" customHeight="1">
      <c r="A200" s="699"/>
      <c r="B200" s="699"/>
      <c r="C200" s="699"/>
      <c r="D200" s="699"/>
      <c r="E200" s="699"/>
      <c r="F200" s="173"/>
      <c r="G200" s="440"/>
      <c r="H200" s="284"/>
      <c r="I200" s="410"/>
      <c r="J200" s="520"/>
      <c r="K200" s="620"/>
      <c r="L200" s="735"/>
      <c r="M200" s="736"/>
      <c r="N200" s="695"/>
      <c r="O200" s="433"/>
      <c r="P200" s="435"/>
      <c r="Q200" s="434"/>
      <c r="R200" s="430"/>
      <c r="S200" s="430"/>
      <c r="T200" s="430"/>
      <c r="U200" s="430"/>
      <c r="V200" s="430"/>
      <c r="W200" s="430"/>
      <c r="X200" s="430"/>
      <c r="Y200" s="430"/>
      <c r="Z200" s="431"/>
      <c r="AA200" s="431"/>
      <c r="AB200" s="432"/>
      <c r="AC200" s="141"/>
      <c r="AD200" s="141"/>
      <c r="AE200" s="432"/>
      <c r="AF200" s="141"/>
      <c r="AG200" s="724"/>
      <c r="AH200" s="173"/>
      <c r="AI200" s="182"/>
      <c r="AJ200" s="182"/>
      <c r="AK200" s="182"/>
      <c r="AL200" s="182"/>
      <c r="AM200" s="182"/>
      <c r="AN200" s="182"/>
      <c r="AO200" s="173"/>
      <c r="AP200" s="173"/>
      <c r="AQ200" s="173"/>
      <c r="AR200" s="173"/>
    </row>
    <row r="201" spans="1:46" ht="15" customHeight="1">
      <c r="A201" s="699"/>
      <c r="B201" s="699"/>
      <c r="C201" s="699"/>
      <c r="D201" s="699"/>
      <c r="E201" s="510"/>
      <c r="F201" s="175"/>
      <c r="G201" s="175"/>
      <c r="H201" s="175"/>
      <c r="I201" s="410"/>
      <c r="J201" s="520"/>
      <c r="K201" s="2"/>
      <c r="L201" s="416"/>
      <c r="M201" s="421" t="s">
        <v>5</v>
      </c>
      <c r="N201" s="421"/>
      <c r="O201" s="421"/>
      <c r="P201" s="421"/>
      <c r="Q201" s="421"/>
      <c r="R201" s="421"/>
      <c r="S201" s="421"/>
      <c r="T201" s="421"/>
      <c r="U201" s="421"/>
      <c r="V201" s="421"/>
      <c r="W201" s="421"/>
      <c r="X201" s="421"/>
      <c r="Y201" s="421"/>
      <c r="Z201" s="421"/>
      <c r="AA201" s="421"/>
      <c r="AB201" s="421"/>
      <c r="AC201" s="421"/>
      <c r="AD201" s="421"/>
      <c r="AE201" s="421"/>
      <c r="AF201" s="421"/>
      <c r="AG201" s="725"/>
      <c r="AH201" s="175"/>
      <c r="AI201" s="175"/>
      <c r="AJ201" s="175"/>
      <c r="AK201" s="175"/>
      <c r="AL201" s="175"/>
      <c r="AM201" s="175"/>
      <c r="AN201" s="175"/>
      <c r="AO201" s="175"/>
      <c r="AP201" s="175"/>
      <c r="AQ201" s="175"/>
      <c r="AR201" s="175"/>
    </row>
    <row r="202" spans="1:46" ht="15" customHeight="1">
      <c r="A202" s="699"/>
      <c r="B202" s="699"/>
      <c r="C202" s="699"/>
      <c r="D202" s="510"/>
      <c r="E202" s="510"/>
      <c r="F202" s="175"/>
      <c r="G202" s="440"/>
      <c r="H202" s="175"/>
      <c r="I202" s="2"/>
      <c r="J202" s="73"/>
      <c r="K202" s="2"/>
      <c r="L202" s="416"/>
      <c r="M202" s="130" t="s">
        <v>16</v>
      </c>
      <c r="N202" s="130"/>
      <c r="O202" s="130"/>
      <c r="P202" s="130"/>
      <c r="Q202" s="130"/>
      <c r="R202" s="130"/>
      <c r="S202" s="130"/>
      <c r="T202" s="130"/>
      <c r="U202" s="130"/>
      <c r="V202" s="130"/>
      <c r="W202" s="130"/>
      <c r="X202" s="130"/>
      <c r="Y202" s="130"/>
      <c r="Z202" s="130"/>
      <c r="AA202" s="130"/>
      <c r="AB202" s="130"/>
      <c r="AC202" s="130"/>
      <c r="AD202" s="130"/>
      <c r="AE202" s="130"/>
      <c r="AF202" s="141"/>
      <c r="AG202" s="426"/>
      <c r="AH202" s="175"/>
      <c r="AI202" s="175"/>
      <c r="AJ202" s="175"/>
      <c r="AK202" s="175"/>
      <c r="AL202" s="175"/>
      <c r="AM202" s="175"/>
      <c r="AN202" s="175"/>
      <c r="AO202" s="175"/>
      <c r="AP202" s="175"/>
      <c r="AQ202" s="175"/>
      <c r="AR202" s="175"/>
    </row>
    <row r="203" spans="1:46" ht="15" customHeight="1">
      <c r="A203" s="699"/>
      <c r="B203" s="699"/>
      <c r="C203" s="510"/>
      <c r="D203" s="510"/>
      <c r="E203" s="510"/>
      <c r="F203" s="175"/>
      <c r="G203" s="440"/>
      <c r="H203" s="175"/>
      <c r="I203" s="2"/>
      <c r="J203" s="73"/>
      <c r="K203" s="2"/>
      <c r="L203" s="416"/>
      <c r="M203" s="129" t="s">
        <v>17</v>
      </c>
      <c r="N203" s="129"/>
      <c r="O203" s="129"/>
      <c r="P203" s="129"/>
      <c r="Q203" s="129"/>
      <c r="R203" s="129"/>
      <c r="S203" s="129"/>
      <c r="T203" s="129"/>
      <c r="U203" s="129"/>
      <c r="V203" s="129"/>
      <c r="W203" s="129"/>
      <c r="X203" s="129"/>
      <c r="Y203" s="129"/>
      <c r="Z203" s="417"/>
      <c r="AA203" s="417"/>
      <c r="AB203" s="432"/>
      <c r="AC203" s="141"/>
      <c r="AD203" s="429"/>
      <c r="AE203" s="129"/>
      <c r="AF203" s="141"/>
      <c r="AG203" s="426"/>
      <c r="AH203" s="175"/>
      <c r="AI203" s="175"/>
      <c r="AJ203" s="175"/>
      <c r="AK203" s="175"/>
      <c r="AL203" s="175"/>
      <c r="AM203" s="175"/>
      <c r="AN203" s="175"/>
      <c r="AO203" s="175"/>
      <c r="AP203" s="175"/>
      <c r="AQ203" s="175"/>
      <c r="AR203" s="175"/>
    </row>
    <row r="204" spans="1:46" ht="15" customHeight="1">
      <c r="A204" s="699"/>
      <c r="B204" s="510"/>
      <c r="C204" s="510"/>
      <c r="D204" s="510"/>
      <c r="E204" s="510"/>
      <c r="F204" s="175"/>
      <c r="G204" s="440"/>
      <c r="H204" s="175"/>
      <c r="I204" s="2"/>
      <c r="J204" s="73"/>
      <c r="K204" s="2"/>
      <c r="L204" s="416"/>
      <c r="M204" s="135" t="s">
        <v>18</v>
      </c>
      <c r="N204" s="135"/>
      <c r="O204" s="135"/>
      <c r="P204" s="135"/>
      <c r="Q204" s="135"/>
      <c r="R204" s="135"/>
      <c r="S204" s="135"/>
      <c r="T204" s="135"/>
      <c r="U204" s="135"/>
      <c r="V204" s="135"/>
      <c r="W204" s="135"/>
      <c r="X204" s="135"/>
      <c r="Y204" s="135"/>
      <c r="Z204" s="417"/>
      <c r="AA204" s="417"/>
      <c r="AB204" s="432"/>
      <c r="AC204" s="141"/>
      <c r="AD204" s="429"/>
      <c r="AE204" s="129"/>
      <c r="AF204" s="141"/>
      <c r="AG204" s="426"/>
      <c r="AH204" s="175"/>
      <c r="AI204" s="175"/>
      <c r="AJ204" s="175"/>
      <c r="AK204" s="175"/>
      <c r="AL204" s="175"/>
      <c r="AM204" s="175"/>
      <c r="AN204" s="175"/>
      <c r="AO204" s="175"/>
      <c r="AP204" s="175"/>
      <c r="AQ204" s="175"/>
      <c r="AR204" s="175"/>
    </row>
    <row r="205" spans="1:46" ht="15" customHeight="1">
      <c r="G205" s="136"/>
      <c r="H205" s="2"/>
      <c r="I205" s="481"/>
      <c r="J205" s="73"/>
      <c r="L205" s="416"/>
      <c r="M205" s="144" t="s">
        <v>308</v>
      </c>
      <c r="N205" s="144"/>
      <c r="O205" s="144"/>
      <c r="P205" s="144"/>
      <c r="Q205" s="144"/>
      <c r="R205" s="144"/>
      <c r="S205" s="144"/>
      <c r="T205" s="144"/>
      <c r="U205" s="144"/>
      <c r="V205" s="144"/>
      <c r="W205" s="144"/>
      <c r="X205" s="144"/>
      <c r="Y205" s="144"/>
      <c r="Z205" s="417"/>
      <c r="AA205" s="417"/>
      <c r="AB205" s="432"/>
      <c r="AC205" s="141"/>
      <c r="AD205" s="429"/>
      <c r="AE205" s="129"/>
      <c r="AF205" s="141"/>
      <c r="AG205" s="426"/>
      <c r="AH205" s="175"/>
      <c r="AI205" s="175"/>
      <c r="AJ205" s="175"/>
      <c r="AK205" s="175"/>
      <c r="AL205" s="175"/>
      <c r="AM205" s="175"/>
      <c r="AN205" s="175"/>
      <c r="AO205" s="175"/>
      <c r="AP205" s="175"/>
      <c r="AQ205" s="175"/>
      <c r="AR205" s="175"/>
    </row>
    <row r="206" spans="1:46" ht="15" customHeight="1">
      <c r="G206" s="136"/>
      <c r="H206" s="2"/>
      <c r="I206" s="2"/>
      <c r="J206" s="73"/>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175"/>
      <c r="AL206" s="175"/>
      <c r="AM206" s="175"/>
      <c r="AN206" s="175"/>
      <c r="AO206" s="175"/>
      <c r="AP206" s="175"/>
      <c r="AQ206" s="175"/>
      <c r="AR206" s="175"/>
      <c r="AS206" s="175"/>
      <c r="AT206" s="175"/>
    </row>
    <row r="207" spans="1:46" ht="15" customHeight="1">
      <c r="G207" s="136"/>
      <c r="H207" s="2"/>
      <c r="I207" s="2"/>
      <c r="J207" s="73"/>
      <c r="K207" s="2"/>
      <c r="L207" s="2"/>
      <c r="M207" s="2"/>
      <c r="N207" s="2"/>
      <c r="O207" s="2"/>
      <c r="P207" s="2"/>
      <c r="Q207" s="701"/>
      <c r="R207" s="2"/>
      <c r="S207" s="2"/>
      <c r="T207" s="2"/>
      <c r="U207" s="701"/>
      <c r="V207" s="2"/>
      <c r="W207" s="2"/>
      <c r="X207" s="2"/>
      <c r="Y207" s="538"/>
      <c r="Z207" s="2"/>
      <c r="AA207" s="2"/>
      <c r="AB207" s="2"/>
      <c r="AC207" s="2"/>
      <c r="AD207" s="2"/>
      <c r="AE207" s="2"/>
      <c r="AF207" s="2"/>
      <c r="AG207" s="2"/>
      <c r="AH207" s="2"/>
      <c r="AI207" s="2"/>
      <c r="AJ207" s="2"/>
      <c r="AK207" s="175"/>
      <c r="AL207" s="175"/>
      <c r="AM207" s="175"/>
      <c r="AN207" s="175"/>
      <c r="AO207" s="175"/>
      <c r="AP207" s="175"/>
      <c r="AQ207" s="175"/>
      <c r="AR207" s="175"/>
      <c r="AS207" s="175"/>
      <c r="AT207" s="175"/>
    </row>
    <row r="208" spans="1:46" ht="15" customHeight="1">
      <c r="G208" s="136"/>
      <c r="H208" s="2"/>
      <c r="I208" s="2"/>
      <c r="J208" s="73"/>
      <c r="K208" s="2"/>
      <c r="L208" s="2"/>
      <c r="M208" s="2"/>
      <c r="N208" s="2"/>
      <c r="O208" s="2"/>
      <c r="P208" s="2"/>
      <c r="Q208" s="701"/>
      <c r="R208" s="2"/>
      <c r="S208" s="2"/>
      <c r="T208" s="2"/>
      <c r="U208" s="701"/>
      <c r="V208" s="2"/>
      <c r="W208" s="2"/>
      <c r="X208" s="2"/>
      <c r="Y208" s="2"/>
      <c r="Z208" s="2"/>
      <c r="AA208" s="2"/>
      <c r="AB208" s="2"/>
      <c r="AC208" s="2"/>
    </row>
    <row r="209" spans="1:36" ht="15" customHeight="1">
      <c r="G209" s="136"/>
      <c r="H209" s="2"/>
      <c r="I209" s="2"/>
      <c r="J209" s="73"/>
      <c r="K209" s="2"/>
      <c r="L209" s="2"/>
      <c r="M209" s="2"/>
      <c r="N209" s="2"/>
      <c r="O209" s="2"/>
      <c r="Q209" s="701"/>
      <c r="V209" s="2"/>
      <c r="W209" s="2"/>
      <c r="X209" s="2"/>
      <c r="Z209" s="2"/>
      <c r="AA209" s="2"/>
      <c r="AB209" s="2"/>
      <c r="AC209" s="2"/>
      <c r="AD209" s="2"/>
    </row>
    <row r="210" spans="1:36" ht="15" customHeight="1">
      <c r="G210" s="136"/>
      <c r="H210" s="2"/>
      <c r="I210" s="2"/>
      <c r="J210" s="73"/>
      <c r="K210" s="2"/>
      <c r="L210" s="2"/>
      <c r="M210" s="2"/>
      <c r="N210" s="2"/>
      <c r="O210" s="2"/>
      <c r="Q210" s="193"/>
      <c r="Y210" s="2"/>
      <c r="Z210" s="2"/>
      <c r="AA210" s="2"/>
      <c r="AB210" s="2"/>
      <c r="AC210" s="2"/>
      <c r="AD210" s="2"/>
      <c r="AE210" s="2"/>
    </row>
    <row r="211" spans="1:36" ht="15" customHeight="1">
      <c r="G211" s="136"/>
      <c r="H211" s="2"/>
      <c r="I211" s="2"/>
      <c r="J211" s="73"/>
      <c r="K211" s="2"/>
      <c r="L211" s="2"/>
      <c r="M211" s="2"/>
      <c r="N211" s="774" t="s">
        <v>84</v>
      </c>
      <c r="O211" s="730"/>
      <c r="P211" s="726">
        <v>1</v>
      </c>
      <c r="Q211" s="775"/>
      <c r="R211" s="695" t="s">
        <v>83</v>
      </c>
      <c r="S211" s="799"/>
      <c r="T211" s="776">
        <v>1</v>
      </c>
      <c r="U211" s="702"/>
      <c r="V211" s="695" t="s">
        <v>83</v>
      </c>
      <c r="W211" s="501"/>
      <c r="X211" s="484">
        <v>1</v>
      </c>
      <c r="Y211" s="538"/>
      <c r="Z211" s="2"/>
      <c r="AA211" s="2"/>
      <c r="AB211" s="2"/>
      <c r="AC211" s="2"/>
      <c r="AD211" s="2"/>
    </row>
    <row r="212" spans="1:36" ht="15" customHeight="1">
      <c r="G212" s="136"/>
      <c r="H212" s="2"/>
      <c r="I212" s="2"/>
      <c r="J212" s="73"/>
      <c r="K212" s="2"/>
      <c r="L212" s="2"/>
      <c r="M212" s="2"/>
      <c r="N212" s="774"/>
      <c r="O212" s="730"/>
      <c r="P212" s="726"/>
      <c r="Q212" s="775"/>
      <c r="R212" s="695"/>
      <c r="S212" s="800"/>
      <c r="T212" s="777"/>
      <c r="U212" s="702"/>
      <c r="V212" s="695"/>
      <c r="W212" s="144"/>
      <c r="X212" s="144"/>
      <c r="Y212" s="144" t="s">
        <v>627</v>
      </c>
      <c r="Z212" s="2"/>
      <c r="AA212" s="2"/>
      <c r="AB212" s="2"/>
      <c r="AC212" s="2"/>
      <c r="AD212" s="2"/>
      <c r="AE212" s="2"/>
    </row>
    <row r="213" spans="1:36" ht="15" customHeight="1">
      <c r="G213" s="136"/>
      <c r="H213" s="2"/>
      <c r="I213" s="2"/>
      <c r="J213" s="73"/>
      <c r="K213" s="2"/>
      <c r="L213" s="2"/>
      <c r="M213" s="2"/>
      <c r="N213" s="774"/>
      <c r="O213" s="730"/>
      <c r="P213" s="726"/>
      <c r="Q213" s="775"/>
      <c r="R213" s="695"/>
      <c r="S213" s="135"/>
      <c r="T213" s="135"/>
      <c r="U213" s="144" t="s">
        <v>628</v>
      </c>
      <c r="V213" s="500"/>
      <c r="W213" s="430"/>
      <c r="X213" s="430"/>
      <c r="Y213" s="430"/>
      <c r="Z213" s="2"/>
      <c r="AA213" s="2"/>
      <c r="AB213" s="2"/>
      <c r="AC213" s="2"/>
      <c r="AD213" s="2"/>
      <c r="AE213" s="2"/>
    </row>
    <row r="214" spans="1:36" ht="15" customHeight="1">
      <c r="G214" s="136"/>
      <c r="H214" s="2"/>
      <c r="I214" s="2"/>
      <c r="J214" s="73"/>
      <c r="K214" s="2"/>
      <c r="L214" s="2"/>
      <c r="M214" s="2"/>
      <c r="N214" s="695"/>
      <c r="O214" s="498"/>
      <c r="P214" s="498"/>
      <c r="Q214" s="499"/>
      <c r="R214" s="500"/>
      <c r="S214" s="430"/>
      <c r="T214" s="430"/>
      <c r="U214" s="430"/>
      <c r="V214" s="430"/>
      <c r="W214" s="430"/>
      <c r="X214" s="430"/>
      <c r="Y214" s="430"/>
      <c r="Z214" s="2"/>
      <c r="AA214" s="2"/>
      <c r="AB214" s="2"/>
      <c r="AC214" s="2"/>
      <c r="AD214" s="2"/>
      <c r="AE214" s="2"/>
    </row>
    <row r="216" spans="1:36" s="31" customFormat="1" ht="17.100000000000001" customHeight="1">
      <c r="A216" s="83"/>
      <c r="B216" s="83"/>
      <c r="C216" s="74"/>
      <c r="D216" s="131"/>
      <c r="E216" s="149"/>
      <c r="F216" s="151"/>
      <c r="G216" s="151"/>
      <c r="H216" s="150"/>
      <c r="I216" s="150"/>
      <c r="J216" s="150"/>
      <c r="K216" s="150"/>
      <c r="L216" s="150"/>
      <c r="M216" s="150"/>
      <c r="N216" s="150"/>
      <c r="O216" s="150"/>
      <c r="P216" s="150"/>
      <c r="Q216" s="150"/>
      <c r="R216" s="150"/>
      <c r="S216" s="150"/>
      <c r="T216" s="133"/>
      <c r="U216" s="133"/>
      <c r="V216" s="133"/>
      <c r="W216" s="152"/>
      <c r="X216" s="152"/>
    </row>
    <row r="217" spans="1:36" ht="18.75" customHeight="1">
      <c r="X217" s="175"/>
      <c r="Y217" s="175"/>
      <c r="Z217" s="175"/>
      <c r="AA217" s="175"/>
      <c r="AB217" s="175"/>
      <c r="AC217" s="175"/>
      <c r="AD217" s="175"/>
      <c r="AE217" s="175"/>
      <c r="AF217" s="175"/>
      <c r="AG217" s="175"/>
      <c r="AH217" s="175"/>
      <c r="AI217" s="175"/>
      <c r="AJ217" s="175"/>
    </row>
    <row r="218" spans="1:36" s="30" customFormat="1" ht="17.100000000000001" customHeight="1">
      <c r="G218" s="30" t="s">
        <v>12</v>
      </c>
      <c r="I218" s="30" t="s">
        <v>652</v>
      </c>
      <c r="V218" s="137"/>
      <c r="X218" s="185"/>
      <c r="Y218" s="185"/>
      <c r="Z218" s="185"/>
      <c r="AA218" s="185"/>
      <c r="AB218" s="185"/>
      <c r="AC218" s="185"/>
      <c r="AD218" s="185"/>
      <c r="AE218" s="185"/>
      <c r="AF218" s="185"/>
      <c r="AG218" s="185"/>
      <c r="AH218" s="185"/>
      <c r="AI218" s="185"/>
      <c r="AJ218" s="185"/>
    </row>
    <row r="219" spans="1:36" ht="17.100000000000001" customHeight="1">
      <c r="L219" s="105"/>
      <c r="M219" s="105"/>
      <c r="N219" s="105"/>
      <c r="O219" s="105"/>
      <c r="P219" s="105"/>
      <c r="Q219" s="105"/>
      <c r="R219" s="105"/>
      <c r="S219" s="105"/>
      <c r="T219" s="105"/>
      <c r="U219" s="105"/>
      <c r="V219" s="105"/>
      <c r="W219" s="105"/>
      <c r="X219" s="175"/>
      <c r="Y219" s="175"/>
      <c r="Z219" s="175"/>
      <c r="AA219" s="175"/>
      <c r="AB219" s="175"/>
      <c r="AC219" s="175"/>
      <c r="AD219" s="175"/>
      <c r="AE219" s="175"/>
      <c r="AF219" s="175"/>
      <c r="AG219" s="175"/>
      <c r="AH219" s="175"/>
      <c r="AI219" s="175"/>
      <c r="AJ219" s="175"/>
    </row>
    <row r="220" spans="1:36" s="31" customFormat="1" ht="22.5">
      <c r="A220" s="699">
        <v>1</v>
      </c>
      <c r="B220" s="173"/>
      <c r="C220" s="173"/>
      <c r="D220" s="173"/>
      <c r="E220" s="184"/>
      <c r="F220" s="284"/>
      <c r="G220" s="284"/>
      <c r="H220" s="284"/>
      <c r="I220" s="194"/>
      <c r="J220" s="506"/>
      <c r="K220" s="509"/>
      <c r="L220" s="402">
        <f>mergeValue(A220)</f>
        <v>1</v>
      </c>
      <c r="M220" s="450" t="s">
        <v>19</v>
      </c>
      <c r="N220" s="451"/>
      <c r="O220" s="765"/>
      <c r="P220" s="766"/>
      <c r="Q220" s="766"/>
      <c r="R220" s="766"/>
      <c r="S220" s="766"/>
      <c r="T220" s="766"/>
      <c r="U220" s="766"/>
      <c r="V220" s="767"/>
      <c r="W220" s="446" t="s">
        <v>718</v>
      </c>
      <c r="X220" s="173"/>
      <c r="Y220" s="182"/>
      <c r="Z220" s="182" t="str">
        <f t="shared" ref="Z220:Z233" si="3">IF(M220="","",M220 )</f>
        <v>Наименование тарифа</v>
      </c>
      <c r="AA220" s="182"/>
      <c r="AB220" s="182"/>
      <c r="AC220" s="182"/>
      <c r="AD220" s="173"/>
      <c r="AE220" s="173"/>
      <c r="AF220" s="173"/>
      <c r="AG220" s="173"/>
      <c r="AH220" s="173"/>
      <c r="AI220" s="173"/>
      <c r="AJ220" s="173"/>
    </row>
    <row r="221" spans="1:36" s="31" customFormat="1" ht="22.5">
      <c r="A221" s="699"/>
      <c r="B221" s="699">
        <v>1</v>
      </c>
      <c r="C221" s="173"/>
      <c r="D221" s="173"/>
      <c r="E221" s="284"/>
      <c r="F221" s="284"/>
      <c r="G221" s="284"/>
      <c r="H221" s="284"/>
      <c r="I221" s="151"/>
      <c r="J221" s="505"/>
      <c r="K221" s="507"/>
      <c r="L221" s="402" t="str">
        <f>mergeValue(A221) &amp;"."&amp; mergeValue(B221)</f>
        <v>1.1</v>
      </c>
      <c r="M221" s="418" t="s">
        <v>15</v>
      </c>
      <c r="N221" s="451"/>
      <c r="O221" s="765"/>
      <c r="P221" s="766"/>
      <c r="Q221" s="766"/>
      <c r="R221" s="766"/>
      <c r="S221" s="766"/>
      <c r="T221" s="766"/>
      <c r="U221" s="766"/>
      <c r="V221" s="767"/>
      <c r="W221" s="446" t="s">
        <v>459</v>
      </c>
      <c r="X221" s="173"/>
      <c r="Y221" s="182"/>
      <c r="Z221" s="182" t="str">
        <f t="shared" si="3"/>
        <v>Территория действия тарифа</v>
      </c>
      <c r="AA221" s="182"/>
      <c r="AB221" s="182"/>
      <c r="AC221" s="182"/>
      <c r="AD221" s="173"/>
      <c r="AE221" s="173"/>
      <c r="AF221" s="173"/>
      <c r="AG221" s="173"/>
      <c r="AH221" s="173"/>
      <c r="AI221" s="173"/>
      <c r="AJ221" s="173"/>
    </row>
    <row r="222" spans="1:36" s="31" customFormat="1" ht="22.5">
      <c r="A222" s="699"/>
      <c r="B222" s="699"/>
      <c r="C222" s="699">
        <v>1</v>
      </c>
      <c r="D222" s="173"/>
      <c r="E222" s="284"/>
      <c r="F222" s="284"/>
      <c r="G222" s="284"/>
      <c r="H222" s="284"/>
      <c r="I222" s="508"/>
      <c r="J222" s="505"/>
      <c r="K222" s="507"/>
      <c r="L222" s="402" t="str">
        <f>mergeValue(A222) &amp;"."&amp; mergeValue(B222)&amp;"."&amp; mergeValue(C222)</f>
        <v>1.1.1</v>
      </c>
      <c r="M222" s="419" t="s">
        <v>7</v>
      </c>
      <c r="N222" s="451"/>
      <c r="O222" s="765"/>
      <c r="P222" s="766"/>
      <c r="Q222" s="766"/>
      <c r="R222" s="766"/>
      <c r="S222" s="766"/>
      <c r="T222" s="766"/>
      <c r="U222" s="766"/>
      <c r="V222" s="767"/>
      <c r="W222" s="446" t="s">
        <v>600</v>
      </c>
      <c r="X222" s="173"/>
      <c r="Y222" s="182"/>
      <c r="Z222" s="182" t="str">
        <f t="shared" si="3"/>
        <v xml:space="preserve">Наименование системы теплоснабжения </v>
      </c>
      <c r="AA222" s="182"/>
      <c r="AB222" s="182"/>
      <c r="AC222" s="182"/>
      <c r="AD222" s="173"/>
      <c r="AE222" s="173"/>
      <c r="AF222" s="173"/>
      <c r="AG222" s="173"/>
      <c r="AH222" s="173"/>
      <c r="AI222" s="173"/>
      <c r="AJ222" s="173"/>
    </row>
    <row r="223" spans="1:36" s="31" customFormat="1" ht="22.5">
      <c r="A223" s="699"/>
      <c r="B223" s="699"/>
      <c r="C223" s="699"/>
      <c r="D223" s="699">
        <v>1</v>
      </c>
      <c r="E223" s="284"/>
      <c r="F223" s="284"/>
      <c r="G223" s="284"/>
      <c r="H223" s="284"/>
      <c r="I223" s="508"/>
      <c r="J223" s="505"/>
      <c r="K223" s="507"/>
      <c r="L223" s="402" t="str">
        <f>mergeValue(A223) &amp;"."&amp; mergeValue(B223)&amp;"."&amp; mergeValue(C223)&amp;"."&amp; mergeValue(D223)</f>
        <v>1.1.1.1</v>
      </c>
      <c r="M223" s="420" t="s">
        <v>21</v>
      </c>
      <c r="N223" s="451"/>
      <c r="O223" s="765"/>
      <c r="P223" s="766"/>
      <c r="Q223" s="766"/>
      <c r="R223" s="766"/>
      <c r="S223" s="766"/>
      <c r="T223" s="766"/>
      <c r="U223" s="766"/>
      <c r="V223" s="767"/>
      <c r="W223" s="446" t="s">
        <v>601</v>
      </c>
      <c r="X223" s="173"/>
      <c r="Y223" s="182"/>
      <c r="Z223" s="182" t="str">
        <f t="shared" si="3"/>
        <v xml:space="preserve">Источник тепловой энергии  </v>
      </c>
      <c r="AA223" s="182"/>
      <c r="AB223" s="182"/>
      <c r="AC223" s="182"/>
      <c r="AD223" s="173"/>
      <c r="AE223" s="173"/>
      <c r="AF223" s="173"/>
      <c r="AG223" s="173"/>
      <c r="AH223" s="173"/>
      <c r="AI223" s="173"/>
      <c r="AJ223" s="173"/>
    </row>
    <row r="224" spans="1:36" s="31" customFormat="1" ht="78.75">
      <c r="A224" s="699"/>
      <c r="B224" s="699"/>
      <c r="C224" s="699"/>
      <c r="D224" s="699"/>
      <c r="E224" s="699">
        <v>1</v>
      </c>
      <c r="F224" s="284"/>
      <c r="G224" s="284"/>
      <c r="H224" s="173">
        <v>1</v>
      </c>
      <c r="I224" s="699">
        <v>1</v>
      </c>
      <c r="J224" s="284"/>
      <c r="K224" s="511"/>
      <c r="L224" s="402" t="str">
        <f>mergeValue(A224) &amp;"."&amp; mergeValue(B224)&amp;"."&amp; mergeValue(C224)&amp;"."&amp; mergeValue(D224)&amp;"."&amp; mergeValue(E224)</f>
        <v>1.1.1.1.1</v>
      </c>
      <c r="M224" s="422" t="s">
        <v>8</v>
      </c>
      <c r="N224" s="451"/>
      <c r="O224" s="702"/>
      <c r="P224" s="703"/>
      <c r="Q224" s="703"/>
      <c r="R224" s="703"/>
      <c r="S224" s="703"/>
      <c r="T224" s="703"/>
      <c r="U224" s="703"/>
      <c r="V224" s="704"/>
      <c r="W224" s="446" t="s">
        <v>719</v>
      </c>
      <c r="X224" s="173"/>
      <c r="Y224" s="182"/>
      <c r="Z224" s="182" t="str">
        <f t="shared" si="3"/>
        <v>Схема подключения теплопотребляющей установки к коллектору источника тепловой энергии</v>
      </c>
      <c r="AA224" s="182"/>
      <c r="AB224" s="182"/>
      <c r="AC224" s="182"/>
      <c r="AD224" s="173"/>
      <c r="AE224" s="173"/>
      <c r="AF224" s="173"/>
      <c r="AG224" s="173"/>
      <c r="AH224" s="173"/>
      <c r="AI224" s="173"/>
      <c r="AJ224" s="173"/>
    </row>
    <row r="225" spans="1:71" s="31" customFormat="1" ht="33.75">
      <c r="A225" s="699"/>
      <c r="B225" s="699"/>
      <c r="C225" s="699"/>
      <c r="D225" s="699"/>
      <c r="E225" s="699"/>
      <c r="F225" s="699">
        <v>1</v>
      </c>
      <c r="G225" s="173"/>
      <c r="H225" s="173"/>
      <c r="I225" s="699"/>
      <c r="J225" s="699">
        <v>1</v>
      </c>
      <c r="K225" s="512"/>
      <c r="L225" s="402" t="str">
        <f>mergeValue(A225) &amp;"."&amp; mergeValue(B225)&amp;"."&amp; mergeValue(C225)&amp;"."&amp; mergeValue(D225)&amp;"."&amp; mergeValue(E225)&amp;"."&amp; mergeValue(F225)</f>
        <v>1.1.1.1.1.1</v>
      </c>
      <c r="M225" s="423" t="s">
        <v>9</v>
      </c>
      <c r="N225" s="451"/>
      <c r="O225" s="702"/>
      <c r="P225" s="703"/>
      <c r="Q225" s="703"/>
      <c r="R225" s="703"/>
      <c r="S225" s="703"/>
      <c r="T225" s="703"/>
      <c r="U225" s="703"/>
      <c r="V225" s="704"/>
      <c r="W225" s="446" t="s">
        <v>720</v>
      </c>
      <c r="X225" s="173"/>
      <c r="Y225" s="182"/>
      <c r="Z225" s="182" t="str">
        <f t="shared" si="3"/>
        <v>Группа потребителей</v>
      </c>
      <c r="AA225" s="182"/>
      <c r="AB225" s="182"/>
      <c r="AC225" s="182"/>
      <c r="AD225" s="173"/>
      <c r="AE225" s="173"/>
      <c r="AF225" s="173"/>
      <c r="AG225" s="173"/>
      <c r="AH225" s="173"/>
      <c r="AI225" s="173"/>
      <c r="AJ225" s="173"/>
    </row>
    <row r="226" spans="1:71" s="31" customFormat="1" ht="122.1" customHeight="1">
      <c r="A226" s="699"/>
      <c r="B226" s="699"/>
      <c r="C226" s="699"/>
      <c r="D226" s="699"/>
      <c r="E226" s="699"/>
      <c r="F226" s="699"/>
      <c r="G226" s="173">
        <v>1</v>
      </c>
      <c r="H226" s="173"/>
      <c r="I226" s="699"/>
      <c r="J226" s="699"/>
      <c r="K226" s="512">
        <v>1</v>
      </c>
      <c r="L226" s="402" t="str">
        <f>mergeValue(A226) &amp;"."&amp; mergeValue(B226)&amp;"."&amp; mergeValue(C226)&amp;"."&amp; mergeValue(D226)&amp;"."&amp; mergeValue(E226)&amp;"."&amp; mergeValue(F226)&amp;"."&amp; mergeValue(G226)</f>
        <v>1.1.1.1.1.1.1</v>
      </c>
      <c r="M226" s="528"/>
      <c r="N226" s="451"/>
      <c r="O226" s="428"/>
      <c r="P226" s="428"/>
      <c r="Q226" s="428"/>
      <c r="R226" s="694"/>
      <c r="S226" s="695" t="s">
        <v>83</v>
      </c>
      <c r="T226" s="694"/>
      <c r="U226" s="695" t="s">
        <v>83</v>
      </c>
      <c r="V226" s="428"/>
      <c r="W226" s="669" t="s">
        <v>721</v>
      </c>
      <c r="X226" s="173" t="str">
        <f>strCheckDate(O227:V227)</f>
        <v/>
      </c>
      <c r="Y226" s="182"/>
      <c r="Z226" s="182" t="str">
        <f t="shared" si="3"/>
        <v/>
      </c>
      <c r="AA226" s="182"/>
      <c r="AB226" s="182"/>
      <c r="AC226" s="182"/>
      <c r="AD226" s="173"/>
      <c r="AE226" s="173"/>
      <c r="AF226" s="173"/>
      <c r="AG226" s="173"/>
      <c r="AH226" s="173"/>
      <c r="AI226" s="173"/>
      <c r="AJ226" s="173"/>
    </row>
    <row r="227" spans="1:71" s="31" customFormat="1" ht="14.25" hidden="1" customHeight="1">
      <c r="A227" s="699"/>
      <c r="B227" s="699"/>
      <c r="C227" s="699"/>
      <c r="D227" s="699"/>
      <c r="E227" s="699"/>
      <c r="F227" s="699"/>
      <c r="G227" s="173"/>
      <c r="H227" s="173"/>
      <c r="I227" s="699"/>
      <c r="J227" s="699"/>
      <c r="K227" s="512"/>
      <c r="L227" s="244"/>
      <c r="M227" s="451"/>
      <c r="N227" s="451"/>
      <c r="O227" s="428"/>
      <c r="P227" s="428"/>
      <c r="Q227" s="438" t="str">
        <f>R226 &amp; "-" &amp; T226</f>
        <v>-</v>
      </c>
      <c r="R227" s="694"/>
      <c r="S227" s="695"/>
      <c r="T227" s="694"/>
      <c r="U227" s="695"/>
      <c r="V227" s="428"/>
      <c r="W227" s="670"/>
      <c r="X227" s="173"/>
      <c r="Y227" s="182"/>
      <c r="Z227" s="182" t="str">
        <f t="shared" si="3"/>
        <v/>
      </c>
      <c r="AA227" s="182"/>
      <c r="AB227" s="182"/>
      <c r="AC227" s="182"/>
      <c r="AD227" s="173"/>
      <c r="AE227" s="173"/>
      <c r="AF227" s="173"/>
      <c r="AG227" s="173"/>
      <c r="AH227" s="173"/>
      <c r="AI227" s="173"/>
      <c r="AJ227" s="173"/>
    </row>
    <row r="228" spans="1:71" s="31" customFormat="1" ht="15" customHeight="1">
      <c r="A228" s="699"/>
      <c r="B228" s="699"/>
      <c r="C228" s="699"/>
      <c r="D228" s="699"/>
      <c r="E228" s="699"/>
      <c r="F228" s="699"/>
      <c r="G228" s="284"/>
      <c r="H228" s="173"/>
      <c r="I228" s="699"/>
      <c r="J228" s="699"/>
      <c r="K228" s="511"/>
      <c r="L228" s="416"/>
      <c r="M228" s="425" t="s">
        <v>24</v>
      </c>
      <c r="N228" s="141"/>
      <c r="O228" s="141"/>
      <c r="P228" s="141"/>
      <c r="Q228" s="141"/>
      <c r="R228" s="141"/>
      <c r="S228" s="141"/>
      <c r="T228" s="141"/>
      <c r="U228" s="141"/>
      <c r="V228" s="426"/>
      <c r="W228" s="671"/>
      <c r="X228" s="173"/>
      <c r="Y228" s="182"/>
      <c r="Z228" s="182" t="str">
        <f t="shared" si="3"/>
        <v>Добавить вид теплоносителя (параметры теплоносителя)</v>
      </c>
      <c r="AA228" s="182"/>
      <c r="AB228" s="182"/>
      <c r="AC228" s="182"/>
      <c r="AD228" s="173"/>
      <c r="AE228" s="173"/>
      <c r="AF228" s="173"/>
      <c r="AG228" s="173"/>
      <c r="AH228" s="173"/>
      <c r="AI228" s="173"/>
      <c r="AJ228" s="173"/>
    </row>
    <row r="229" spans="1:71" s="31" customFormat="1" ht="15" customHeight="1">
      <c r="A229" s="699"/>
      <c r="B229" s="699"/>
      <c r="C229" s="699"/>
      <c r="D229" s="699"/>
      <c r="E229" s="699"/>
      <c r="F229" s="284"/>
      <c r="G229" s="284"/>
      <c r="H229" s="173"/>
      <c r="I229" s="699"/>
      <c r="J229" s="284"/>
      <c r="K229" s="511"/>
      <c r="L229" s="416"/>
      <c r="M229" s="424" t="s">
        <v>10</v>
      </c>
      <c r="N229" s="141"/>
      <c r="O229" s="141"/>
      <c r="P229" s="141"/>
      <c r="Q229" s="141"/>
      <c r="R229" s="141"/>
      <c r="S229" s="141"/>
      <c r="T229" s="141"/>
      <c r="U229" s="429"/>
      <c r="V229" s="141"/>
      <c r="W229" s="468"/>
      <c r="X229" s="173"/>
      <c r="Y229" s="182"/>
      <c r="Z229" s="182" t="str">
        <f t="shared" si="3"/>
        <v>Добавить группу потребителей</v>
      </c>
      <c r="AA229" s="182"/>
      <c r="AB229" s="182"/>
      <c r="AC229" s="182"/>
      <c r="AD229" s="173"/>
      <c r="AE229" s="173"/>
      <c r="AF229" s="173"/>
      <c r="AG229" s="173"/>
      <c r="AH229" s="173"/>
      <c r="AI229" s="173"/>
      <c r="AJ229" s="173"/>
    </row>
    <row r="230" spans="1:71" s="31" customFormat="1" ht="15" customHeight="1">
      <c r="A230" s="699"/>
      <c r="B230" s="699"/>
      <c r="C230" s="699"/>
      <c r="D230" s="699"/>
      <c r="E230" s="510"/>
      <c r="F230" s="284"/>
      <c r="G230" s="284"/>
      <c r="H230" s="284"/>
      <c r="I230" s="506"/>
      <c r="J230" s="73"/>
      <c r="K230" s="509"/>
      <c r="L230" s="416"/>
      <c r="M230" s="421" t="s">
        <v>11</v>
      </c>
      <c r="N230" s="141"/>
      <c r="O230" s="141"/>
      <c r="P230" s="141"/>
      <c r="Q230" s="141"/>
      <c r="R230" s="141"/>
      <c r="S230" s="141"/>
      <c r="T230" s="141"/>
      <c r="U230" s="429"/>
      <c r="V230" s="141"/>
      <c r="W230" s="468"/>
      <c r="X230" s="173"/>
      <c r="Y230" s="182"/>
      <c r="Z230" s="182" t="str">
        <f t="shared" si="3"/>
        <v>Добавить схему подключения</v>
      </c>
      <c r="AA230" s="182"/>
      <c r="AB230" s="182"/>
      <c r="AC230" s="182"/>
      <c r="AD230" s="173"/>
      <c r="AE230" s="173"/>
      <c r="AF230" s="173"/>
      <c r="AG230" s="173"/>
      <c r="AH230" s="173"/>
      <c r="AI230" s="173"/>
      <c r="AJ230" s="173"/>
    </row>
    <row r="231" spans="1:71" s="31" customFormat="1" ht="15" customHeight="1">
      <c r="A231" s="699"/>
      <c r="B231" s="699"/>
      <c r="C231" s="699"/>
      <c r="D231" s="510"/>
      <c r="E231" s="510"/>
      <c r="F231" s="284"/>
      <c r="G231" s="284"/>
      <c r="H231" s="284"/>
      <c r="I231" s="506"/>
      <c r="J231" s="73"/>
      <c r="K231" s="509"/>
      <c r="L231" s="416"/>
      <c r="M231" s="130" t="s">
        <v>16</v>
      </c>
      <c r="N231" s="141"/>
      <c r="O231" s="141"/>
      <c r="P231" s="141"/>
      <c r="Q231" s="141"/>
      <c r="R231" s="141"/>
      <c r="S231" s="141"/>
      <c r="T231" s="141"/>
      <c r="U231" s="429"/>
      <c r="V231" s="141"/>
      <c r="W231" s="468"/>
      <c r="X231" s="173"/>
      <c r="Y231" s="182"/>
      <c r="Z231" s="182" t="str">
        <f t="shared" si="3"/>
        <v>Добавить источник тепловой энергии</v>
      </c>
      <c r="AA231" s="182"/>
      <c r="AB231" s="182"/>
      <c r="AC231" s="182"/>
      <c r="AD231" s="173"/>
      <c r="AE231" s="173"/>
      <c r="AF231" s="173"/>
      <c r="AG231" s="173"/>
      <c r="AH231" s="173"/>
      <c r="AI231" s="173"/>
      <c r="AJ231" s="173"/>
    </row>
    <row r="232" spans="1:71" s="31" customFormat="1" ht="15" customHeight="1">
      <c r="A232" s="699"/>
      <c r="B232" s="699"/>
      <c r="C232" s="510"/>
      <c r="D232" s="510"/>
      <c r="E232" s="510"/>
      <c r="F232" s="510"/>
      <c r="G232" s="515"/>
      <c r="H232" s="506"/>
      <c r="I232" s="513"/>
      <c r="J232" s="73"/>
      <c r="K232" s="514"/>
      <c r="L232" s="416"/>
      <c r="M232" s="129" t="s">
        <v>17</v>
      </c>
      <c r="N232" s="141"/>
      <c r="O232" s="141"/>
      <c r="P232" s="141"/>
      <c r="Q232" s="141"/>
      <c r="R232" s="141"/>
      <c r="S232" s="141"/>
      <c r="T232" s="141"/>
      <c r="U232" s="429"/>
      <c r="V232" s="141"/>
      <c r="W232" s="468"/>
      <c r="X232" s="173"/>
      <c r="Y232" s="182"/>
      <c r="Z232" s="182" t="str">
        <f t="shared" si="3"/>
        <v>Добавить наименование системы теплоснабжения</v>
      </c>
      <c r="AA232" s="182"/>
      <c r="AB232" s="182"/>
      <c r="AC232" s="182"/>
      <c r="AD232" s="173"/>
      <c r="AE232" s="173"/>
      <c r="AF232" s="173"/>
      <c r="AG232" s="173"/>
      <c r="AH232" s="173"/>
      <c r="AI232" s="173"/>
      <c r="AJ232" s="173"/>
    </row>
    <row r="233" spans="1:71" s="31" customFormat="1" ht="15" customHeight="1">
      <c r="A233" s="699"/>
      <c r="B233" s="510"/>
      <c r="C233" s="510"/>
      <c r="D233" s="510"/>
      <c r="E233" s="510"/>
      <c r="F233" s="510"/>
      <c r="G233" s="515"/>
      <c r="H233" s="506"/>
      <c r="I233" s="506"/>
      <c r="J233" s="73"/>
      <c r="K233" s="509"/>
      <c r="L233" s="416"/>
      <c r="M233" s="135" t="s">
        <v>18</v>
      </c>
      <c r="N233" s="141"/>
      <c r="O233" s="141"/>
      <c r="P233" s="141"/>
      <c r="Q233" s="141"/>
      <c r="R233" s="141"/>
      <c r="S233" s="141"/>
      <c r="T233" s="141"/>
      <c r="U233" s="429"/>
      <c r="V233" s="141"/>
      <c r="W233" s="468"/>
      <c r="X233" s="173"/>
      <c r="Y233" s="182"/>
      <c r="Z233" s="182" t="str">
        <f t="shared" si="3"/>
        <v>Добавить территорию действия тарифа</v>
      </c>
      <c r="AA233" s="182"/>
      <c r="AB233" s="182"/>
      <c r="AC233" s="182"/>
      <c r="AD233" s="173"/>
      <c r="AE233" s="173"/>
      <c r="AF233" s="173"/>
      <c r="AG233" s="173"/>
      <c r="AH233" s="173"/>
      <c r="AI233" s="173"/>
      <c r="AJ233" s="173"/>
    </row>
    <row r="234" spans="1:71" ht="15" customHeight="1">
      <c r="L234" s="391"/>
      <c r="M234" s="144" t="s">
        <v>308</v>
      </c>
      <c r="N234" s="141"/>
      <c r="O234" s="141"/>
      <c r="P234" s="141"/>
      <c r="Q234" s="141"/>
      <c r="R234" s="141"/>
      <c r="S234" s="141"/>
      <c r="T234" s="141"/>
      <c r="U234" s="429"/>
      <c r="V234" s="141"/>
      <c r="W234" s="141"/>
      <c r="X234" s="141"/>
      <c r="Y234" s="141"/>
      <c r="Z234" s="141"/>
      <c r="AA234" s="141"/>
      <c r="AB234" s="429"/>
      <c r="AC234" s="141"/>
      <c r="AD234" s="468"/>
      <c r="AE234" s="175"/>
      <c r="AF234" s="175"/>
      <c r="AG234" s="175"/>
      <c r="AH234" s="175"/>
    </row>
    <row r="235" spans="1:71" ht="18.75" customHeight="1">
      <c r="X235" s="175"/>
      <c r="Y235" s="175"/>
      <c r="Z235" s="175"/>
      <c r="AA235" s="175"/>
      <c r="AB235" s="175"/>
      <c r="AC235" s="175"/>
      <c r="AD235" s="175"/>
      <c r="AE235" s="175"/>
      <c r="AF235" s="175"/>
      <c r="AG235" s="175"/>
      <c r="AH235" s="175"/>
      <c r="AI235" s="175"/>
      <c r="AJ235" s="175"/>
    </row>
    <row r="236" spans="1:71" s="30" customFormat="1" ht="17.100000000000001" customHeight="1">
      <c r="G236" s="30" t="s">
        <v>12</v>
      </c>
      <c r="I236" s="30" t="s">
        <v>211</v>
      </c>
      <c r="V236" s="137"/>
      <c r="X236" s="185"/>
      <c r="Y236" s="185"/>
      <c r="Z236" s="185"/>
      <c r="AA236" s="185"/>
      <c r="AB236" s="185"/>
      <c r="AC236" s="185"/>
      <c r="AD236" s="185"/>
      <c r="AE236" s="185"/>
      <c r="AF236" s="185"/>
      <c r="AG236" s="185"/>
      <c r="AH236" s="185"/>
      <c r="AI236" s="185"/>
      <c r="AJ236" s="185"/>
    </row>
    <row r="237" spans="1:71" ht="17.100000000000001" customHeight="1">
      <c r="L237" s="105"/>
      <c r="M237" s="105"/>
      <c r="N237" s="105"/>
      <c r="O237" s="105"/>
      <c r="P237" s="105"/>
      <c r="Q237" s="105"/>
      <c r="R237" s="105"/>
      <c r="S237" s="105"/>
      <c r="T237" s="105"/>
      <c r="U237" s="105"/>
      <c r="V237" s="105"/>
      <c r="W237" s="105"/>
      <c r="X237" s="175"/>
      <c r="Y237" s="175"/>
      <c r="Z237" s="175"/>
      <c r="AA237" s="175"/>
      <c r="AB237" s="175"/>
      <c r="AC237" s="175"/>
      <c r="AD237" s="175"/>
      <c r="AE237" s="175"/>
      <c r="AF237" s="175"/>
      <c r="AG237" s="175"/>
      <c r="AH237" s="175"/>
      <c r="AI237" s="175"/>
      <c r="AJ237" s="175"/>
    </row>
    <row r="238" spans="1:71" s="31" customFormat="1" ht="22.5">
      <c r="A238" s="699">
        <v>1</v>
      </c>
      <c r="B238" s="173"/>
      <c r="C238" s="173"/>
      <c r="D238" s="173"/>
      <c r="E238" s="184"/>
      <c r="F238" s="284"/>
      <c r="G238" s="284"/>
      <c r="H238" s="284"/>
      <c r="I238" s="194"/>
      <c r="J238" s="506"/>
      <c r="K238" s="509"/>
      <c r="L238" s="402">
        <f>mergeValue(A238)</f>
        <v>1</v>
      </c>
      <c r="M238" s="450" t="s">
        <v>19</v>
      </c>
      <c r="N238" s="451"/>
      <c r="O238" s="765"/>
      <c r="P238" s="766"/>
      <c r="Q238" s="766"/>
      <c r="R238" s="766"/>
      <c r="S238" s="766"/>
      <c r="T238" s="766"/>
      <c r="U238" s="766"/>
      <c r="V238" s="766"/>
      <c r="W238" s="766"/>
      <c r="X238" s="766"/>
      <c r="Y238" s="766"/>
      <c r="Z238" s="766"/>
      <c r="AA238" s="766"/>
      <c r="AB238" s="766"/>
      <c r="AC238" s="766"/>
      <c r="AD238" s="766"/>
      <c r="AE238" s="766"/>
      <c r="AF238" s="766"/>
      <c r="AG238" s="766"/>
      <c r="AH238" s="766"/>
      <c r="AI238" s="766"/>
      <c r="AJ238" s="766"/>
      <c r="AK238" s="766"/>
      <c r="AL238" s="766"/>
      <c r="AM238" s="766"/>
      <c r="AN238" s="766"/>
      <c r="AO238" s="766"/>
      <c r="AP238" s="766"/>
      <c r="AQ238" s="766"/>
      <c r="AR238" s="766"/>
      <c r="AS238" s="766"/>
      <c r="AT238" s="766"/>
      <c r="AU238" s="766"/>
      <c r="AV238" s="766"/>
      <c r="AW238" s="766"/>
      <c r="AX238" s="766"/>
      <c r="AY238" s="766"/>
      <c r="AZ238" s="766"/>
      <c r="BA238" s="766"/>
      <c r="BB238" s="766"/>
      <c r="BC238" s="766"/>
      <c r="BD238" s="766"/>
      <c r="BE238" s="767"/>
      <c r="BF238" s="446" t="s">
        <v>718</v>
      </c>
      <c r="BG238" s="173"/>
      <c r="BH238" s="182"/>
      <c r="BI238" s="182" t="str">
        <f t="shared" ref="BI238:BI251" si="4">IF(M238="","",M238 )</f>
        <v>Наименование тарифа</v>
      </c>
      <c r="BJ238" s="182"/>
      <c r="BK238" s="182"/>
      <c r="BL238" s="182"/>
      <c r="BM238" s="173"/>
      <c r="BN238" s="173"/>
      <c r="BO238" s="173"/>
      <c r="BP238" s="173"/>
      <c r="BQ238" s="173"/>
      <c r="BR238" s="173"/>
      <c r="BS238" s="173"/>
    </row>
    <row r="239" spans="1:71" s="31" customFormat="1" ht="22.5">
      <c r="A239" s="699"/>
      <c r="B239" s="699">
        <v>1</v>
      </c>
      <c r="C239" s="173"/>
      <c r="D239" s="173"/>
      <c r="E239" s="284"/>
      <c r="F239" s="284"/>
      <c r="G239" s="284"/>
      <c r="H239" s="284"/>
      <c r="I239" s="151"/>
      <c r="J239" s="505"/>
      <c r="K239" s="507"/>
      <c r="L239" s="402" t="str">
        <f>mergeValue(A239) &amp;"."&amp; mergeValue(B239)</f>
        <v>1.1</v>
      </c>
      <c r="M239" s="418" t="s">
        <v>15</v>
      </c>
      <c r="N239" s="451"/>
      <c r="O239" s="765"/>
      <c r="P239" s="766"/>
      <c r="Q239" s="766"/>
      <c r="R239" s="766"/>
      <c r="S239" s="766"/>
      <c r="T239" s="766"/>
      <c r="U239" s="766"/>
      <c r="V239" s="766"/>
      <c r="W239" s="766"/>
      <c r="X239" s="766"/>
      <c r="Y239" s="766"/>
      <c r="Z239" s="766"/>
      <c r="AA239" s="766"/>
      <c r="AB239" s="766"/>
      <c r="AC239" s="766"/>
      <c r="AD239" s="766"/>
      <c r="AE239" s="766"/>
      <c r="AF239" s="766"/>
      <c r="AG239" s="766"/>
      <c r="AH239" s="766"/>
      <c r="AI239" s="766"/>
      <c r="AJ239" s="766"/>
      <c r="AK239" s="766"/>
      <c r="AL239" s="766"/>
      <c r="AM239" s="766"/>
      <c r="AN239" s="766"/>
      <c r="AO239" s="766"/>
      <c r="AP239" s="766"/>
      <c r="AQ239" s="766"/>
      <c r="AR239" s="766"/>
      <c r="AS239" s="766"/>
      <c r="AT239" s="766"/>
      <c r="AU239" s="766"/>
      <c r="AV239" s="766"/>
      <c r="AW239" s="766"/>
      <c r="AX239" s="766"/>
      <c r="AY239" s="766"/>
      <c r="AZ239" s="766"/>
      <c r="BA239" s="766"/>
      <c r="BB239" s="766"/>
      <c r="BC239" s="766"/>
      <c r="BD239" s="766"/>
      <c r="BE239" s="767"/>
      <c r="BF239" s="446" t="s">
        <v>459</v>
      </c>
      <c r="BG239" s="173"/>
      <c r="BH239" s="182"/>
      <c r="BI239" s="182" t="str">
        <f t="shared" si="4"/>
        <v>Территория действия тарифа</v>
      </c>
      <c r="BJ239" s="182"/>
      <c r="BK239" s="182"/>
      <c r="BL239" s="182"/>
      <c r="BM239" s="173"/>
      <c r="BN239" s="173"/>
      <c r="BO239" s="173"/>
      <c r="BP239" s="173"/>
      <c r="BQ239" s="173"/>
      <c r="BR239" s="173"/>
      <c r="BS239" s="173"/>
    </row>
    <row r="240" spans="1:71" s="31" customFormat="1" ht="22.5">
      <c r="A240" s="699"/>
      <c r="B240" s="699"/>
      <c r="C240" s="699">
        <v>1</v>
      </c>
      <c r="D240" s="173"/>
      <c r="E240" s="284"/>
      <c r="F240" s="284"/>
      <c r="G240" s="284"/>
      <c r="H240" s="284"/>
      <c r="I240" s="508"/>
      <c r="J240" s="505"/>
      <c r="K240" s="507"/>
      <c r="L240" s="402" t="str">
        <f>mergeValue(A240) &amp;"."&amp; mergeValue(B240)&amp;"."&amp; mergeValue(C240)</f>
        <v>1.1.1</v>
      </c>
      <c r="M240" s="419" t="s">
        <v>7</v>
      </c>
      <c r="N240" s="451"/>
      <c r="O240" s="765"/>
      <c r="P240" s="766"/>
      <c r="Q240" s="766"/>
      <c r="R240" s="766"/>
      <c r="S240" s="766"/>
      <c r="T240" s="766"/>
      <c r="U240" s="766"/>
      <c r="V240" s="766"/>
      <c r="W240" s="766"/>
      <c r="X240" s="766"/>
      <c r="Y240" s="766"/>
      <c r="Z240" s="766"/>
      <c r="AA240" s="766"/>
      <c r="AB240" s="766"/>
      <c r="AC240" s="766"/>
      <c r="AD240" s="766"/>
      <c r="AE240" s="766"/>
      <c r="AF240" s="766"/>
      <c r="AG240" s="766"/>
      <c r="AH240" s="766"/>
      <c r="AI240" s="766"/>
      <c r="AJ240" s="766"/>
      <c r="AK240" s="766"/>
      <c r="AL240" s="766"/>
      <c r="AM240" s="766"/>
      <c r="AN240" s="766"/>
      <c r="AO240" s="766"/>
      <c r="AP240" s="766"/>
      <c r="AQ240" s="766"/>
      <c r="AR240" s="766"/>
      <c r="AS240" s="766"/>
      <c r="AT240" s="766"/>
      <c r="AU240" s="766"/>
      <c r="AV240" s="766"/>
      <c r="AW240" s="766"/>
      <c r="AX240" s="766"/>
      <c r="AY240" s="766"/>
      <c r="AZ240" s="766"/>
      <c r="BA240" s="766"/>
      <c r="BB240" s="766"/>
      <c r="BC240" s="766"/>
      <c r="BD240" s="766"/>
      <c r="BE240" s="767"/>
      <c r="BF240" s="446" t="s">
        <v>600</v>
      </c>
      <c r="BG240" s="173"/>
      <c r="BH240" s="182"/>
      <c r="BI240" s="182" t="str">
        <f t="shared" si="4"/>
        <v xml:space="preserve">Наименование системы теплоснабжения </v>
      </c>
      <c r="BJ240" s="182"/>
      <c r="BK240" s="182"/>
      <c r="BL240" s="182"/>
      <c r="BM240" s="173"/>
      <c r="BN240" s="173"/>
      <c r="BO240" s="173"/>
      <c r="BP240" s="173"/>
      <c r="BQ240" s="173"/>
      <c r="BR240" s="173"/>
      <c r="BS240" s="173"/>
    </row>
    <row r="241" spans="1:71" s="31" customFormat="1" ht="22.5">
      <c r="A241" s="699"/>
      <c r="B241" s="699"/>
      <c r="C241" s="699"/>
      <c r="D241" s="699">
        <v>1</v>
      </c>
      <c r="E241" s="284"/>
      <c r="F241" s="284"/>
      <c r="G241" s="284"/>
      <c r="H241" s="284"/>
      <c r="I241" s="508"/>
      <c r="J241" s="505"/>
      <c r="K241" s="507"/>
      <c r="L241" s="402" t="str">
        <f>mergeValue(A241) &amp;"."&amp; mergeValue(B241)&amp;"."&amp; mergeValue(C241)&amp;"."&amp; mergeValue(D241)</f>
        <v>1.1.1.1</v>
      </c>
      <c r="M241" s="420" t="s">
        <v>21</v>
      </c>
      <c r="N241" s="451"/>
      <c r="O241" s="765"/>
      <c r="P241" s="766"/>
      <c r="Q241" s="766"/>
      <c r="R241" s="766"/>
      <c r="S241" s="766"/>
      <c r="T241" s="766"/>
      <c r="U241" s="766"/>
      <c r="V241" s="766"/>
      <c r="W241" s="766"/>
      <c r="X241" s="766"/>
      <c r="Y241" s="766"/>
      <c r="Z241" s="766"/>
      <c r="AA241" s="766"/>
      <c r="AB241" s="766"/>
      <c r="AC241" s="766"/>
      <c r="AD241" s="766"/>
      <c r="AE241" s="766"/>
      <c r="AF241" s="766"/>
      <c r="AG241" s="766"/>
      <c r="AH241" s="766"/>
      <c r="AI241" s="766"/>
      <c r="AJ241" s="766"/>
      <c r="AK241" s="766"/>
      <c r="AL241" s="766"/>
      <c r="AM241" s="766"/>
      <c r="AN241" s="766"/>
      <c r="AO241" s="766"/>
      <c r="AP241" s="766"/>
      <c r="AQ241" s="766"/>
      <c r="AR241" s="766"/>
      <c r="AS241" s="766"/>
      <c r="AT241" s="766"/>
      <c r="AU241" s="766"/>
      <c r="AV241" s="766"/>
      <c r="AW241" s="766"/>
      <c r="AX241" s="766"/>
      <c r="AY241" s="766"/>
      <c r="AZ241" s="766"/>
      <c r="BA241" s="766"/>
      <c r="BB241" s="766"/>
      <c r="BC241" s="766"/>
      <c r="BD241" s="766"/>
      <c r="BE241" s="767"/>
      <c r="BF241" s="446" t="s">
        <v>601</v>
      </c>
      <c r="BG241" s="173"/>
      <c r="BH241" s="182"/>
      <c r="BI241" s="182" t="str">
        <f t="shared" si="4"/>
        <v xml:space="preserve">Источник тепловой энергии  </v>
      </c>
      <c r="BJ241" s="182"/>
      <c r="BK241" s="182"/>
      <c r="BL241" s="182"/>
      <c r="BM241" s="173"/>
      <c r="BN241" s="173"/>
      <c r="BO241" s="173"/>
      <c r="BP241" s="173"/>
      <c r="BQ241" s="173"/>
      <c r="BR241" s="173"/>
      <c r="BS241" s="173"/>
    </row>
    <row r="242" spans="1:71" s="31" customFormat="1" ht="78.75">
      <c r="A242" s="699"/>
      <c r="B242" s="699"/>
      <c r="C242" s="699"/>
      <c r="D242" s="699"/>
      <c r="E242" s="699">
        <v>1</v>
      </c>
      <c r="F242" s="284"/>
      <c r="G242" s="284"/>
      <c r="H242" s="173">
        <v>1</v>
      </c>
      <c r="I242" s="699">
        <v>1</v>
      </c>
      <c r="J242" s="284"/>
      <c r="K242" s="511"/>
      <c r="L242" s="402" t="str">
        <f>mergeValue(A242) &amp;"."&amp; mergeValue(B242)&amp;"."&amp; mergeValue(C242)&amp;"."&amp; mergeValue(D242)&amp;"."&amp; mergeValue(E242)</f>
        <v>1.1.1.1.1</v>
      </c>
      <c r="M242" s="422" t="s">
        <v>8</v>
      </c>
      <c r="N242" s="451"/>
      <c r="O242" s="702"/>
      <c r="P242" s="703"/>
      <c r="Q242" s="703"/>
      <c r="R242" s="703"/>
      <c r="S242" s="703"/>
      <c r="T242" s="703"/>
      <c r="U242" s="703"/>
      <c r="V242" s="703"/>
      <c r="W242" s="703"/>
      <c r="X242" s="703"/>
      <c r="Y242" s="703"/>
      <c r="Z242" s="703"/>
      <c r="AA242" s="703"/>
      <c r="AB242" s="703"/>
      <c r="AC242" s="703"/>
      <c r="AD242" s="703"/>
      <c r="AE242" s="703"/>
      <c r="AF242" s="703"/>
      <c r="AG242" s="703"/>
      <c r="AH242" s="703"/>
      <c r="AI242" s="703"/>
      <c r="AJ242" s="703"/>
      <c r="AK242" s="703"/>
      <c r="AL242" s="703"/>
      <c r="AM242" s="703"/>
      <c r="AN242" s="703"/>
      <c r="AO242" s="703"/>
      <c r="AP242" s="703"/>
      <c r="AQ242" s="703"/>
      <c r="AR242" s="703"/>
      <c r="AS242" s="703"/>
      <c r="AT242" s="703"/>
      <c r="AU242" s="703"/>
      <c r="AV242" s="703"/>
      <c r="AW242" s="703"/>
      <c r="AX242" s="703"/>
      <c r="AY242" s="703"/>
      <c r="AZ242" s="703"/>
      <c r="BA242" s="703"/>
      <c r="BB242" s="703"/>
      <c r="BC242" s="703"/>
      <c r="BD242" s="703"/>
      <c r="BE242" s="704"/>
      <c r="BF242" s="446" t="s">
        <v>719</v>
      </c>
      <c r="BG242" s="173"/>
      <c r="BH242" s="182"/>
      <c r="BI242" s="182" t="str">
        <f t="shared" si="4"/>
        <v>Схема подключения теплопотребляющей установки к коллектору источника тепловой энергии</v>
      </c>
      <c r="BJ242" s="182"/>
      <c r="BK242" s="182"/>
      <c r="BL242" s="182"/>
      <c r="BM242" s="173"/>
      <c r="BN242" s="173"/>
      <c r="BO242" s="173"/>
      <c r="BP242" s="173"/>
      <c r="BQ242" s="173"/>
      <c r="BR242" s="173"/>
      <c r="BS242" s="173"/>
    </row>
    <row r="243" spans="1:71" s="31" customFormat="1" ht="33.75">
      <c r="A243" s="699"/>
      <c r="B243" s="699"/>
      <c r="C243" s="699"/>
      <c r="D243" s="699"/>
      <c r="E243" s="699"/>
      <c r="F243" s="699">
        <v>1</v>
      </c>
      <c r="G243" s="173"/>
      <c r="H243" s="173"/>
      <c r="I243" s="699"/>
      <c r="J243" s="699">
        <v>1</v>
      </c>
      <c r="K243" s="512"/>
      <c r="L243" s="402" t="str">
        <f>mergeValue(A243) &amp;"."&amp; mergeValue(B243)&amp;"."&amp; mergeValue(C243)&amp;"."&amp; mergeValue(D243)&amp;"."&amp; mergeValue(E243)&amp;"."&amp; mergeValue(F243)</f>
        <v>1.1.1.1.1.1</v>
      </c>
      <c r="M243" s="423" t="s">
        <v>9</v>
      </c>
      <c r="N243" s="451"/>
      <c r="O243" s="702"/>
      <c r="P243" s="703"/>
      <c r="Q243" s="703"/>
      <c r="R243" s="703"/>
      <c r="S243" s="703"/>
      <c r="T243" s="703"/>
      <c r="U243" s="703"/>
      <c r="V243" s="703"/>
      <c r="W243" s="703"/>
      <c r="X243" s="703"/>
      <c r="Y243" s="703"/>
      <c r="Z243" s="703"/>
      <c r="AA243" s="703"/>
      <c r="AB243" s="703"/>
      <c r="AC243" s="703"/>
      <c r="AD243" s="703"/>
      <c r="AE243" s="703"/>
      <c r="AF243" s="703"/>
      <c r="AG243" s="703"/>
      <c r="AH243" s="703"/>
      <c r="AI243" s="703"/>
      <c r="AJ243" s="703"/>
      <c r="AK243" s="703"/>
      <c r="AL243" s="703"/>
      <c r="AM243" s="703"/>
      <c r="AN243" s="703"/>
      <c r="AO243" s="703"/>
      <c r="AP243" s="703"/>
      <c r="AQ243" s="703"/>
      <c r="AR243" s="703"/>
      <c r="AS243" s="703"/>
      <c r="AT243" s="703"/>
      <c r="AU243" s="703"/>
      <c r="AV243" s="703"/>
      <c r="AW243" s="703"/>
      <c r="AX243" s="703"/>
      <c r="AY243" s="703"/>
      <c r="AZ243" s="703"/>
      <c r="BA243" s="703"/>
      <c r="BB243" s="703"/>
      <c r="BC243" s="703"/>
      <c r="BD243" s="703"/>
      <c r="BE243" s="704"/>
      <c r="BF243" s="446" t="s">
        <v>720</v>
      </c>
      <c r="BG243" s="173"/>
      <c r="BH243" s="182"/>
      <c r="BI243" s="182" t="str">
        <f t="shared" si="4"/>
        <v>Группа потребителей</v>
      </c>
      <c r="BJ243" s="182"/>
      <c r="BK243" s="182"/>
      <c r="BL243" s="182"/>
      <c r="BM243" s="173"/>
      <c r="BN243" s="173"/>
      <c r="BO243" s="173"/>
      <c r="BP243" s="173"/>
      <c r="BQ243" s="173"/>
      <c r="BR243" s="173"/>
      <c r="BS243" s="173"/>
    </row>
    <row r="244" spans="1:71" s="31" customFormat="1" ht="122.1" customHeight="1">
      <c r="A244" s="699"/>
      <c r="B244" s="699"/>
      <c r="C244" s="699"/>
      <c r="D244" s="699"/>
      <c r="E244" s="699"/>
      <c r="F244" s="699"/>
      <c r="G244" s="173">
        <v>1</v>
      </c>
      <c r="H244" s="173"/>
      <c r="I244" s="699"/>
      <c r="J244" s="699"/>
      <c r="K244" s="512">
        <v>1</v>
      </c>
      <c r="L244" s="402" t="str">
        <f>mergeValue(A244) &amp;"."&amp; mergeValue(B244)&amp;"."&amp; mergeValue(C244)&amp;"."&amp; mergeValue(D244)&amp;"."&amp; mergeValue(E244)&amp;"."&amp; mergeValue(F244)&amp;"."&amp; mergeValue(G244)</f>
        <v>1.1.1.1.1.1.1</v>
      </c>
      <c r="M244" s="528"/>
      <c r="N244" s="451"/>
      <c r="O244" s="482"/>
      <c r="P244" s="428"/>
      <c r="Q244" s="539"/>
      <c r="R244" s="694"/>
      <c r="S244" s="695" t="s">
        <v>83</v>
      </c>
      <c r="T244" s="694"/>
      <c r="U244" s="695" t="s">
        <v>83</v>
      </c>
      <c r="V244" s="482"/>
      <c r="W244" s="428"/>
      <c r="X244" s="539"/>
      <c r="Y244" s="694"/>
      <c r="Z244" s="695" t="s">
        <v>83</v>
      </c>
      <c r="AA244" s="694"/>
      <c r="AB244" s="695" t="s">
        <v>83</v>
      </c>
      <c r="AC244" s="482"/>
      <c r="AD244" s="428"/>
      <c r="AE244" s="539"/>
      <c r="AF244" s="694"/>
      <c r="AG244" s="695" t="s">
        <v>83</v>
      </c>
      <c r="AH244" s="694"/>
      <c r="AI244" s="695" t="s">
        <v>83</v>
      </c>
      <c r="AJ244" s="482"/>
      <c r="AK244" s="428"/>
      <c r="AL244" s="539"/>
      <c r="AM244" s="694"/>
      <c r="AN244" s="695" t="s">
        <v>83</v>
      </c>
      <c r="AO244" s="694"/>
      <c r="AP244" s="695" t="s">
        <v>83</v>
      </c>
      <c r="AQ244" s="482"/>
      <c r="AR244" s="428"/>
      <c r="AS244" s="539"/>
      <c r="AT244" s="694"/>
      <c r="AU244" s="695" t="s">
        <v>83</v>
      </c>
      <c r="AV244" s="694"/>
      <c r="AW244" s="695" t="s">
        <v>83</v>
      </c>
      <c r="AX244" s="482"/>
      <c r="AY244" s="428"/>
      <c r="AZ244" s="539"/>
      <c r="BA244" s="694"/>
      <c r="BB244" s="695" t="s">
        <v>83</v>
      </c>
      <c r="BC244" s="694"/>
      <c r="BD244" s="695" t="s">
        <v>84</v>
      </c>
      <c r="BE244" s="428"/>
      <c r="BF244" s="669" t="s">
        <v>721</v>
      </c>
      <c r="BG244" s="173" t="str">
        <f>strCheckDate(O245:BE245)</f>
        <v/>
      </c>
      <c r="BH244" s="182"/>
      <c r="BI244" s="182" t="str">
        <f t="shared" si="4"/>
        <v/>
      </c>
      <c r="BJ244" s="182"/>
      <c r="BK244" s="182"/>
      <c r="BL244" s="182"/>
      <c r="BM244" s="173"/>
      <c r="BN244" s="173"/>
      <c r="BO244" s="173"/>
      <c r="BP244" s="173"/>
      <c r="BQ244" s="173"/>
      <c r="BR244" s="173"/>
      <c r="BS244" s="173"/>
    </row>
    <row r="245" spans="1:71" s="31" customFormat="1" ht="11.25" hidden="1" customHeight="1">
      <c r="A245" s="699"/>
      <c r="B245" s="699"/>
      <c r="C245" s="699"/>
      <c r="D245" s="699"/>
      <c r="E245" s="699"/>
      <c r="F245" s="699"/>
      <c r="G245" s="173"/>
      <c r="H245" s="173"/>
      <c r="I245" s="699"/>
      <c r="J245" s="699"/>
      <c r="K245" s="512"/>
      <c r="L245" s="244"/>
      <c r="M245" s="451"/>
      <c r="N245" s="451"/>
      <c r="O245" s="428"/>
      <c r="P245" s="428"/>
      <c r="Q245" s="438" t="str">
        <f>R244 &amp; "-" &amp; T244</f>
        <v>-</v>
      </c>
      <c r="R245" s="694"/>
      <c r="S245" s="695"/>
      <c r="T245" s="694"/>
      <c r="U245" s="695"/>
      <c r="V245" s="428"/>
      <c r="W245" s="428"/>
      <c r="X245" s="438" t="str">
        <f>Y244 &amp; "-" &amp; AA244</f>
        <v>-</v>
      </c>
      <c r="Y245" s="694"/>
      <c r="Z245" s="695"/>
      <c r="AA245" s="694"/>
      <c r="AB245" s="695"/>
      <c r="AC245" s="428"/>
      <c r="AD245" s="428"/>
      <c r="AE245" s="438" t="str">
        <f>AF244 &amp; "-" &amp; AH244</f>
        <v>-</v>
      </c>
      <c r="AF245" s="694"/>
      <c r="AG245" s="695"/>
      <c r="AH245" s="694"/>
      <c r="AI245" s="695"/>
      <c r="AJ245" s="428"/>
      <c r="AK245" s="428"/>
      <c r="AL245" s="438" t="str">
        <f>AM244 &amp; "-" &amp; AO244</f>
        <v>-</v>
      </c>
      <c r="AM245" s="694"/>
      <c r="AN245" s="695"/>
      <c r="AO245" s="694"/>
      <c r="AP245" s="695"/>
      <c r="AQ245" s="428"/>
      <c r="AR245" s="428"/>
      <c r="AS245" s="438" t="str">
        <f>AT244 &amp; "-" &amp; AV244</f>
        <v>-</v>
      </c>
      <c r="AT245" s="694"/>
      <c r="AU245" s="695"/>
      <c r="AV245" s="694"/>
      <c r="AW245" s="695"/>
      <c r="AX245" s="428"/>
      <c r="AY245" s="428"/>
      <c r="AZ245" s="438" t="str">
        <f>BA244 &amp; "-" &amp; BC244</f>
        <v>-</v>
      </c>
      <c r="BA245" s="694"/>
      <c r="BB245" s="695"/>
      <c r="BC245" s="694"/>
      <c r="BD245" s="695"/>
      <c r="BE245" s="428"/>
      <c r="BF245" s="670"/>
      <c r="BG245" s="173"/>
      <c r="BH245" s="182"/>
      <c r="BI245" s="182" t="str">
        <f t="shared" si="4"/>
        <v/>
      </c>
      <c r="BJ245" s="182"/>
      <c r="BK245" s="182"/>
      <c r="BL245" s="182"/>
      <c r="BM245" s="173"/>
      <c r="BN245" s="173"/>
      <c r="BO245" s="173"/>
      <c r="BP245" s="173"/>
      <c r="BQ245" s="173"/>
      <c r="BR245" s="173"/>
      <c r="BS245" s="173"/>
    </row>
    <row r="246" spans="1:71" s="31" customFormat="1" ht="15" customHeight="1">
      <c r="A246" s="699"/>
      <c r="B246" s="699"/>
      <c r="C246" s="699"/>
      <c r="D246" s="699"/>
      <c r="E246" s="699"/>
      <c r="F246" s="699"/>
      <c r="G246" s="284"/>
      <c r="H246" s="173"/>
      <c r="I246" s="699"/>
      <c r="J246" s="699"/>
      <c r="K246" s="511"/>
      <c r="L246" s="416"/>
      <c r="M246" s="425" t="s">
        <v>24</v>
      </c>
      <c r="N246" s="141"/>
      <c r="O246" s="141"/>
      <c r="P246" s="141"/>
      <c r="Q246" s="141"/>
      <c r="R246" s="141"/>
      <c r="S246" s="141"/>
      <c r="T246" s="141"/>
      <c r="U246" s="141"/>
      <c r="V246" s="141"/>
      <c r="W246" s="141"/>
      <c r="X246" s="141"/>
      <c r="Y246" s="141"/>
      <c r="Z246" s="141"/>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426"/>
      <c r="BF246" s="671"/>
      <c r="BG246" s="173"/>
      <c r="BH246" s="182"/>
      <c r="BI246" s="182" t="str">
        <f t="shared" si="4"/>
        <v>Добавить вид теплоносителя (параметры теплоносителя)</v>
      </c>
      <c r="BJ246" s="182"/>
      <c r="BK246" s="182"/>
      <c r="BL246" s="182"/>
      <c r="BM246" s="173"/>
      <c r="BN246" s="173"/>
      <c r="BO246" s="173"/>
      <c r="BP246" s="173"/>
      <c r="BQ246" s="173"/>
      <c r="BR246" s="173"/>
      <c r="BS246" s="173"/>
    </row>
    <row r="247" spans="1:71" s="31" customFormat="1" ht="15" customHeight="1">
      <c r="A247" s="699"/>
      <c r="B247" s="699"/>
      <c r="C247" s="699"/>
      <c r="D247" s="699"/>
      <c r="E247" s="699"/>
      <c r="F247" s="284"/>
      <c r="G247" s="284"/>
      <c r="H247" s="173"/>
      <c r="I247" s="699"/>
      <c r="J247" s="284"/>
      <c r="K247" s="511"/>
      <c r="L247" s="416"/>
      <c r="M247" s="424" t="s">
        <v>10</v>
      </c>
      <c r="N247" s="141"/>
      <c r="O247" s="141"/>
      <c r="P247" s="141"/>
      <c r="Q247" s="141"/>
      <c r="R247" s="141"/>
      <c r="S247" s="141"/>
      <c r="T247" s="141"/>
      <c r="U247" s="429"/>
      <c r="V247" s="141"/>
      <c r="W247" s="141"/>
      <c r="X247" s="141"/>
      <c r="Y247" s="141"/>
      <c r="Z247" s="141"/>
      <c r="AA247" s="141"/>
      <c r="AB247" s="429"/>
      <c r="AC247" s="141"/>
      <c r="AD247" s="141"/>
      <c r="AE247" s="141"/>
      <c r="AF247" s="141"/>
      <c r="AG247" s="141"/>
      <c r="AH247" s="141"/>
      <c r="AI247" s="429"/>
      <c r="AJ247" s="141"/>
      <c r="AK247" s="141"/>
      <c r="AL247" s="141"/>
      <c r="AM247" s="141"/>
      <c r="AN247" s="141"/>
      <c r="AO247" s="141"/>
      <c r="AP247" s="429"/>
      <c r="AQ247" s="141"/>
      <c r="AR247" s="141"/>
      <c r="AS247" s="141"/>
      <c r="AT247" s="141"/>
      <c r="AU247" s="141"/>
      <c r="AV247" s="141"/>
      <c r="AW247" s="429"/>
      <c r="AX247" s="141"/>
      <c r="AY247" s="141"/>
      <c r="AZ247" s="141"/>
      <c r="BA247" s="141"/>
      <c r="BB247" s="141"/>
      <c r="BC247" s="141"/>
      <c r="BD247" s="429"/>
      <c r="BE247" s="141"/>
      <c r="BF247" s="468"/>
      <c r="BG247" s="173"/>
      <c r="BH247" s="182"/>
      <c r="BI247" s="182" t="str">
        <f t="shared" si="4"/>
        <v>Добавить группу потребителей</v>
      </c>
      <c r="BJ247" s="182"/>
      <c r="BK247" s="182"/>
      <c r="BL247" s="182"/>
      <c r="BM247" s="173"/>
      <c r="BN247" s="173"/>
      <c r="BO247" s="173"/>
      <c r="BP247" s="173"/>
      <c r="BQ247" s="173"/>
      <c r="BR247" s="173"/>
      <c r="BS247" s="173"/>
    </row>
    <row r="248" spans="1:71" s="31" customFormat="1" ht="15" customHeight="1">
      <c r="A248" s="699"/>
      <c r="B248" s="699"/>
      <c r="C248" s="699"/>
      <c r="D248" s="699"/>
      <c r="E248" s="510"/>
      <c r="F248" s="284"/>
      <c r="G248" s="284"/>
      <c r="H248" s="284"/>
      <c r="I248" s="506"/>
      <c r="J248" s="73"/>
      <c r="K248" s="509"/>
      <c r="L248" s="416"/>
      <c r="M248" s="421" t="s">
        <v>11</v>
      </c>
      <c r="N248" s="141"/>
      <c r="O248" s="141"/>
      <c r="P248" s="141"/>
      <c r="Q248" s="141"/>
      <c r="R248" s="141"/>
      <c r="S248" s="141"/>
      <c r="T248" s="141"/>
      <c r="U248" s="429"/>
      <c r="V248" s="141"/>
      <c r="W248" s="141"/>
      <c r="X248" s="141"/>
      <c r="Y248" s="141"/>
      <c r="Z248" s="141"/>
      <c r="AA248" s="141"/>
      <c r="AB248" s="429"/>
      <c r="AC248" s="141"/>
      <c r="AD248" s="141"/>
      <c r="AE248" s="141"/>
      <c r="AF248" s="141"/>
      <c r="AG248" s="141"/>
      <c r="AH248" s="141"/>
      <c r="AI248" s="429"/>
      <c r="AJ248" s="141"/>
      <c r="AK248" s="141"/>
      <c r="AL248" s="141"/>
      <c r="AM248" s="141"/>
      <c r="AN248" s="141"/>
      <c r="AO248" s="141"/>
      <c r="AP248" s="429"/>
      <c r="AQ248" s="141"/>
      <c r="AR248" s="141"/>
      <c r="AS248" s="141"/>
      <c r="AT248" s="141"/>
      <c r="AU248" s="141"/>
      <c r="AV248" s="141"/>
      <c r="AW248" s="429"/>
      <c r="AX248" s="141"/>
      <c r="AY248" s="141"/>
      <c r="AZ248" s="141"/>
      <c r="BA248" s="141"/>
      <c r="BB248" s="141"/>
      <c r="BC248" s="141"/>
      <c r="BD248" s="429"/>
      <c r="BE248" s="141"/>
      <c r="BF248" s="468"/>
      <c r="BG248" s="173"/>
      <c r="BH248" s="182"/>
      <c r="BI248" s="182" t="str">
        <f t="shared" si="4"/>
        <v>Добавить схему подключения</v>
      </c>
      <c r="BJ248" s="182"/>
      <c r="BK248" s="182"/>
      <c r="BL248" s="182"/>
      <c r="BM248" s="173"/>
      <c r="BN248" s="173"/>
      <c r="BO248" s="173"/>
      <c r="BP248" s="173"/>
      <c r="BQ248" s="173"/>
      <c r="BR248" s="173"/>
      <c r="BS248" s="173"/>
    </row>
    <row r="249" spans="1:71" s="31" customFormat="1" ht="15" customHeight="1">
      <c r="A249" s="699"/>
      <c r="B249" s="699"/>
      <c r="C249" s="699"/>
      <c r="D249" s="510"/>
      <c r="E249" s="510"/>
      <c r="F249" s="284"/>
      <c r="G249" s="284"/>
      <c r="H249" s="284"/>
      <c r="I249" s="506"/>
      <c r="J249" s="73"/>
      <c r="K249" s="509"/>
      <c r="L249" s="416"/>
      <c r="M249" s="130" t="s">
        <v>16</v>
      </c>
      <c r="N249" s="141"/>
      <c r="O249" s="141"/>
      <c r="P249" s="141"/>
      <c r="Q249" s="141"/>
      <c r="R249" s="141"/>
      <c r="S249" s="141"/>
      <c r="T249" s="141"/>
      <c r="U249" s="429"/>
      <c r="V249" s="141"/>
      <c r="W249" s="141"/>
      <c r="X249" s="141"/>
      <c r="Y249" s="141"/>
      <c r="Z249" s="141"/>
      <c r="AA249" s="141"/>
      <c r="AB249" s="429"/>
      <c r="AC249" s="141"/>
      <c r="AD249" s="141"/>
      <c r="AE249" s="141"/>
      <c r="AF249" s="141"/>
      <c r="AG249" s="141"/>
      <c r="AH249" s="141"/>
      <c r="AI249" s="429"/>
      <c r="AJ249" s="141"/>
      <c r="AK249" s="141"/>
      <c r="AL249" s="141"/>
      <c r="AM249" s="141"/>
      <c r="AN249" s="141"/>
      <c r="AO249" s="141"/>
      <c r="AP249" s="429"/>
      <c r="AQ249" s="141"/>
      <c r="AR249" s="141"/>
      <c r="AS249" s="141"/>
      <c r="AT249" s="141"/>
      <c r="AU249" s="141"/>
      <c r="AV249" s="141"/>
      <c r="AW249" s="429"/>
      <c r="AX249" s="141"/>
      <c r="AY249" s="141"/>
      <c r="AZ249" s="141"/>
      <c r="BA249" s="141"/>
      <c r="BB249" s="141"/>
      <c r="BC249" s="141"/>
      <c r="BD249" s="429"/>
      <c r="BE249" s="141"/>
      <c r="BF249" s="468"/>
      <c r="BG249" s="173"/>
      <c r="BH249" s="182"/>
      <c r="BI249" s="182" t="str">
        <f t="shared" si="4"/>
        <v>Добавить источник тепловой энергии</v>
      </c>
      <c r="BJ249" s="182"/>
      <c r="BK249" s="182"/>
      <c r="BL249" s="182"/>
      <c r="BM249" s="173"/>
      <c r="BN249" s="173"/>
      <c r="BO249" s="173"/>
      <c r="BP249" s="173"/>
      <c r="BQ249" s="173"/>
      <c r="BR249" s="173"/>
      <c r="BS249" s="173"/>
    </row>
    <row r="250" spans="1:71" s="31" customFormat="1" ht="15" customHeight="1">
      <c r="A250" s="699"/>
      <c r="B250" s="699"/>
      <c r="C250" s="510"/>
      <c r="D250" s="510"/>
      <c r="E250" s="510"/>
      <c r="F250" s="510"/>
      <c r="G250" s="515"/>
      <c r="H250" s="506"/>
      <c r="I250" s="513"/>
      <c r="J250" s="73"/>
      <c r="K250" s="514"/>
      <c r="L250" s="416"/>
      <c r="M250" s="129" t="s">
        <v>17</v>
      </c>
      <c r="N250" s="141"/>
      <c r="O250" s="141"/>
      <c r="P250" s="141"/>
      <c r="Q250" s="141"/>
      <c r="R250" s="141"/>
      <c r="S250" s="141"/>
      <c r="T250" s="141"/>
      <c r="U250" s="429"/>
      <c r="V250" s="141"/>
      <c r="W250" s="141"/>
      <c r="X250" s="141"/>
      <c r="Y250" s="141"/>
      <c r="Z250" s="141"/>
      <c r="AA250" s="141"/>
      <c r="AB250" s="429"/>
      <c r="AC250" s="141"/>
      <c r="AD250" s="141"/>
      <c r="AE250" s="141"/>
      <c r="AF250" s="141"/>
      <c r="AG250" s="141"/>
      <c r="AH250" s="141"/>
      <c r="AI250" s="429"/>
      <c r="AJ250" s="141"/>
      <c r="AK250" s="141"/>
      <c r="AL250" s="141"/>
      <c r="AM250" s="141"/>
      <c r="AN250" s="141"/>
      <c r="AO250" s="141"/>
      <c r="AP250" s="429"/>
      <c r="AQ250" s="141"/>
      <c r="AR250" s="141"/>
      <c r="AS250" s="141"/>
      <c r="AT250" s="141"/>
      <c r="AU250" s="141"/>
      <c r="AV250" s="141"/>
      <c r="AW250" s="429"/>
      <c r="AX250" s="141"/>
      <c r="AY250" s="141"/>
      <c r="AZ250" s="141"/>
      <c r="BA250" s="141"/>
      <c r="BB250" s="141"/>
      <c r="BC250" s="141"/>
      <c r="BD250" s="429"/>
      <c r="BE250" s="141"/>
      <c r="BF250" s="468"/>
      <c r="BG250" s="173"/>
      <c r="BH250" s="182"/>
      <c r="BI250" s="182" t="str">
        <f t="shared" si="4"/>
        <v>Добавить наименование системы теплоснабжения</v>
      </c>
      <c r="BJ250" s="182"/>
      <c r="BK250" s="182"/>
      <c r="BL250" s="182"/>
      <c r="BM250" s="173"/>
      <c r="BN250" s="173"/>
      <c r="BO250" s="173"/>
      <c r="BP250" s="173"/>
      <c r="BQ250" s="173"/>
      <c r="BR250" s="173"/>
      <c r="BS250" s="173"/>
    </row>
    <row r="251" spans="1:71" s="31" customFormat="1" ht="15" customHeight="1">
      <c r="A251" s="699"/>
      <c r="B251" s="510"/>
      <c r="C251" s="510"/>
      <c r="D251" s="510"/>
      <c r="E251" s="510"/>
      <c r="F251" s="510"/>
      <c r="G251" s="515"/>
      <c r="H251" s="506"/>
      <c r="I251" s="506"/>
      <c r="J251" s="73"/>
      <c r="K251" s="509"/>
      <c r="L251" s="416"/>
      <c r="M251" s="135" t="s">
        <v>18</v>
      </c>
      <c r="N251" s="141"/>
      <c r="O251" s="141"/>
      <c r="P251" s="141"/>
      <c r="Q251" s="141"/>
      <c r="R251" s="141"/>
      <c r="S251" s="141"/>
      <c r="T251" s="141"/>
      <c r="U251" s="429"/>
      <c r="V251" s="141"/>
      <c r="W251" s="141"/>
      <c r="X251" s="141"/>
      <c r="Y251" s="141"/>
      <c r="Z251" s="141"/>
      <c r="AA251" s="141"/>
      <c r="AB251" s="429"/>
      <c r="AC251" s="141"/>
      <c r="AD251" s="141"/>
      <c r="AE251" s="141"/>
      <c r="AF251" s="141"/>
      <c r="AG251" s="141"/>
      <c r="AH251" s="141"/>
      <c r="AI251" s="429"/>
      <c r="AJ251" s="141"/>
      <c r="AK251" s="141"/>
      <c r="AL251" s="141"/>
      <c r="AM251" s="141"/>
      <c r="AN251" s="141"/>
      <c r="AO251" s="141"/>
      <c r="AP251" s="429"/>
      <c r="AQ251" s="141"/>
      <c r="AR251" s="141"/>
      <c r="AS251" s="141"/>
      <c r="AT251" s="141"/>
      <c r="AU251" s="141"/>
      <c r="AV251" s="141"/>
      <c r="AW251" s="429"/>
      <c r="AX251" s="141"/>
      <c r="AY251" s="141"/>
      <c r="AZ251" s="141"/>
      <c r="BA251" s="141"/>
      <c r="BB251" s="141"/>
      <c r="BC251" s="141"/>
      <c r="BD251" s="429"/>
      <c r="BE251" s="141"/>
      <c r="BF251" s="468"/>
      <c r="BG251" s="173"/>
      <c r="BH251" s="182"/>
      <c r="BI251" s="182" t="str">
        <f t="shared" si="4"/>
        <v>Добавить территорию действия тарифа</v>
      </c>
      <c r="BJ251" s="182"/>
      <c r="BK251" s="182"/>
      <c r="BL251" s="182"/>
      <c r="BM251" s="173"/>
      <c r="BN251" s="173"/>
      <c r="BO251" s="173"/>
      <c r="BP251" s="173"/>
      <c r="BQ251" s="173"/>
      <c r="BR251" s="173"/>
      <c r="BS251" s="173"/>
    </row>
    <row r="252" spans="1:71" ht="15" customHeight="1">
      <c r="L252" s="391"/>
      <c r="M252" s="144" t="s">
        <v>308</v>
      </c>
      <c r="N252" s="141"/>
      <c r="O252" s="141"/>
      <c r="P252" s="141"/>
      <c r="Q252" s="141"/>
      <c r="R252" s="141"/>
      <c r="S252" s="141"/>
      <c r="T252" s="141"/>
      <c r="U252" s="429"/>
      <c r="V252" s="141"/>
      <c r="W252" s="468"/>
      <c r="X252" s="175"/>
      <c r="Y252" s="175"/>
      <c r="Z252" s="175"/>
      <c r="AA252" s="175"/>
      <c r="AB252" s="175"/>
      <c r="AC252" s="175"/>
      <c r="AD252" s="175"/>
      <c r="AE252" s="175"/>
      <c r="AF252" s="175"/>
      <c r="AG252" s="175"/>
      <c r="AH252" s="175"/>
    </row>
    <row r="253" spans="1:71" ht="15" customHeight="1">
      <c r="A253" s="175"/>
      <c r="B253" s="175"/>
      <c r="C253" s="175"/>
      <c r="D253" s="175"/>
      <c r="E253" s="175"/>
      <c r="F253" s="175"/>
      <c r="G253" s="440"/>
      <c r="H253" s="175"/>
      <c r="I253" s="2"/>
      <c r="J253" s="73"/>
      <c r="K253" s="2"/>
      <c r="L253" s="36"/>
      <c r="M253" s="476"/>
      <c r="N253" s="133"/>
      <c r="O253" s="133"/>
      <c r="P253" s="133"/>
      <c r="Q253" s="133"/>
      <c r="R253" s="133"/>
      <c r="S253" s="133"/>
      <c r="T253" s="133"/>
      <c r="U253" s="480"/>
      <c r="V253" s="133"/>
      <c r="W253" s="133"/>
      <c r="X253" s="133"/>
      <c r="Y253" s="133"/>
      <c r="Z253" s="133"/>
      <c r="AA253" s="133"/>
      <c r="AB253" s="480"/>
      <c r="AC253" s="133"/>
      <c r="AD253" s="480"/>
      <c r="AE253" s="175"/>
      <c r="AF253" s="175"/>
      <c r="AG253" s="175"/>
      <c r="AH253" s="175"/>
    </row>
    <row r="254" spans="1:71" s="30" customFormat="1" ht="11.25">
      <c r="A254" s="30" t="s">
        <v>276</v>
      </c>
    </row>
    <row r="255" spans="1:71" ht="11.25"/>
    <row r="256" spans="1:71" s="11" customFormat="1" ht="15" customHeight="1">
      <c r="C256" s="146"/>
      <c r="D256" s="106"/>
      <c r="E256" s="531"/>
    </row>
    <row r="258" spans="1:24" s="30" customFormat="1" ht="17.100000000000001" customHeight="1">
      <c r="A258" s="30" t="s">
        <v>275</v>
      </c>
    </row>
    <row r="260" spans="1:24" s="31" customFormat="1" ht="17.100000000000001" customHeight="1">
      <c r="A260" s="83"/>
      <c r="B260" s="83"/>
      <c r="C260" s="74"/>
      <c r="D260" s="131"/>
      <c r="E260" s="87">
        <v>1</v>
      </c>
      <c r="F260" s="90"/>
      <c r="G260" s="90"/>
      <c r="H260" s="90"/>
      <c r="I260" s="90"/>
      <c r="J260" s="90"/>
      <c r="K260" s="90"/>
      <c r="L260" s="90"/>
      <c r="M260" s="90"/>
      <c r="N260" s="90"/>
      <c r="O260" s="90"/>
      <c r="P260" s="90"/>
      <c r="Q260" s="90"/>
      <c r="R260" s="91"/>
      <c r="S260" s="91"/>
      <c r="T260" s="91"/>
      <c r="U260" s="92"/>
      <c r="V260" s="92"/>
      <c r="W260" s="92"/>
      <c r="X260" s="93"/>
    </row>
    <row r="262" spans="1:24" s="30" customFormat="1" ht="17.100000000000001" customHeight="1">
      <c r="A262" s="30" t="s">
        <v>276</v>
      </c>
    </row>
    <row r="263" spans="1:24" ht="17.100000000000001" customHeight="1">
      <c r="G263" s="82"/>
      <c r="H263" s="82"/>
    </row>
    <row r="264" spans="1:24" s="31" customFormat="1" ht="17.100000000000001" customHeight="1">
      <c r="A264" s="2"/>
      <c r="B264" s="76"/>
      <c r="C264" s="74"/>
      <c r="D264" s="131"/>
      <c r="E264" s="94" t="s">
        <v>92</v>
      </c>
      <c r="F264" s="90"/>
      <c r="G264" s="90"/>
      <c r="H264" s="90"/>
      <c r="I264" s="90"/>
      <c r="J264" s="91"/>
      <c r="K264" s="91"/>
      <c r="L264" s="91"/>
      <c r="M264" s="92"/>
      <c r="N264" s="92"/>
      <c r="O264" s="92"/>
      <c r="P264" s="93"/>
      <c r="Q264" s="77"/>
      <c r="R264" s="77"/>
      <c r="S264" s="77"/>
      <c r="T264" s="77"/>
      <c r="U264" s="77"/>
      <c r="V264" s="77"/>
      <c r="W264" s="77"/>
      <c r="X264" s="77"/>
    </row>
    <row r="266" spans="1:24" s="30" customFormat="1" ht="17.100000000000001" customHeight="1">
      <c r="A266" s="30" t="s">
        <v>277</v>
      </c>
    </row>
    <row r="267" spans="1:24" ht="17.100000000000001" customHeight="1">
      <c r="G267" s="82"/>
      <c r="H267" s="82"/>
    </row>
    <row r="268" spans="1:24" s="31" customFormat="1" ht="17.100000000000001" customHeight="1">
      <c r="A268" s="2"/>
      <c r="B268" s="76"/>
      <c r="C268" s="74"/>
      <c r="D268" s="131"/>
      <c r="E268" s="94" t="s">
        <v>92</v>
      </c>
      <c r="F268" s="90"/>
      <c r="G268" s="90"/>
      <c r="H268" s="90"/>
      <c r="I268" s="90"/>
      <c r="J268" s="91"/>
      <c r="K268" s="91"/>
      <c r="L268" s="91"/>
      <c r="M268" s="92"/>
      <c r="N268" s="92"/>
      <c r="O268" s="92"/>
      <c r="P268" s="93"/>
      <c r="Q268" s="77"/>
      <c r="R268" s="77"/>
      <c r="S268" s="77"/>
      <c r="T268" s="77"/>
      <c r="U268" s="77"/>
      <c r="V268" s="77"/>
      <c r="W268" s="77"/>
      <c r="X268" s="77"/>
    </row>
    <row r="270" spans="1:24" s="30" customFormat="1" ht="17.100000000000001" customHeight="1">
      <c r="A270" s="30" t="s">
        <v>304</v>
      </c>
      <c r="B270" s="30" t="s">
        <v>305</v>
      </c>
      <c r="C270" s="30" t="s">
        <v>306</v>
      </c>
    </row>
    <row r="272" spans="1:24" s="19" customFormat="1" ht="20.100000000000001" customHeight="1">
      <c r="A272" s="78"/>
      <c r="B272" s="78"/>
      <c r="C272" s="16"/>
      <c r="D272" s="17"/>
      <c r="F272" s="33" t="s">
        <v>80</v>
      </c>
      <c r="G272" s="23"/>
      <c r="I272" s="47"/>
    </row>
    <row r="273" spans="1:9" s="19" customFormat="1" ht="22.5">
      <c r="A273" s="78"/>
      <c r="B273" s="79"/>
      <c r="C273" s="16"/>
      <c r="D273" s="28"/>
      <c r="E273" s="27" t="s">
        <v>76</v>
      </c>
      <c r="F273" s="29"/>
      <c r="G273" s="23"/>
      <c r="I273" s="47"/>
    </row>
    <row r="274" spans="1:9" s="19" customFormat="1" ht="19.5">
      <c r="A274" s="78"/>
      <c r="B274" s="79"/>
      <c r="C274" s="16"/>
      <c r="D274" s="28"/>
      <c r="E274" s="27" t="s">
        <v>77</v>
      </c>
      <c r="F274" s="29"/>
      <c r="G274" s="23"/>
      <c r="I274" s="47"/>
    </row>
    <row r="275" spans="1:9" s="19" customFormat="1" ht="13.5" customHeight="1">
      <c r="A275" s="78"/>
      <c r="B275" s="78"/>
      <c r="C275" s="16"/>
      <c r="D275" s="20"/>
      <c r="E275" s="21"/>
      <c r="F275" s="32"/>
      <c r="G275" s="17"/>
      <c r="I275" s="47"/>
    </row>
    <row r="276" spans="1:9" s="19" customFormat="1" ht="20.100000000000001" customHeight="1">
      <c r="A276" s="78"/>
      <c r="B276" s="78"/>
      <c r="C276" s="16"/>
      <c r="D276" s="17"/>
      <c r="F276" s="33" t="s">
        <v>171</v>
      </c>
      <c r="G276" s="23"/>
      <c r="I276" s="47"/>
    </row>
    <row r="277" spans="1:9" s="19" customFormat="1" ht="22.5">
      <c r="A277" s="78"/>
      <c r="B277" s="79"/>
      <c r="C277" s="16"/>
      <c r="D277" s="28"/>
      <c r="E277" s="34" t="s">
        <v>86</v>
      </c>
      <c r="F277" s="29"/>
      <c r="G277" s="23"/>
      <c r="I277" s="47"/>
    </row>
    <row r="278" spans="1:9" s="19" customFormat="1" ht="22.5">
      <c r="A278" s="78"/>
      <c r="B278" s="79"/>
      <c r="C278" s="16"/>
      <c r="D278" s="28"/>
      <c r="E278" s="34" t="s">
        <v>170</v>
      </c>
      <c r="F278" s="29"/>
      <c r="G278" s="23"/>
      <c r="I278" s="47"/>
    </row>
    <row r="279" spans="1:9" s="19" customFormat="1" ht="13.5" customHeight="1">
      <c r="A279" s="78"/>
      <c r="B279" s="78"/>
      <c r="C279" s="16"/>
      <c r="D279" s="20"/>
      <c r="E279" s="21"/>
      <c r="F279" s="32"/>
      <c r="G279" s="17"/>
      <c r="I279" s="47"/>
    </row>
    <row r="280" spans="1:9" s="19" customFormat="1" ht="20.100000000000001" customHeight="1">
      <c r="A280" s="78"/>
      <c r="B280" s="78"/>
      <c r="C280" s="16"/>
      <c r="D280" s="17"/>
      <c r="F280" s="33" t="s">
        <v>172</v>
      </c>
      <c r="G280" s="23"/>
      <c r="I280" s="47"/>
    </row>
    <row r="281" spans="1:9" s="19" customFormat="1" ht="22.5">
      <c r="A281" s="78"/>
      <c r="B281" s="79"/>
      <c r="C281" s="16"/>
      <c r="D281" s="28"/>
      <c r="E281" s="34" t="s">
        <v>86</v>
      </c>
      <c r="F281" s="29"/>
      <c r="G281" s="23"/>
      <c r="I281" s="47"/>
    </row>
    <row r="282" spans="1:9" s="19" customFormat="1" ht="22.5">
      <c r="A282" s="78"/>
      <c r="B282" s="79"/>
      <c r="C282" s="16"/>
      <c r="D282" s="28"/>
      <c r="E282" s="34" t="s">
        <v>170</v>
      </c>
      <c r="F282" s="29"/>
      <c r="G282" s="23"/>
      <c r="I282" s="47"/>
    </row>
    <row r="283" spans="1:9" s="19" customFormat="1" ht="13.5" customHeight="1">
      <c r="A283" s="78"/>
      <c r="B283" s="78"/>
      <c r="C283" s="16"/>
      <c r="D283" s="20"/>
      <c r="E283" s="21"/>
      <c r="F283" s="32"/>
      <c r="G283" s="17"/>
      <c r="I283" s="47"/>
    </row>
    <row r="284" spans="1:9" s="19" customFormat="1" ht="20.100000000000001" customHeight="1">
      <c r="A284" s="78"/>
      <c r="B284" s="78"/>
      <c r="C284" s="16"/>
      <c r="D284" s="17"/>
      <c r="F284" s="33" t="s">
        <v>173</v>
      </c>
      <c r="G284" s="23"/>
      <c r="I284" s="47"/>
    </row>
    <row r="285" spans="1:9" s="19" customFormat="1" ht="22.5">
      <c r="A285" s="78"/>
      <c r="B285" s="79"/>
      <c r="C285" s="16"/>
      <c r="D285" s="28"/>
      <c r="E285" s="27" t="s">
        <v>86</v>
      </c>
      <c r="F285" s="29"/>
      <c r="G285" s="23"/>
      <c r="I285" s="47"/>
    </row>
    <row r="286" spans="1:9" s="19" customFormat="1" ht="19.5">
      <c r="A286" s="78"/>
      <c r="B286" s="79"/>
      <c r="C286" s="16"/>
      <c r="D286" s="28"/>
      <c r="E286" s="27" t="s">
        <v>87</v>
      </c>
      <c r="F286" s="29"/>
      <c r="G286" s="23"/>
      <c r="I286" s="47"/>
    </row>
    <row r="287" spans="1:9" s="19" customFormat="1" ht="22.5">
      <c r="A287" s="78"/>
      <c r="B287" s="79"/>
      <c r="C287" s="16"/>
      <c r="D287" s="28"/>
      <c r="E287" s="34" t="s">
        <v>170</v>
      </c>
      <c r="F287" s="29"/>
      <c r="G287" s="23"/>
      <c r="I287" s="47"/>
    </row>
    <row r="288" spans="1:9" s="19" customFormat="1" ht="19.5">
      <c r="A288" s="78"/>
      <c r="B288" s="79"/>
      <c r="C288" s="16"/>
      <c r="D288" s="28"/>
      <c r="E288" s="27" t="s">
        <v>88</v>
      </c>
      <c r="F288" s="29"/>
      <c r="G288" s="23"/>
      <c r="I288" s="47"/>
    </row>
    <row r="290" spans="1:83" s="30" customFormat="1" ht="17.100000000000001" customHeight="1">
      <c r="A290" s="30" t="s">
        <v>325</v>
      </c>
    </row>
    <row r="292" spans="1:83" s="110" customFormat="1" ht="14.25">
      <c r="A292" s="161" t="s">
        <v>49</v>
      </c>
      <c r="B292" s="110" t="s">
        <v>252</v>
      </c>
      <c r="C292" s="117"/>
      <c r="D292" s="119"/>
      <c r="E292" s="360"/>
      <c r="F292" s="535"/>
      <c r="G292" s="535"/>
      <c r="H292" s="535"/>
      <c r="I292" s="537"/>
      <c r="J292" s="256"/>
      <c r="K292" s="257"/>
      <c r="M292" s="365" t="str">
        <f>IF(ISERROR(INDEX(kind_of_nameforms,MATCH(E292,kind_of_forms,0),1)),"",INDEX(kind_of_nameforms,MATCH(E292,kind_of_forms,0),1))</f>
        <v/>
      </c>
    </row>
    <row r="295" spans="1:83" ht="15">
      <c r="A295" s="30" t="s">
        <v>402</v>
      </c>
      <c r="B295" s="30"/>
      <c r="C295" s="30"/>
      <c r="D295" s="30"/>
      <c r="E295" s="30"/>
      <c r="F295" s="30"/>
      <c r="G295" s="30"/>
      <c r="H295" s="30"/>
      <c r="I295" s="30"/>
      <c r="J295" s="30"/>
      <c r="K295" s="30"/>
      <c r="L295" s="30"/>
      <c r="M295" s="30"/>
      <c r="N295" s="30"/>
      <c r="O295" s="30"/>
      <c r="P295" s="30"/>
      <c r="Q295" s="30"/>
      <c r="R295" s="30"/>
      <c r="S295" s="30"/>
      <c r="T295" s="30"/>
      <c r="U295" s="224"/>
      <c r="V295" s="30"/>
      <c r="W295" s="30"/>
    </row>
    <row r="296" spans="1:83" ht="15">
      <c r="D296" s="105"/>
      <c r="E296" s="105"/>
      <c r="F296" s="105"/>
      <c r="G296" s="105"/>
      <c r="H296" s="105"/>
      <c r="I296" s="105"/>
      <c r="J296" s="105"/>
      <c r="K296" s="105"/>
      <c r="L296" s="105"/>
      <c r="U296" s="225"/>
    </row>
    <row r="297" spans="1:83" ht="15" customHeight="1">
      <c r="A297" s="77"/>
      <c r="B297" s="163" t="s">
        <v>403</v>
      </c>
      <c r="C297" s="796"/>
      <c r="D297" s="618">
        <v>1</v>
      </c>
      <c r="E297" s="701"/>
      <c r="F297" s="285"/>
      <c r="G297" s="165">
        <v>0</v>
      </c>
      <c r="H297" s="290"/>
      <c r="I297" s="214"/>
      <c r="J297" s="324" t="s">
        <v>496</v>
      </c>
      <c r="K297" s="135"/>
      <c r="L297" s="226"/>
      <c r="M297" s="182">
        <f>mergeValue(H297)</f>
        <v>0</v>
      </c>
      <c r="N297" s="173"/>
      <c r="O297" s="173"/>
      <c r="P297" s="182" t="str">
        <f>IF(ISERROR(MATCH(Q297,MODesc,0)),"n","y")</f>
        <v>n</v>
      </c>
      <c r="Q297" s="173"/>
      <c r="R297" s="182" t="str">
        <f>K297&amp;"("&amp;L297&amp;")"</f>
        <v>()</v>
      </c>
      <c r="S297" s="163"/>
      <c r="T297" s="163"/>
      <c r="U297" s="212"/>
      <c r="V297" s="163"/>
      <c r="W297" s="163"/>
      <c r="X297" s="163"/>
      <c r="Y297" s="161"/>
      <c r="Z297" s="161"/>
      <c r="AA297" s="175"/>
      <c r="AB297" s="175"/>
      <c r="AC297" s="175"/>
      <c r="AD297" s="175"/>
      <c r="AE297" s="175"/>
      <c r="AF297" s="175"/>
      <c r="AG297" s="175"/>
      <c r="AH297" s="175"/>
      <c r="AI297" s="175"/>
      <c r="AJ297" s="175"/>
      <c r="AK297" s="175"/>
      <c r="AL297" s="175"/>
      <c r="AM297" s="175"/>
      <c r="AN297" s="175"/>
      <c r="AO297" s="175"/>
      <c r="AP297" s="175"/>
      <c r="AQ297" s="175"/>
      <c r="AR297" s="175"/>
      <c r="AS297" s="175"/>
      <c r="AT297" s="175"/>
      <c r="AU297" s="175"/>
      <c r="AV297" s="175"/>
      <c r="AW297" s="175"/>
      <c r="AX297" s="175"/>
      <c r="AY297" s="175"/>
      <c r="AZ297" s="175"/>
      <c r="BA297" s="175"/>
      <c r="BB297" s="175"/>
      <c r="BC297" s="175"/>
      <c r="BD297" s="175"/>
      <c r="BE297" s="175"/>
      <c r="BF297" s="175"/>
      <c r="BG297" s="175"/>
      <c r="BH297" s="175"/>
      <c r="BI297" s="175"/>
      <c r="BJ297" s="175"/>
      <c r="BK297" s="175"/>
      <c r="BL297" s="175"/>
      <c r="BM297" s="175"/>
      <c r="BN297" s="175"/>
      <c r="BO297" s="175"/>
      <c r="BP297" s="175"/>
      <c r="BQ297" s="175"/>
      <c r="BR297" s="175"/>
      <c r="BS297" s="175"/>
      <c r="BT297" s="175"/>
      <c r="BU297" s="175"/>
      <c r="BV297" s="161"/>
      <c r="BW297" s="161"/>
      <c r="BX297" s="161"/>
      <c r="BY297" s="161"/>
      <c r="BZ297" s="161"/>
      <c r="CA297" s="161"/>
      <c r="CB297" s="161"/>
      <c r="CC297" s="161"/>
      <c r="CD297" s="161"/>
      <c r="CE297" s="161"/>
    </row>
    <row r="298" spans="1:83" ht="15" customHeight="1">
      <c r="A298" s="77"/>
      <c r="B298" s="77"/>
      <c r="C298" s="796"/>
      <c r="D298" s="618"/>
      <c r="E298" s="701"/>
      <c r="F298" s="214"/>
      <c r="G298" s="215"/>
      <c r="H298" s="135" t="s">
        <v>401</v>
      </c>
      <c r="I298" s="215"/>
      <c r="J298" s="215"/>
      <c r="K298" s="227"/>
      <c r="L298" s="226"/>
      <c r="M298" s="173"/>
      <c r="N298" s="173"/>
      <c r="O298" s="173"/>
      <c r="P298" s="173"/>
      <c r="Q298" s="182"/>
      <c r="R298" s="173"/>
      <c r="S298" s="163"/>
      <c r="T298" s="163"/>
      <c r="U298" s="212"/>
      <c r="V298" s="163"/>
      <c r="W298" s="163"/>
      <c r="X298" s="163"/>
      <c r="Y298" s="161"/>
      <c r="Z298" s="161"/>
      <c r="AA298" s="175"/>
      <c r="AB298" s="175"/>
      <c r="AC298" s="175"/>
      <c r="AD298" s="175"/>
      <c r="AE298" s="175"/>
      <c r="AF298" s="175"/>
      <c r="AG298" s="175"/>
      <c r="AH298" s="175"/>
      <c r="AI298" s="175"/>
      <c r="AJ298" s="175"/>
      <c r="AK298" s="175"/>
      <c r="AL298" s="175"/>
      <c r="AM298" s="175"/>
      <c r="AN298" s="175"/>
      <c r="AO298" s="175"/>
      <c r="AP298" s="175"/>
      <c r="AQ298" s="175"/>
      <c r="AR298" s="175"/>
      <c r="AS298" s="175"/>
      <c r="AT298" s="175"/>
      <c r="AU298" s="175"/>
      <c r="AV298" s="175"/>
      <c r="AW298" s="175"/>
      <c r="AX298" s="175"/>
      <c r="AY298" s="175"/>
      <c r="AZ298" s="175"/>
      <c r="BA298" s="175"/>
      <c r="BB298" s="175"/>
      <c r="BC298" s="175"/>
      <c r="BD298" s="175"/>
      <c r="BE298" s="175"/>
      <c r="BF298" s="175"/>
      <c r="BG298" s="175"/>
      <c r="BH298" s="175"/>
      <c r="BI298" s="175"/>
      <c r="BJ298" s="175"/>
      <c r="BK298" s="175"/>
      <c r="BL298" s="175"/>
      <c r="BM298" s="175"/>
      <c r="BN298" s="175"/>
      <c r="BO298" s="175"/>
      <c r="BP298" s="175"/>
      <c r="BQ298" s="175"/>
      <c r="BR298" s="175"/>
      <c r="BS298" s="175"/>
      <c r="BT298" s="175"/>
      <c r="BU298" s="175"/>
      <c r="BV298" s="161"/>
      <c r="BW298" s="161"/>
      <c r="BX298" s="161"/>
      <c r="BY298" s="161"/>
      <c r="BZ298" s="161"/>
      <c r="CA298" s="161"/>
      <c r="CB298" s="161"/>
      <c r="CC298" s="161"/>
      <c r="CD298" s="161"/>
      <c r="CE298" s="161"/>
    </row>
    <row r="299" spans="1:83" ht="15">
      <c r="Q299" s="161"/>
      <c r="U299" s="225"/>
    </row>
    <row r="300" spans="1:83" ht="15">
      <c r="A300" s="30" t="s">
        <v>404</v>
      </c>
      <c r="B300" s="30"/>
      <c r="C300" s="30"/>
      <c r="D300" s="30"/>
      <c r="E300" s="30"/>
      <c r="F300" s="30"/>
      <c r="G300" s="30"/>
      <c r="H300" s="30"/>
      <c r="I300" s="30"/>
      <c r="J300" s="30"/>
      <c r="K300" s="30"/>
      <c r="L300" s="30"/>
      <c r="M300" s="30"/>
      <c r="N300" s="30"/>
      <c r="O300" s="30"/>
      <c r="P300" s="30"/>
      <c r="Q300" s="228"/>
      <c r="R300" s="30"/>
      <c r="S300" s="30"/>
      <c r="T300" s="30"/>
      <c r="U300" s="224"/>
      <c r="V300" s="30"/>
      <c r="W300" s="30"/>
    </row>
    <row r="301" spans="1:83" ht="15">
      <c r="F301" s="105"/>
      <c r="G301" s="105"/>
      <c r="H301" s="105"/>
      <c r="I301" s="105"/>
      <c r="J301" s="105"/>
      <c r="K301" s="105"/>
      <c r="L301" s="105"/>
      <c r="Q301" s="161"/>
      <c r="U301" s="225"/>
    </row>
    <row r="302" spans="1:83" ht="15" customHeight="1">
      <c r="A302" s="77"/>
      <c r="B302" s="163" t="s">
        <v>403</v>
      </c>
      <c r="C302" s="797"/>
      <c r="D302" s="213"/>
      <c r="E302" s="213"/>
      <c r="F302" s="798"/>
      <c r="G302" s="618">
        <v>0</v>
      </c>
      <c r="H302" s="619"/>
      <c r="I302" s="214"/>
      <c r="J302" s="324" t="s">
        <v>496</v>
      </c>
      <c r="K302" s="135"/>
      <c r="L302" s="226"/>
      <c r="M302" s="182">
        <f>mergeValue(H302)</f>
        <v>0</v>
      </c>
      <c r="N302" s="173"/>
      <c r="O302" s="173"/>
      <c r="P302" s="173"/>
      <c r="Q302" s="173"/>
      <c r="R302" s="182" t="str">
        <f>K302&amp;"("&amp;L302&amp;")"</f>
        <v>()</v>
      </c>
      <c r="S302" s="163"/>
      <c r="T302" s="163"/>
      <c r="U302" s="212"/>
      <c r="V302" s="163"/>
      <c r="W302" s="163"/>
      <c r="X302" s="163"/>
      <c r="Y302" s="161"/>
      <c r="Z302" s="161"/>
      <c r="AA302" s="175"/>
      <c r="AB302" s="175"/>
      <c r="AC302" s="175"/>
      <c r="AD302" s="175"/>
      <c r="AE302" s="175"/>
      <c r="AF302" s="175"/>
      <c r="AG302" s="175"/>
      <c r="AH302" s="175"/>
      <c r="AI302" s="175"/>
      <c r="AJ302" s="175"/>
      <c r="AK302" s="175"/>
      <c r="AL302" s="175"/>
      <c r="AM302" s="175"/>
      <c r="AN302" s="175"/>
      <c r="AO302" s="175"/>
      <c r="AP302" s="175"/>
      <c r="AQ302" s="175"/>
      <c r="AR302" s="175"/>
      <c r="AS302" s="175"/>
      <c r="AT302" s="175"/>
      <c r="AU302" s="175"/>
      <c r="AV302" s="175"/>
      <c r="AW302" s="175"/>
      <c r="AX302" s="175"/>
      <c r="AY302" s="175"/>
      <c r="AZ302" s="175"/>
      <c r="BA302" s="175"/>
      <c r="BB302" s="175"/>
      <c r="BC302" s="175"/>
      <c r="BD302" s="175"/>
      <c r="BE302" s="175"/>
      <c r="BF302" s="175"/>
      <c r="BG302" s="175"/>
      <c r="BH302" s="175"/>
      <c r="BI302" s="175"/>
      <c r="BJ302" s="175"/>
      <c r="BK302" s="175"/>
      <c r="BL302" s="175"/>
      <c r="BM302" s="175"/>
      <c r="BN302" s="175"/>
      <c r="BO302" s="175"/>
      <c r="BP302" s="175"/>
      <c r="BQ302" s="175"/>
      <c r="BR302" s="175"/>
      <c r="BS302" s="175"/>
      <c r="BT302" s="175"/>
      <c r="BU302" s="175"/>
      <c r="BV302" s="161"/>
      <c r="BW302" s="161"/>
      <c r="BX302" s="161"/>
      <c r="BY302" s="161"/>
      <c r="BZ302" s="161"/>
      <c r="CA302" s="161"/>
      <c r="CB302" s="161"/>
      <c r="CC302" s="161"/>
      <c r="CD302" s="161"/>
      <c r="CE302" s="161"/>
    </row>
    <row r="303" spans="1:83" ht="15" customHeight="1">
      <c r="A303" s="77"/>
      <c r="B303" s="77"/>
      <c r="C303" s="797"/>
      <c r="D303" s="213"/>
      <c r="E303" s="213"/>
      <c r="F303" s="798"/>
      <c r="G303" s="618"/>
      <c r="H303" s="619"/>
      <c r="I303" s="215"/>
      <c r="J303" s="215"/>
      <c r="K303" s="135" t="s">
        <v>4</v>
      </c>
      <c r="L303" s="226"/>
      <c r="M303" s="173"/>
      <c r="N303" s="173"/>
      <c r="O303" s="173"/>
      <c r="P303" s="173"/>
      <c r="Q303" s="182"/>
      <c r="R303" s="173"/>
      <c r="S303" s="163"/>
      <c r="T303" s="163"/>
      <c r="U303" s="212"/>
      <c r="V303" s="163"/>
      <c r="W303" s="163"/>
      <c r="X303" s="163"/>
      <c r="Y303" s="161"/>
      <c r="Z303" s="161"/>
      <c r="AA303" s="175"/>
      <c r="AB303" s="175"/>
      <c r="AC303" s="175"/>
      <c r="AD303" s="175"/>
      <c r="AE303" s="175"/>
      <c r="AF303" s="175"/>
      <c r="AG303" s="175"/>
      <c r="AH303" s="175"/>
      <c r="AI303" s="175"/>
      <c r="AJ303" s="175"/>
      <c r="AK303" s="175"/>
      <c r="AL303" s="175"/>
      <c r="AM303" s="175"/>
      <c r="AN303" s="175"/>
      <c r="AO303" s="175"/>
      <c r="AP303" s="175"/>
      <c r="AQ303" s="175"/>
      <c r="AR303" s="175"/>
      <c r="AS303" s="175"/>
      <c r="AT303" s="175"/>
      <c r="AU303" s="175"/>
      <c r="AV303" s="175"/>
      <c r="AW303" s="175"/>
      <c r="AX303" s="175"/>
      <c r="AY303" s="175"/>
      <c r="AZ303" s="175"/>
      <c r="BA303" s="175"/>
      <c r="BB303" s="175"/>
      <c r="BC303" s="175"/>
      <c r="BD303" s="175"/>
      <c r="BE303" s="175"/>
      <c r="BF303" s="175"/>
      <c r="BG303" s="175"/>
      <c r="BH303" s="175"/>
      <c r="BI303" s="175"/>
      <c r="BJ303" s="175"/>
      <c r="BK303" s="175"/>
      <c r="BL303" s="175"/>
      <c r="BM303" s="175"/>
      <c r="BN303" s="175"/>
      <c r="BO303" s="175"/>
      <c r="BP303" s="175"/>
      <c r="BQ303" s="175"/>
      <c r="BR303" s="175"/>
      <c r="BS303" s="175"/>
      <c r="BT303" s="175"/>
      <c r="BU303" s="175"/>
      <c r="BV303" s="161"/>
      <c r="BW303" s="161"/>
      <c r="BX303" s="161"/>
      <c r="BY303" s="161"/>
      <c r="BZ303" s="161"/>
      <c r="CA303" s="161"/>
      <c r="CB303" s="161"/>
      <c r="CC303" s="161"/>
      <c r="CD303" s="161"/>
      <c r="CE303" s="161"/>
    </row>
    <row r="304" spans="1:83" ht="15">
      <c r="Q304" s="161"/>
      <c r="U304" s="225"/>
    </row>
    <row r="305" spans="1:83" ht="15">
      <c r="A305" s="30" t="s">
        <v>405</v>
      </c>
      <c r="B305" s="30"/>
      <c r="C305" s="30"/>
      <c r="D305" s="30"/>
      <c r="E305" s="30"/>
      <c r="F305" s="30"/>
      <c r="G305" s="30"/>
      <c r="H305" s="30"/>
      <c r="I305" s="30"/>
      <c r="J305" s="30"/>
      <c r="K305" s="30"/>
      <c r="L305" s="30"/>
      <c r="M305" s="30"/>
      <c r="N305" s="30"/>
      <c r="O305" s="30"/>
      <c r="P305" s="30"/>
      <c r="Q305" s="228"/>
      <c r="R305" s="30"/>
      <c r="S305" s="30"/>
      <c r="T305" s="30"/>
      <c r="U305" s="224"/>
      <c r="V305" s="30"/>
      <c r="W305" s="30"/>
    </row>
    <row r="306" spans="1:83" ht="15">
      <c r="Q306" s="161"/>
      <c r="U306" s="225"/>
    </row>
    <row r="307" spans="1:83" ht="15" customHeight="1">
      <c r="A307" s="77"/>
      <c r="B307" s="163" t="s">
        <v>403</v>
      </c>
      <c r="C307" s="327"/>
      <c r="E307" s="162"/>
      <c r="I307" s="189"/>
      <c r="J307" s="165">
        <v>0</v>
      </c>
      <c r="K307" s="326"/>
      <c r="L307" s="211"/>
      <c r="M307" s="182">
        <f>mergeValue(H307)</f>
        <v>0</v>
      </c>
      <c r="N307" s="173"/>
      <c r="O307" s="173"/>
      <c r="P307" s="173"/>
      <c r="Q307" s="173"/>
      <c r="R307" s="182" t="str">
        <f>K307&amp;" ("&amp;L307&amp;")"</f>
        <v xml:space="preserve"> ()</v>
      </c>
      <c r="S307" s="163"/>
      <c r="T307" s="163"/>
      <c r="U307" s="212"/>
      <c r="V307" s="163"/>
      <c r="W307" s="163"/>
      <c r="X307" s="163"/>
      <c r="Y307" s="161"/>
      <c r="Z307" s="161"/>
      <c r="AA307" s="175"/>
      <c r="AB307" s="175"/>
      <c r="AC307" s="175"/>
      <c r="AD307" s="175"/>
      <c r="AE307" s="175"/>
      <c r="AF307" s="175"/>
      <c r="AG307" s="175"/>
      <c r="AH307" s="175"/>
      <c r="AI307" s="175"/>
      <c r="AJ307" s="175"/>
      <c r="AK307" s="175"/>
      <c r="AL307" s="175"/>
      <c r="AM307" s="175"/>
      <c r="AN307" s="175"/>
      <c r="AO307" s="175"/>
      <c r="AP307" s="175"/>
      <c r="AQ307" s="175"/>
      <c r="AR307" s="175"/>
      <c r="AS307" s="175"/>
      <c r="AT307" s="175"/>
      <c r="AU307" s="175"/>
      <c r="AV307" s="175"/>
      <c r="AW307" s="175"/>
      <c r="AX307" s="175"/>
      <c r="AY307" s="175"/>
      <c r="AZ307" s="175"/>
      <c r="BA307" s="175"/>
      <c r="BB307" s="175"/>
      <c r="BC307" s="175"/>
      <c r="BD307" s="175"/>
      <c r="BE307" s="175"/>
      <c r="BF307" s="175"/>
      <c r="BG307" s="175"/>
      <c r="BH307" s="175"/>
      <c r="BI307" s="175"/>
      <c r="BJ307" s="175"/>
      <c r="BK307" s="175"/>
      <c r="BL307" s="175"/>
      <c r="BM307" s="175"/>
      <c r="BN307" s="175"/>
      <c r="BO307" s="175"/>
      <c r="BP307" s="175"/>
      <c r="BQ307" s="175"/>
      <c r="BR307" s="175"/>
      <c r="BS307" s="175"/>
      <c r="BT307" s="175"/>
      <c r="BU307" s="175"/>
      <c r="BV307" s="161"/>
      <c r="BW307" s="161"/>
      <c r="BX307" s="161"/>
      <c r="BY307" s="161"/>
      <c r="BZ307" s="161"/>
      <c r="CA307" s="161"/>
      <c r="CB307" s="161"/>
      <c r="CC307" s="161"/>
      <c r="CD307" s="161"/>
      <c r="CE307" s="161"/>
    </row>
    <row r="309" spans="1:83" ht="11.25"/>
    <row r="310" spans="1:83" s="30" customFormat="1" ht="11.25">
      <c r="A310" s="30" t="s">
        <v>444</v>
      </c>
    </row>
    <row r="311" spans="1:83" ht="11.25"/>
    <row r="312" spans="1:83" s="31" customFormat="1" ht="20.100000000000001" customHeight="1">
      <c r="A312" s="2"/>
      <c r="B312" s="163"/>
      <c r="C312" s="74"/>
      <c r="D312" s="164"/>
      <c r="E312" s="243"/>
      <c r="F312" s="242"/>
      <c r="G312" s="244"/>
      <c r="I312" s="182"/>
      <c r="J312" s="182"/>
    </row>
    <row r="313" spans="1:83" ht="11.25"/>
    <row r="314" spans="1:83" ht="11.25"/>
    <row r="315" spans="1:83" s="30" customFormat="1" ht="11.25">
      <c r="A315" s="30" t="s">
        <v>450</v>
      </c>
    </row>
    <row r="316" spans="1:83" ht="11.25"/>
    <row r="317" spans="1:83" s="31" customFormat="1" ht="20.100000000000001" customHeight="1">
      <c r="A317" s="153"/>
      <c r="B317" s="163"/>
      <c r="C317" s="74"/>
      <c r="D317" s="164"/>
      <c r="E317" s="246"/>
      <c r="F317" s="245" t="s">
        <v>449</v>
      </c>
      <c r="G317" s="245" t="s">
        <v>449</v>
      </c>
      <c r="H317" s="256"/>
      <c r="I317" s="182"/>
      <c r="K317" s="182"/>
      <c r="L317" s="182"/>
    </row>
    <row r="318" spans="1:83" ht="11.25"/>
    <row r="319" spans="1:83" ht="11.25"/>
    <row r="320" spans="1:83" s="30" customFormat="1" ht="11.25">
      <c r="A320" s="30" t="s">
        <v>451</v>
      </c>
    </row>
    <row r="321" spans="1:12" ht="11.25"/>
    <row r="322" spans="1:12" s="31" customFormat="1" ht="20.100000000000001" customHeight="1">
      <c r="A322" s="153"/>
      <c r="B322" s="163"/>
      <c r="C322" s="74"/>
      <c r="D322" s="164"/>
      <c r="E322" s="246"/>
      <c r="F322" s="245" t="s">
        <v>449</v>
      </c>
      <c r="G322" s="336"/>
      <c r="H322" s="245" t="s">
        <v>449</v>
      </c>
      <c r="I322" s="182"/>
      <c r="K322" s="182"/>
      <c r="L322" s="182"/>
    </row>
    <row r="323" spans="1:12" ht="11.25"/>
    <row r="324" spans="1:12" ht="11.25"/>
    <row r="325" spans="1:12" s="30" customFormat="1" ht="11.25">
      <c r="A325" s="30" t="s">
        <v>452</v>
      </c>
    </row>
    <row r="326" spans="1:12" ht="11.25"/>
    <row r="327" spans="1:12" s="31" customFormat="1" ht="20.100000000000001" customHeight="1">
      <c r="A327" s="153"/>
      <c r="B327" s="163"/>
      <c r="C327" s="74"/>
      <c r="D327" s="164"/>
      <c r="E327" s="247">
        <f>E326</f>
        <v>0</v>
      </c>
      <c r="F327" s="245" t="s">
        <v>449</v>
      </c>
      <c r="G327" s="336"/>
      <c r="H327" s="245" t="s">
        <v>449</v>
      </c>
      <c r="I327" s="182"/>
      <c r="K327" s="182"/>
      <c r="L327" s="182"/>
    </row>
    <row r="328" spans="1:12" s="31" customFormat="1" ht="14.25">
      <c r="A328" s="153"/>
      <c r="B328" s="163"/>
      <c r="C328" s="74"/>
      <c r="D328" s="85"/>
      <c r="E328" s="248"/>
      <c r="F328" s="249"/>
      <c r="G328"/>
      <c r="H328" s="249"/>
      <c r="I328" s="182"/>
      <c r="K328" s="182"/>
      <c r="L328" s="182"/>
    </row>
    <row r="330" spans="1:12" s="30" customFormat="1" ht="11.25">
      <c r="A330" s="30" t="s">
        <v>453</v>
      </c>
    </row>
    <row r="331" spans="1:12" ht="11.25"/>
    <row r="332" spans="1:12" s="31" customFormat="1" ht="20.100000000000001" customHeight="1">
      <c r="A332" s="153"/>
      <c r="B332" s="163"/>
      <c r="C332" s="74"/>
      <c r="D332" s="164"/>
      <c r="E332" s="247">
        <f>E331</f>
        <v>0</v>
      </c>
      <c r="F332" s="245" t="s">
        <v>449</v>
      </c>
      <c r="G332" s="250"/>
      <c r="H332" s="245" t="s">
        <v>449</v>
      </c>
      <c r="I332" s="182"/>
      <c r="K332" s="182"/>
      <c r="L332" s="182"/>
    </row>
    <row r="335" spans="1:12" s="30" customFormat="1" ht="17.100000000000001" customHeight="1">
      <c r="A335" s="30" t="s">
        <v>484</v>
      </c>
    </row>
    <row r="337" spans="1:83" s="138" customFormat="1" ht="409.5">
      <c r="A337" s="667">
        <v>1</v>
      </c>
      <c r="B337" s="183"/>
      <c r="C337" s="183"/>
      <c r="D337" s="183"/>
      <c r="F337" s="165" t="str">
        <f>"2." &amp;mergeValue(A337)</f>
        <v>2.1</v>
      </c>
      <c r="G337" s="337" t="s">
        <v>473</v>
      </c>
      <c r="H337" s="259"/>
      <c r="I337" s="169" t="s">
        <v>568</v>
      </c>
      <c r="J337" s="272"/>
      <c r="K337" s="183"/>
      <c r="L337" s="183"/>
      <c r="M337" s="183"/>
      <c r="N337" s="183"/>
      <c r="O337" s="183"/>
      <c r="P337" s="183"/>
      <c r="Q337" s="183"/>
      <c r="R337" s="183"/>
      <c r="S337" s="183"/>
      <c r="T337" s="183"/>
    </row>
    <row r="338" spans="1:83" s="138" customFormat="1" ht="90">
      <c r="A338" s="667"/>
      <c r="B338" s="183"/>
      <c r="C338" s="183"/>
      <c r="D338" s="183"/>
      <c r="F338" s="165" t="str">
        <f>"3." &amp;mergeValue(A338)</f>
        <v>3.1</v>
      </c>
      <c r="G338" s="337" t="s">
        <v>474</v>
      </c>
      <c r="H338" s="259"/>
      <c r="I338" s="169" t="s">
        <v>566</v>
      </c>
      <c r="J338" s="272"/>
      <c r="K338" s="183"/>
      <c r="L338" s="183"/>
      <c r="M338" s="183"/>
      <c r="N338" s="183"/>
      <c r="O338" s="183"/>
      <c r="P338" s="183"/>
      <c r="Q338" s="183"/>
      <c r="R338" s="183"/>
      <c r="S338" s="183"/>
      <c r="T338" s="183"/>
    </row>
    <row r="339" spans="1:83" s="138" customFormat="1" ht="45">
      <c r="A339" s="667"/>
      <c r="B339" s="183"/>
      <c r="C339" s="183"/>
      <c r="D339" s="183"/>
      <c r="F339" s="165" t="str">
        <f>"4."&amp;mergeValue(A339)</f>
        <v>4.1</v>
      </c>
      <c r="G339" s="337" t="s">
        <v>475</v>
      </c>
      <c r="H339" s="260" t="s">
        <v>449</v>
      </c>
      <c r="I339" s="169"/>
      <c r="J339" s="272"/>
      <c r="K339" s="183"/>
      <c r="L339" s="183"/>
      <c r="M339" s="183"/>
      <c r="N339" s="183"/>
      <c r="O339" s="183"/>
      <c r="P339" s="183"/>
      <c r="Q339" s="183"/>
      <c r="R339" s="183"/>
      <c r="S339" s="183"/>
      <c r="T339" s="183"/>
    </row>
    <row r="340" spans="1:83" s="138" customFormat="1" ht="101.25">
      <c r="A340" s="667"/>
      <c r="B340" s="667">
        <v>1</v>
      </c>
      <c r="C340" s="277"/>
      <c r="D340" s="277"/>
      <c r="F340" s="165" t="str">
        <f>"4."&amp;mergeValue(A340) &amp;"."&amp;mergeValue(B340)</f>
        <v>4.1.1</v>
      </c>
      <c r="G340" s="266" t="s">
        <v>570</v>
      </c>
      <c r="H340" s="259" t="str">
        <f>IF(region_name="","",region_name)</f>
        <v>Нижегородская область</v>
      </c>
      <c r="I340" s="169" t="s">
        <v>478</v>
      </c>
      <c r="J340" s="272"/>
      <c r="K340" s="183"/>
      <c r="L340" s="183"/>
      <c r="M340" s="183"/>
      <c r="N340" s="183"/>
      <c r="O340" s="183"/>
      <c r="P340" s="183"/>
      <c r="Q340" s="183"/>
      <c r="R340" s="183"/>
      <c r="S340" s="183"/>
      <c r="T340" s="183"/>
    </row>
    <row r="341" spans="1:83" s="138" customFormat="1" ht="191.25">
      <c r="A341" s="667"/>
      <c r="B341" s="667"/>
      <c r="C341" s="667">
        <v>1</v>
      </c>
      <c r="D341" s="277"/>
      <c r="F341" s="165" t="str">
        <f>"4."&amp;mergeValue(A341) &amp;"."&amp;mergeValue(B341)&amp;"."&amp;mergeValue(C341)</f>
        <v>4.1.1.1</v>
      </c>
      <c r="G341" s="276" t="s">
        <v>476</v>
      </c>
      <c r="H341" s="259"/>
      <c r="I341" s="169" t="s">
        <v>479</v>
      </c>
      <c r="J341" s="272"/>
      <c r="K341" s="183"/>
      <c r="L341" s="183"/>
      <c r="M341" s="183"/>
      <c r="N341" s="183"/>
      <c r="O341" s="183"/>
      <c r="P341" s="183"/>
      <c r="Q341" s="183"/>
      <c r="R341" s="183"/>
      <c r="S341" s="183"/>
      <c r="T341" s="183"/>
    </row>
    <row r="342" spans="1:83" s="138" customFormat="1" ht="33.75" customHeight="1">
      <c r="A342" s="667"/>
      <c r="B342" s="667"/>
      <c r="C342" s="667"/>
      <c r="D342" s="277">
        <v>1</v>
      </c>
      <c r="F342" s="165" t="str">
        <f>"4."&amp;mergeValue(A342) &amp;"."&amp;mergeValue(B342)&amp;"."&amp;mergeValue(C342)&amp;"."&amp;mergeValue(D342)</f>
        <v>4.1.1.1.1</v>
      </c>
      <c r="G342" s="340" t="s">
        <v>477</v>
      </c>
      <c r="H342" s="259"/>
      <c r="I342" s="668" t="s">
        <v>569</v>
      </c>
      <c r="J342" s="272"/>
      <c r="K342" s="183"/>
      <c r="L342" s="183"/>
      <c r="M342" s="183"/>
      <c r="N342" s="183"/>
      <c r="O342" s="183"/>
      <c r="P342" s="183"/>
      <c r="Q342" s="183"/>
      <c r="R342" s="183"/>
      <c r="S342" s="183"/>
      <c r="T342" s="183"/>
    </row>
    <row r="343" spans="1:83" s="138" customFormat="1" ht="18.75">
      <c r="A343" s="667"/>
      <c r="B343" s="667"/>
      <c r="C343" s="667"/>
      <c r="D343" s="277"/>
      <c r="F343" s="344"/>
      <c r="G343" s="345" t="s">
        <v>4</v>
      </c>
      <c r="H343" s="346"/>
      <c r="I343" s="668"/>
      <c r="J343" s="272"/>
      <c r="K343" s="183"/>
      <c r="L343" s="183"/>
      <c r="M343" s="183"/>
      <c r="N343" s="183"/>
      <c r="O343" s="183"/>
      <c r="P343" s="183"/>
      <c r="Q343" s="183"/>
      <c r="R343" s="183"/>
      <c r="S343" s="183"/>
      <c r="T343" s="183"/>
    </row>
    <row r="344" spans="1:83" s="138" customFormat="1" ht="18.75">
      <c r="A344" s="667"/>
      <c r="B344" s="667"/>
      <c r="C344" s="277"/>
      <c r="D344" s="277"/>
      <c r="F344" s="273"/>
      <c r="G344" s="129" t="s">
        <v>401</v>
      </c>
      <c r="H344" s="274"/>
      <c r="I344" s="275"/>
      <c r="J344" s="272"/>
      <c r="K344" s="183"/>
      <c r="L344" s="183"/>
      <c r="M344" s="183"/>
      <c r="N344" s="183"/>
      <c r="O344" s="183"/>
      <c r="P344" s="183"/>
      <c r="Q344" s="183"/>
      <c r="R344" s="183"/>
      <c r="S344" s="183"/>
      <c r="T344" s="183"/>
    </row>
    <row r="345" spans="1:83" s="138" customFormat="1" ht="18.75">
      <c r="A345" s="667"/>
      <c r="B345" s="183"/>
      <c r="C345" s="183"/>
      <c r="D345" s="183"/>
      <c r="F345" s="273"/>
      <c r="G345" s="135" t="s">
        <v>483</v>
      </c>
      <c r="H345" s="274"/>
      <c r="I345" s="275"/>
      <c r="J345" s="272"/>
      <c r="K345" s="183"/>
      <c r="L345" s="183"/>
      <c r="M345" s="183"/>
      <c r="N345" s="183"/>
      <c r="O345" s="183"/>
      <c r="P345" s="183"/>
      <c r="Q345" s="183"/>
      <c r="R345" s="183"/>
      <c r="S345" s="183"/>
      <c r="T345" s="183"/>
    </row>
    <row r="346" spans="1:83" s="138" customFormat="1" ht="18.75">
      <c r="A346" s="183"/>
      <c r="B346" s="183"/>
      <c r="C346" s="183"/>
      <c r="D346" s="183"/>
      <c r="F346" s="273"/>
      <c r="G346" s="144" t="s">
        <v>482</v>
      </c>
      <c r="H346" s="274"/>
      <c r="I346" s="275"/>
      <c r="J346" s="272"/>
      <c r="K346" s="183"/>
      <c r="L346" s="183"/>
      <c r="M346" s="183"/>
      <c r="N346" s="183"/>
      <c r="O346" s="183"/>
      <c r="P346" s="183"/>
      <c r="Q346" s="183"/>
      <c r="R346" s="183"/>
      <c r="S346" s="183"/>
      <c r="T346" s="183"/>
    </row>
    <row r="349" spans="1:83" ht="17.100000000000001" customHeight="1">
      <c r="A349" s="30" t="s">
        <v>701</v>
      </c>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row>
    <row r="351" spans="1:83" ht="17.100000000000001" customHeight="1">
      <c r="A351" s="2"/>
      <c r="B351" s="163"/>
      <c r="C351" s="74"/>
      <c r="D351" s="164"/>
      <c r="E351" s="243"/>
      <c r="F351" s="336"/>
      <c r="G351" s="256"/>
      <c r="H351" s="244"/>
      <c r="I351" s="182"/>
      <c r="J351" s="182"/>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1"/>
      <c r="BV351" s="31"/>
      <c r="BW351" s="31"/>
      <c r="BX351" s="31"/>
      <c r="BY351" s="31"/>
      <c r="BZ351" s="31"/>
      <c r="CA351" s="31"/>
      <c r="CB351" s="31"/>
      <c r="CC351" s="31"/>
      <c r="CD351" s="31"/>
      <c r="CE351" s="31"/>
    </row>
    <row r="354" spans="1:83" ht="17.100000000000001" customHeight="1">
      <c r="A354" s="30" t="s">
        <v>702</v>
      </c>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row>
    <row r="356" spans="1:83" ht="17.100000000000001" customHeight="1">
      <c r="A356" s="153"/>
      <c r="B356" s="163"/>
      <c r="C356" s="74"/>
      <c r="D356" s="747"/>
      <c r="E356" s="743"/>
      <c r="F356" s="744"/>
      <c r="G356" s="245"/>
      <c r="H356" s="578"/>
      <c r="I356" s="576"/>
      <c r="J356" s="336"/>
      <c r="K356" s="245" t="s">
        <v>449</v>
      </c>
      <c r="L356" s="668" t="s">
        <v>703</v>
      </c>
      <c r="M356" s="566"/>
      <c r="N356" s="182"/>
      <c r="O356" s="182"/>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row>
    <row r="357" spans="1:83" ht="17.100000000000001" customHeight="1">
      <c r="A357" s="153"/>
      <c r="B357" s="163"/>
      <c r="C357" s="74"/>
      <c r="D357" s="747"/>
      <c r="E357" s="743"/>
      <c r="F357" s="744"/>
      <c r="G357" s="97"/>
      <c r="H357" s="563" t="s">
        <v>274</v>
      </c>
      <c r="I357" s="558"/>
      <c r="J357" s="558"/>
      <c r="K357" s="556"/>
      <c r="L357" s="668"/>
      <c r="M357" s="566"/>
      <c r="N357" s="182"/>
      <c r="O357" s="182"/>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c r="CD357" s="31"/>
      <c r="CE357" s="31"/>
    </row>
    <row r="360" spans="1:83" ht="17.100000000000001" customHeight="1">
      <c r="A360" s="30" t="s">
        <v>704</v>
      </c>
      <c r="B360" s="30"/>
      <c r="C360" s="30"/>
      <c r="D360" s="30"/>
      <c r="E360" s="30"/>
      <c r="F360" s="30"/>
      <c r="G360" s="30"/>
      <c r="H360" s="30"/>
      <c r="I360" s="30"/>
      <c r="J360" s="30"/>
      <c r="K360" s="30"/>
      <c r="L360" s="30"/>
      <c r="M360" s="30"/>
      <c r="N360" s="30"/>
      <c r="O360" s="30"/>
    </row>
    <row r="362" spans="1:83" ht="17.100000000000001" customHeight="1">
      <c r="A362" s="153"/>
      <c r="B362" s="163"/>
      <c r="C362" s="74"/>
      <c r="D362" s="747"/>
      <c r="E362" s="743"/>
      <c r="F362" s="744"/>
      <c r="G362" s="245"/>
      <c r="H362" s="578"/>
      <c r="I362" s="576"/>
      <c r="J362" s="582"/>
      <c r="K362" s="245" t="s">
        <v>449</v>
      </c>
      <c r="L362" s="668" t="s">
        <v>703</v>
      </c>
      <c r="M362" s="566"/>
      <c r="N362" s="182"/>
      <c r="O362" s="182"/>
    </row>
    <row r="363" spans="1:83" ht="17.100000000000001" customHeight="1">
      <c r="A363" s="153"/>
      <c r="B363" s="163"/>
      <c r="C363" s="74"/>
      <c r="D363" s="747"/>
      <c r="E363" s="743"/>
      <c r="F363" s="744"/>
      <c r="G363" s="97"/>
      <c r="H363" s="563" t="s">
        <v>274</v>
      </c>
      <c r="I363" s="558"/>
      <c r="J363" s="558"/>
      <c r="K363" s="556"/>
      <c r="L363" s="668"/>
      <c r="M363" s="566"/>
      <c r="N363" s="182"/>
      <c r="O363" s="182"/>
    </row>
    <row r="366" spans="1:83" ht="17.100000000000001" customHeight="1">
      <c r="A366" s="30" t="s">
        <v>705</v>
      </c>
      <c r="B366" s="30"/>
      <c r="C366" s="30"/>
      <c r="D366" s="30"/>
      <c r="E366" s="30"/>
      <c r="F366" s="30"/>
      <c r="G366" s="30"/>
      <c r="H366" s="30"/>
      <c r="I366" s="30"/>
      <c r="J366" s="30"/>
      <c r="K366" s="30"/>
      <c r="L366" s="30"/>
      <c r="M366" s="30"/>
      <c r="N366" s="30"/>
      <c r="O366" s="30"/>
    </row>
    <row r="368" spans="1:83" ht="17.100000000000001" customHeight="1">
      <c r="A368" s="153"/>
      <c r="B368" s="163"/>
      <c r="C368" s="74"/>
      <c r="D368" s="164"/>
      <c r="E368" s="571"/>
      <c r="F368" s="572"/>
      <c r="G368" s="245"/>
      <c r="H368" s="578"/>
      <c r="I368" s="576"/>
      <c r="J368" s="336"/>
      <c r="K368" s="245" t="s">
        <v>449</v>
      </c>
      <c r="L368" s="550"/>
      <c r="M368" s="566"/>
      <c r="N368" s="182"/>
      <c r="O368" s="182"/>
    </row>
    <row r="371" spans="1:15" ht="17.100000000000001" customHeight="1">
      <c r="A371" s="30" t="s">
        <v>706</v>
      </c>
      <c r="B371" s="30"/>
      <c r="C371" s="30"/>
      <c r="D371" s="30"/>
      <c r="E371" s="30"/>
      <c r="F371" s="30"/>
      <c r="G371" s="30"/>
      <c r="H371" s="30"/>
      <c r="I371" s="30"/>
      <c r="J371" s="30"/>
      <c r="K371" s="30"/>
      <c r="L371" s="30"/>
      <c r="M371" s="30"/>
      <c r="N371" s="30"/>
      <c r="O371" s="30"/>
    </row>
    <row r="373" spans="1:15" ht="17.100000000000001" customHeight="1">
      <c r="A373" s="153"/>
      <c r="B373" s="163"/>
      <c r="C373" s="74"/>
      <c r="D373" s="164"/>
      <c r="E373" s="571"/>
      <c r="F373" s="572"/>
      <c r="G373" s="245"/>
      <c r="H373" s="578"/>
      <c r="I373" s="576"/>
      <c r="J373" s="582"/>
      <c r="K373" s="245" t="s">
        <v>449</v>
      </c>
      <c r="L373" s="550"/>
      <c r="M373" s="566"/>
      <c r="N373" s="182"/>
      <c r="O373" s="182"/>
    </row>
  </sheetData>
  <sheetProtection formatColumns="0" formatRows="0"/>
  <dataConsolidate link="1"/>
  <mergeCells count="314">
    <mergeCell ref="O72:V72"/>
    <mergeCell ref="R131:R132"/>
    <mergeCell ref="R73:R74"/>
    <mergeCell ref="S73:S74"/>
    <mergeCell ref="O88:V88"/>
    <mergeCell ref="U149:U15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146:V146"/>
    <mergeCell ref="O148:V148"/>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A337:A345"/>
    <mergeCell ref="C341:C343"/>
    <mergeCell ref="I342:I343"/>
    <mergeCell ref="H302:H303"/>
    <mergeCell ref="B340:B344"/>
    <mergeCell ref="C297:C298"/>
    <mergeCell ref="C302:C303"/>
    <mergeCell ref="F302:F303"/>
    <mergeCell ref="G302:G3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V211:V212"/>
    <mergeCell ref="T211:T212"/>
    <mergeCell ref="N195:AF195"/>
    <mergeCell ref="N196:AF196"/>
    <mergeCell ref="O163:V163"/>
    <mergeCell ref="O164:V164"/>
    <mergeCell ref="O165:V165"/>
    <mergeCell ref="O166:V166"/>
    <mergeCell ref="S149:S150"/>
    <mergeCell ref="O161:V161"/>
    <mergeCell ref="O162:V162"/>
    <mergeCell ref="W167:W169"/>
    <mergeCell ref="S167:S168"/>
    <mergeCell ref="T149:T150"/>
    <mergeCell ref="R149:R150"/>
    <mergeCell ref="R167:R168"/>
    <mergeCell ref="T167:T168"/>
    <mergeCell ref="U167:U168"/>
    <mergeCell ref="X183:X185"/>
    <mergeCell ref="W226:W228"/>
    <mergeCell ref="O220:V220"/>
    <mergeCell ref="BF244:BF246"/>
    <mergeCell ref="R244:R245"/>
    <mergeCell ref="S244:S245"/>
    <mergeCell ref="T244:T245"/>
    <mergeCell ref="U244:U245"/>
    <mergeCell ref="Y244:Y245"/>
    <mergeCell ref="Z244:Z245"/>
    <mergeCell ref="AA244:AA245"/>
    <mergeCell ref="AB244:AB245"/>
    <mergeCell ref="AF244:AF245"/>
    <mergeCell ref="BA244:BA245"/>
    <mergeCell ref="BB244:BB245"/>
    <mergeCell ref="BC244:BC245"/>
    <mergeCell ref="BD244:BD245"/>
    <mergeCell ref="O238:BE238"/>
    <mergeCell ref="O239:BE239"/>
    <mergeCell ref="O240:BE240"/>
    <mergeCell ref="O241:BE241"/>
    <mergeCell ref="O242:BE242"/>
    <mergeCell ref="O243:BE243"/>
    <mergeCell ref="AT244:AT245"/>
    <mergeCell ref="AU244:AU245"/>
    <mergeCell ref="AV244:AV245"/>
    <mergeCell ref="AW244:AW245"/>
    <mergeCell ref="AM244:AM245"/>
    <mergeCell ref="AN244:AN245"/>
    <mergeCell ref="AO244:AO245"/>
    <mergeCell ref="AP244:AP245"/>
    <mergeCell ref="AG244:AG245"/>
    <mergeCell ref="AH244:AH245"/>
    <mergeCell ref="AI244:AI245"/>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XN238:WXN245 WNR238:WNR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LB238:LB245 UX238:UX245 AET238:AET245 AOP238:AOP245 AYL238:AYL245 BIH238:BIH245 BSD238:BSD245 CBZ238:CBZ245 CLV238:CLV245 CVR238:CVR245 DFN238:DFN245 DPJ238:DPJ245 DZF238:DZF245 EJB238:EJB245 ESX238:ESX245 FCT238:FCT245 FMP238:FMP245 FWL238:FWL245 GGH238:GGH245 GQD238:GQD245 GZZ238:GZZ245 HJV238:HJV245 HTR238:HTR245 IDN238:IDN245 INJ238:INJ245 IXF238:IXF245 JHB238:JHB245 JQX238:JQX245 KAT238:KAT245 KKP238:KKP245 KUL238:KUL245 LEH238:LEH245 LOD238:LOD245 LXZ238:LXZ245 MHV238:MHV245 MRR238:MRR245 NBN238:NBN245 NLJ238:NLJ245 NVF238:NVF245 OFB238:OFB245 OOX238:OOX245 OYT238:OYT245 PIP238:PIP245 PSL238:PSL245 QCH238:QCH245 QMD238:QMD245 QVZ238:QVZ245 RFV238:RFV245 RPR238:RPR245 RZN238:RZN245 SJJ238:SJJ245 STF238:STF245 TDB238:TDB245 TMX238:TMX245 TWT238:TWT245 UGP238:UGP245 UQL238:UQL245 VAH238:VAH245 VKD238:VKD245 VTZ238:VTZ245 WDV238:WDV245 R15:R16 R9:R10 V15:W15 V9:W9" xr:uid="{00000000-0002-0000-25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AC244 AJ244 AQ244 AX244" xr:uid="{00000000-0002-0000-25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KX244 S244 WXL244 WNP244 WDT244 VTX244 VKB244 VAF244 UQJ244 UGN244 TWR244 TMV244 TCZ244 STD244 SJH244 RZL244 RPP244 RFT244 QVX244 QMB244 QCF244 PSJ244 PIN244 OYR244 OOV244 OEZ244 NVD244 NLH244 NBL244 MRP244 MHT244 LXX244 LOB244 LEF244 KUJ244 KKN244 KAR244 JQV244 JGZ244 IXD244 INH244 IDL244 HTP244 HJT244 GZX244 GQB244 GGF244 FWJ244 FMN244 FCR244 ESV244 EIZ244 DZD244 DPH244 DFL244 CVP244 CLT244 CBX244 BSB244 BIF244 AYJ244 AON244 AER244 UV244 UT244 KZ244 WXJ244 WNN244 WDR244 VTV244 VJZ244 VAD244 UQH244 UGL244 TWP244 TMT244 TCX244 STB244 SJF244 RZJ244 RPN244 RFR244 QVV244 QLZ244 QCD244 PSH244 PIL244 OYP244 OOT244 OEX244 NVB244 NLF244 NBJ244 MRN244 MHR244 LXV244 LNZ244 LED244 KUH244 KKL244 KAP244 JQT244 JGX244 IXB244 INF244 IDJ244 HTN244 HJR244 GZV244 GPZ244 GGD244 FWH244 FML244 FCP244 EST244 EIX244 DZB244 DPF244 DFJ244 CVN244 CLR244 CBV244 BRZ244 BID244 AYH244 AOL244 AEP244 S9:S10 S15:S16 U55 Z120 Z109:Z110 U167 U91:U92 V183 AE197 U244 Z244 AB244 AG244 AI244 AN244 AP244 AU244 AW244 BB244 BD244" xr:uid="{00000000-0002-0000-25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XK244 WNO244 WDS244 VTW244 VKA244 VAE244 UQI244 UGM244 TWQ244 TMU244 TCY244 STC244 SJG244 RZK244 RPO244 RFS244 QVW244 QMA244 QCE244 PSI244 PIM244 OYQ244 OOU244 OEY244 NVC244 NLG244 NBK244 MRO244 MHS244 LXW244 LOA244 LEE244 KUI244 KKM244 KAQ244 JQU244 JGY244 IXC244 ING244 IDK244 HTO244 HJS244 GZW244 GQA244 GGE244 FWI244 FMM244 FCQ244 ESU244 EIY244 DZC244 DPG244 DFK244 CVO244 CLS244 CBW244 BSA244 BIE244 AYI244 AOM244 AEQ244 UU244 KY244 T244 WXI244 WNM244 WDQ244 VTU244 VJY244 VAC244 UQG244 UGK244 TWO244 TMS244 TCW244 STA244 SJE244 RZI244 RPM244 RFQ244 QVU244 QLY244 QCC244 PSG244 PIK244 OYO244 OOS244 OEW244 NVA244 NLE244 NBI244 MRM244 MHQ244 LXU244 LNY244 LEC244 KUG244 KKK244 KAO244 JQS244 JGW244 IXA244 INE244 IDI244 HTM244 HJQ244 GZU244 GPY244 GGC244 FWG244 FMK244 FCO244 ESS244 EIW244 DZA244 DPE244 DFI244 CVM244 CLQ244 CBU244 BRY244 BIC244 AYG244 AOK244 AEO244 US244 KW244 H356:I356 H362:I362 H368:I368 H373:I373 Y244 AA244 AF244 AH244 AM244 AO244 AT244 AV244 BA244 BC244" xr:uid="{00000000-0002-0000-25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V245 UR245 AEN245 AOJ245 AYF245 BIB245 BRX245 CBT245 CLP245 CVL245 DFH245 DPD245 DYZ245 EIV245 ESR245 FCN245 FMJ245 FWF245 GGB245 GPX245 GZT245 HJP245 HTL245 IDH245 IND245 IWZ245 JGV245 JQR245 KAN245 KKJ245 KUF245 LEB245 LNX245 LXT245 MHP245 MRL245 NBH245 NLD245 NUZ245 OEV245 OOR245 OYN245 PIJ245 PSF245 QCB245 QLX245 QVT245 RFP245 RPL245 RZH245 SJD245 SSZ245 TCV245 TMR245 TWN245 UGJ245 UQF245 VAB245 VJX245 VTT245 WDP245 WNL245 WXH245 X245 AE245 AL245 AS245 AZ245" xr:uid="{00000000-0002-0000-25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5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5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5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DN243:WDU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TR243:VTY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Z243:VAG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V243:VKC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GH243:UGO243 WXF243:WXM243 WNJ243:WNQ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QD243:UQK243 KT243:LA243 UP243:UW243 AEL243:AES243 AOH243:AOO243 AYD243:AYK243 BHZ243:BIG243 BRV243:BSC243 CBR243:CBY243 CLN243:CLU243 CVJ243:CVQ243 DFF243:DFM243 DPB243:DPI243 DYX243:DZE243 EIT243:EJA243 ESP243:ESW243 FCL243:FCS243 FMH243:FMO243 FWD243:FWK243 GFZ243:GGG243 GPV243:GQC243 GZR243:GZY243 HJN243:HJU243 HTJ243:HTQ243 IDF243:IDM243 INB243:INI243 IWX243:IXE243 JGT243:JHA243 JQP243:JQW243 KAL243:KAS243 KKH243:KKO243 KUD243:KUK243 LDZ243:LEG243 LNV243:LOC243 LXR243:LXY243 MHN243:MHU243 MRJ243:MRQ243 NBF243:NBM243 NLB243:NLI243 NUX243:NVE243 OET243:OFA243 OOP243:OOW243 OYL243:OYS243 PIH243:PIO243 PSD243:PSK243 QBZ243:QCG243 QLV243:QMC243 QVR243:QVY243 RFN243:RFU243 RPJ243:RPQ243 RZF243:RZM243 SJB243:SJI243 SSX243:STE243 TCT243:TDA243 TMP243:TMW243 TWL243:TWS243" xr:uid="{00000000-0002-0000-25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KT242 UP242 AEL242 AOH242 AYD242 BHZ242 BRV242 CBR242 CLN242 CVJ242 DFF242 DPB242 DYX242 EIT242 ESP242 FCL242 FMH242 FWD242 GFZ242 GPV242 GZR242 HJN242 HTJ242 IDF242 INB242 IWX242 JGT242 JQP242 KAL242 KKH242 KUD242 LDZ242 LNV242 LXR242 MHN242 MRJ242 NBF242 NLB242 NUX242 OET242 OOP242 OYL242 PIH242 PSD242 QBZ242 QLV242 QVR242 RFN242 RPJ242 RZF242 SJB242 SSX242 TCT242 TMP242 TWL242 UGH242 UQD242 UZZ242 VJV242 VTR242 WDN242 WNJ242 WXF242" xr:uid="{00000000-0002-0000-25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500-00000A000000}">
      <formula1>kind_of_cons</formula1>
    </dataValidation>
    <dataValidation type="list" allowBlank="1" showInputMessage="1" showErrorMessage="1" errorTitle="Ошибка" error="Выберите значение из списка" sqref="WVU91 WVU131 KR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UN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EJ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OF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YB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XD244 WNH244 WDL244 VTP244 VJT244 UZX244 UQB244 UGF244 TWJ244 TMN244 TCR244 SSV244 SIZ244 RZD244 RPH244 RFL244 QVP244 QLT244 QBX244 PSB244 PIF244 OYJ244 OON244 OER244 NUV244 NKZ244 NBD244 MRH244 MHL244 LXP244 LNT244 LDX244 KUB244 KKF244 KAJ244 JQN244 JGR244 IWV244 IMZ244 IDD244 HTH244 HJL244 GZP244 GPT244 GFX244 FWB244 FMF244 FCJ244 ESN244 EIR244 DYV244 DOZ244 DFD244 CVH244 CLL244 CBP244 BRT244 BHX244 M37 M55 M73 M91 M131" xr:uid="{00000000-0002-0000-25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5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5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5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5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5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HK246:MHV251 MGB252:MGM253 AEI246:AET251 ACZ252:ADK253 GFW246:GGH251 GEN252:GEY253 KQ246:LB251 JH252:JS253 LXO246:LXZ251 LWF252:LWQ253 UM246:UX251 TD252:TO253 DFC246:DFN251 DDT252:DEE253 WXC246:WXN251 WVT252:WWE253 LNS246:LOD251 LMJ252:LMU253 WNG246:WNR251 WLX252:WMI253 FWA246:FWL251 FUR252:FVC253 WDK246:WDV251 WCB252:WCM253 LDW246:LEH251 LCN252:LCY253 VTO246:VTZ251 VSF252:VSQ253 BRS246:BSD251 BQJ252:BQU253 VJS246:VKD251 VIJ252:VIU253 KUA246:KUL251 KSR252:KTC253 UZW246:VAH251 UYN252:UYY253 FME246:FMP251 FKV252:FLG253 UQA246:UQL251 UOR252:UPC253 KKE246:KKP251 KIV252:KJG253 UGE246:UGP251 UEV252:UFG253 CVG246:CVR251 CTX252:CUI253 TWI246:TWT251 TUZ252:TVK253 KAI246:KAT251 JYZ252:JZK253 TMM246:TMX251 TLD252:TLO253 FCI246:FCT251 FAZ252:FBK253 TCQ246:TDB251 TBH252:TBS253 JQM246:JQX251 JPD252:JPO253 SSU246:STF251 SRL252:SRW253 AYA246:AYL251 AWR252:AXC253 SIY246:SJJ251 SHP252:SIA253 JGQ246:JHB251 JFH252:JFS253 RZC246:RZN251 RXT252:RYE253 ESM246:ESX251 ERD252:ERO253 RPG246:RPR251 RNX252:ROI253 IWU246:IXF251 IVL252:IVW253 RFK246:RFV251 REB252:REM253 CLK246:CLV251 CKB252:CKM253 QVO246:QVZ251 QUF252:QUQ253 IMY246:INJ251 ILP252:IMA253 QLS246:QMD251 QKJ252:QKU253 EIQ246:EJB251 EHH252:EHS253 QBW246:QCH251 QAN252:QAY253 IDC246:IDN251 IBT252:ICE253 PSA246:PSL251 PQR252:PRC253 BHW246:BIH251 BGN252:BGY253 PIE246:PIP251 PGV252:PHG253 HTG246:HTR251 HRX252:HSI253 OYI246:OYT251 OWZ252:OXK253 DYU246:DZF251 DXL252:DXW253 OOM246:OOX251 OND252:ONO253 HJK246:HJV251 HIB252:HIM253 OEQ246:OFB251 ODH252:ODS253 CBO246:CBZ251 CAF252:CAQ253 NUU246:NVF251 NTL252:NTW253 GZO246:GZZ251 GYF252:GYQ253 NKY246:NLJ251 NJP252:NKA253 DOY246:DPJ251 DNP252:DOA253 NBC246:NBN251 MZT252:NAE253 GPS246:GQD251 GOJ252:GOU253 MRG246:MRR251 MPX252:MQI253 AOE246:AOP251 L246:BE246 L247:BF251" xr:uid="{00000000-0002-0000-2500-000011000000}"/>
    <dataValidation type="list" allowBlank="1" showInputMessage="1" showErrorMessage="1" errorTitle="Ошибка" error="Выберите значение из списка" prompt="Выберите значение из списка" sqref="E292" xr:uid="{00000000-0002-0000-25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5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5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xr:uid="{00000000-0002-0000-25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5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5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5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5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5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5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5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1" zoomScaleNormal="100" workbookViewId="0">
      <selection activeCell="H45" sqref="H45"/>
    </sheetView>
  </sheetViews>
  <sheetFormatPr defaultRowHeight="11.25"/>
  <cols>
    <col min="1" max="1" width="10.7109375" style="170" hidden="1" customWidth="1"/>
    <col min="2" max="2" width="10.7109375" style="78" hidden="1" customWidth="1"/>
    <col min="3" max="3" width="3.7109375" style="16" hidden="1" customWidth="1"/>
    <col min="4" max="4" width="1.7109375" style="19" customWidth="1"/>
    <col min="5" max="5" width="55.28515625" style="19" customWidth="1"/>
    <col min="6" max="6" width="50.7109375" style="19" customWidth="1"/>
    <col min="7" max="7" width="3.7109375" style="18" customWidth="1"/>
    <col min="8" max="8" width="9.140625" style="19"/>
    <col min="9" max="9" width="9.140625" style="47"/>
    <col min="10" max="10" width="30" style="19" customWidth="1"/>
    <col min="11" max="16384" width="9.140625" style="19"/>
  </cols>
  <sheetData>
    <row r="1" spans="1:12" s="317" customFormat="1" ht="3" customHeight="1">
      <c r="A1" s="315"/>
      <c r="B1" s="316"/>
      <c r="F1" s="317">
        <v>31196714</v>
      </c>
      <c r="G1" s="318"/>
      <c r="I1" s="318"/>
    </row>
    <row r="2" spans="1:12" s="15" customFormat="1" ht="14.25">
      <c r="A2" s="170"/>
      <c r="B2" s="78"/>
      <c r="E2" s="322" t="str">
        <f>"Код шаблона: " &amp; GetCode()</f>
        <v>Код шаблона: FAS.JKH.OPEN.INFO.REQUEST.WARM</v>
      </c>
      <c r="F2" s="356"/>
      <c r="G2" s="321"/>
      <c r="H2" s="321"/>
      <c r="I2" s="321"/>
      <c r="J2" s="321"/>
      <c r="K2" s="321"/>
      <c r="L2" s="321"/>
    </row>
    <row r="3" spans="1:12" ht="14.25">
      <c r="E3" s="323" t="str">
        <f>"Версия " &amp; GetVersion()</f>
        <v>Версия 1.0.2</v>
      </c>
      <c r="F3" s="356"/>
      <c r="G3" s="36"/>
      <c r="H3" s="36"/>
      <c r="I3" s="36"/>
      <c r="J3" s="36"/>
      <c r="K3" s="36"/>
      <c r="L3"/>
    </row>
    <row r="4" spans="1:12" s="302" customFormat="1" ht="6">
      <c r="A4" s="296"/>
      <c r="B4" s="297"/>
      <c r="C4" s="298"/>
      <c r="D4" s="299"/>
      <c r="F4" s="319"/>
      <c r="G4" s="320"/>
      <c r="I4" s="303"/>
    </row>
    <row r="5" spans="1:12" ht="39" customHeight="1">
      <c r="D5" s="20"/>
      <c r="E5" s="612" t="s">
        <v>755</v>
      </c>
      <c r="F5" s="613"/>
      <c r="G5" s="351"/>
      <c r="J5" s="252"/>
    </row>
    <row r="6" spans="1:12" s="302" customFormat="1" ht="6">
      <c r="A6" s="296"/>
      <c r="B6" s="297"/>
      <c r="C6" s="298"/>
      <c r="D6" s="299"/>
      <c r="E6" s="304"/>
      <c r="F6" s="305"/>
      <c r="G6" s="306"/>
      <c r="I6" s="303"/>
    </row>
    <row r="7" spans="1:12" ht="27">
      <c r="D7" s="20"/>
      <c r="E7" s="21" t="s">
        <v>51</v>
      </c>
      <c r="F7" s="268" t="s">
        <v>96</v>
      </c>
      <c r="G7" s="314"/>
    </row>
    <row r="8" spans="1:12" s="302" customFormat="1" ht="6">
      <c r="A8" s="296"/>
      <c r="B8" s="297"/>
      <c r="C8" s="298"/>
      <c r="D8" s="299"/>
      <c r="E8" s="300"/>
      <c r="F8" s="301"/>
      <c r="G8" s="299"/>
      <c r="I8" s="303"/>
    </row>
    <row r="9" spans="1:12" ht="27">
      <c r="D9" s="20"/>
      <c r="E9" s="21" t="s">
        <v>456</v>
      </c>
      <c r="F9" s="283" t="s">
        <v>84</v>
      </c>
      <c r="G9" s="313"/>
    </row>
    <row r="10" spans="1:12" s="302" customFormat="1" ht="6">
      <c r="A10" s="307"/>
      <c r="B10" s="297"/>
      <c r="C10" s="298"/>
      <c r="D10" s="308"/>
      <c r="E10" s="304"/>
      <c r="F10" s="309"/>
      <c r="G10" s="310"/>
      <c r="I10" s="303"/>
    </row>
    <row r="11" spans="1:12" ht="27">
      <c r="A11" s="172"/>
      <c r="D11" s="20"/>
      <c r="E11" s="44" t="s">
        <v>454</v>
      </c>
      <c r="F11" s="588" t="s">
        <v>1379</v>
      </c>
      <c r="G11" s="311"/>
    </row>
    <row r="12" spans="1:12" ht="27">
      <c r="D12" s="20"/>
      <c r="E12" s="44" t="s">
        <v>455</v>
      </c>
      <c r="F12" s="588" t="s">
        <v>1380</v>
      </c>
      <c r="G12" s="313"/>
    </row>
    <row r="13" spans="1:12" s="302" customFormat="1" ht="6">
      <c r="A13" s="307"/>
      <c r="B13" s="297"/>
      <c r="C13" s="298"/>
      <c r="D13" s="308"/>
      <c r="E13" s="304"/>
      <c r="F13" s="309"/>
      <c r="G13" s="310"/>
      <c r="I13" s="303"/>
    </row>
    <row r="14" spans="1:12" ht="27">
      <c r="D14" s="20"/>
      <c r="E14" s="44" t="s">
        <v>367</v>
      </c>
      <c r="F14" s="573" t="s">
        <v>41</v>
      </c>
      <c r="G14" s="313"/>
    </row>
    <row r="15" spans="1:12" ht="27" hidden="1">
      <c r="D15" s="20"/>
      <c r="E15" s="44" t="s">
        <v>298</v>
      </c>
      <c r="F15" s="269" t="s">
        <v>762</v>
      </c>
      <c r="G15" s="313"/>
    </row>
    <row r="16" spans="1:12" ht="27" hidden="1">
      <c r="D16" s="20"/>
      <c r="E16" s="44" t="s">
        <v>573</v>
      </c>
      <c r="F16" s="269"/>
      <c r="G16" s="313"/>
    </row>
    <row r="17" spans="1:9" ht="19.5">
      <c r="D17" s="20"/>
      <c r="E17" s="21"/>
      <c r="F17" s="23" t="s">
        <v>679</v>
      </c>
      <c r="G17" s="17"/>
    </row>
    <row r="18" spans="1:9" s="548" customFormat="1" ht="5.25" hidden="1">
      <c r="A18" s="315"/>
      <c r="B18" s="316"/>
      <c r="C18" s="546"/>
      <c r="D18" s="547"/>
      <c r="E18" s="545"/>
      <c r="F18" s="544"/>
      <c r="G18" s="547"/>
      <c r="I18" s="318"/>
    </row>
    <row r="19" spans="1:9" ht="27">
      <c r="D19" s="20"/>
      <c r="E19" s="44" t="s">
        <v>677</v>
      </c>
      <c r="F19" s="574" t="s">
        <v>2879</v>
      </c>
      <c r="G19" s="313"/>
    </row>
    <row r="20" spans="1:9" ht="27">
      <c r="D20" s="20"/>
      <c r="E20" s="44" t="s">
        <v>678</v>
      </c>
      <c r="F20" s="573" t="s">
        <v>2880</v>
      </c>
      <c r="G20" s="313"/>
    </row>
    <row r="21" spans="1:9" s="548" customFormat="1" ht="5.25" hidden="1">
      <c r="A21" s="315"/>
      <c r="B21" s="316"/>
      <c r="C21" s="546"/>
      <c r="D21" s="547"/>
      <c r="E21" s="545"/>
      <c r="F21" s="544"/>
      <c r="G21" s="547"/>
      <c r="I21" s="318"/>
    </row>
    <row r="22" spans="1:9" ht="19.5" hidden="1">
      <c r="D22" s="20"/>
      <c r="E22" s="21"/>
      <c r="F22" s="18" t="s">
        <v>580</v>
      </c>
      <c r="G22" s="17"/>
    </row>
    <row r="23" spans="1:9" s="548" customFormat="1" ht="5.25" hidden="1">
      <c r="A23" s="315"/>
      <c r="B23" s="316"/>
      <c r="C23" s="546"/>
      <c r="D23" s="547"/>
      <c r="E23" s="545"/>
      <c r="F23" s="544"/>
      <c r="G23" s="547"/>
      <c r="I23" s="318"/>
    </row>
    <row r="24" spans="1:9" ht="27" hidden="1">
      <c r="D24" s="20"/>
      <c r="E24" s="44" t="s">
        <v>680</v>
      </c>
      <c r="F24" s="269"/>
      <c r="G24" s="313"/>
    </row>
    <row r="25" spans="1:9" ht="27" hidden="1">
      <c r="D25" s="20"/>
      <c r="E25" s="44" t="s">
        <v>681</v>
      </c>
      <c r="F25" s="271"/>
      <c r="G25" s="313"/>
    </row>
    <row r="26" spans="1:9" s="548" customFormat="1" ht="5.25" hidden="1">
      <c r="A26" s="315"/>
      <c r="B26" s="316"/>
      <c r="C26" s="546"/>
      <c r="D26" s="547"/>
      <c r="E26" s="545"/>
      <c r="F26" s="544"/>
      <c r="G26" s="547"/>
      <c r="I26" s="318"/>
    </row>
    <row r="27" spans="1:9" s="302" customFormat="1" ht="35.1" customHeight="1">
      <c r="A27" s="307"/>
      <c r="B27" s="297"/>
      <c r="C27" s="298"/>
      <c r="D27" s="308"/>
      <c r="E27" s="304"/>
      <c r="F27" s="309"/>
      <c r="G27" s="310"/>
      <c r="I27" s="303"/>
    </row>
    <row r="28" spans="1:9" ht="27">
      <c r="D28" s="20"/>
      <c r="E28" s="44" t="s">
        <v>169</v>
      </c>
      <c r="F28" s="283" t="s">
        <v>84</v>
      </c>
      <c r="G28" s="313"/>
    </row>
    <row r="29" spans="1:9" ht="27">
      <c r="C29" s="24"/>
      <c r="D29" s="25"/>
      <c r="E29" s="21" t="s">
        <v>78</v>
      </c>
      <c r="F29" s="270" t="s">
        <v>2570</v>
      </c>
      <c r="G29" s="312"/>
    </row>
    <row r="30" spans="1:9" ht="27" hidden="1">
      <c r="C30" s="24"/>
      <c r="D30" s="25"/>
      <c r="E30" s="44" t="s">
        <v>202</v>
      </c>
      <c r="F30" s="271"/>
      <c r="G30" s="312"/>
    </row>
    <row r="31" spans="1:9" ht="27">
      <c r="C31" s="24"/>
      <c r="D31" s="25"/>
      <c r="E31" s="21" t="s">
        <v>52</v>
      </c>
      <c r="F31" s="270" t="s">
        <v>2571</v>
      </c>
      <c r="G31" s="312"/>
    </row>
    <row r="32" spans="1:9" ht="27">
      <c r="C32" s="24"/>
      <c r="D32" s="25"/>
      <c r="E32" s="21" t="s">
        <v>53</v>
      </c>
      <c r="F32" s="270" t="s">
        <v>1523</v>
      </c>
      <c r="G32" s="312"/>
      <c r="H32" s="26"/>
    </row>
    <row r="33" spans="1:9" s="302" customFormat="1" ht="6">
      <c r="A33" s="307"/>
      <c r="B33" s="297"/>
      <c r="C33" s="298"/>
      <c r="D33" s="308"/>
      <c r="E33" s="304"/>
      <c r="F33" s="309"/>
      <c r="G33" s="310"/>
      <c r="I33" s="303"/>
    </row>
    <row r="34" spans="1:9" ht="27">
      <c r="A34" s="171"/>
      <c r="D34" s="22"/>
      <c r="E34" s="21" t="s">
        <v>637</v>
      </c>
      <c r="F34" s="575" t="s">
        <v>639</v>
      </c>
      <c r="G34" s="311"/>
    </row>
    <row r="35" spans="1:9" s="302" customFormat="1" ht="6">
      <c r="A35" s="307"/>
      <c r="B35" s="297"/>
      <c r="C35" s="298"/>
      <c r="D35" s="308"/>
      <c r="E35" s="304"/>
      <c r="F35" s="309"/>
      <c r="G35" s="310"/>
      <c r="I35" s="303"/>
    </row>
    <row r="36" spans="1:9" ht="27">
      <c r="A36" s="171"/>
      <c r="D36" s="22"/>
      <c r="E36" s="44" t="s">
        <v>242</v>
      </c>
      <c r="F36" s="575" t="s">
        <v>203</v>
      </c>
      <c r="G36" s="311"/>
    </row>
    <row r="37" spans="1:9" s="302" customFormat="1" ht="6" hidden="1">
      <c r="A37" s="296"/>
      <c r="B37" s="297"/>
      <c r="C37" s="298"/>
      <c r="D37" s="299"/>
      <c r="E37" s="300"/>
      <c r="F37" s="301"/>
      <c r="G37" s="299"/>
      <c r="I37" s="303"/>
    </row>
    <row r="38" spans="1:9" s="302" customFormat="1" ht="6" hidden="1">
      <c r="A38" s="307"/>
      <c r="B38" s="297"/>
      <c r="C38" s="298"/>
      <c r="D38" s="308"/>
      <c r="E38" s="304"/>
      <c r="F38" s="309"/>
      <c r="G38" s="310"/>
      <c r="I38" s="303"/>
    </row>
    <row r="39" spans="1:9" s="302" customFormat="1" ht="6">
      <c r="A39" s="307"/>
      <c r="B39" s="297"/>
      <c r="C39" s="298"/>
      <c r="D39" s="308"/>
      <c r="E39" s="304"/>
      <c r="F39" s="309"/>
      <c r="G39" s="310"/>
      <c r="I39" s="303"/>
    </row>
    <row r="40" spans="1:9" ht="27">
      <c r="B40" s="79"/>
      <c r="D40" s="28"/>
      <c r="E40" s="27" t="s">
        <v>523</v>
      </c>
      <c r="F40" s="573" t="s">
        <v>2881</v>
      </c>
      <c r="G40" s="311"/>
    </row>
    <row r="41" spans="1:9" ht="27">
      <c r="B41" s="79"/>
      <c r="D41" s="28"/>
      <c r="E41" s="34" t="s">
        <v>524</v>
      </c>
      <c r="F41" s="573" t="s">
        <v>2882</v>
      </c>
      <c r="G41" s="311"/>
    </row>
    <row r="42" spans="1:9" ht="19.5">
      <c r="D42" s="20"/>
      <c r="E42" s="21"/>
      <c r="F42" s="18" t="s">
        <v>556</v>
      </c>
      <c r="G42" s="17"/>
    </row>
    <row r="43" spans="1:9" ht="27">
      <c r="D43" s="17"/>
      <c r="E43" s="357" t="s">
        <v>86</v>
      </c>
      <c r="F43" s="577" t="s">
        <v>2883</v>
      </c>
      <c r="G43" s="311"/>
    </row>
    <row r="44" spans="1:9" ht="27">
      <c r="B44" s="79"/>
      <c r="D44" s="28"/>
      <c r="E44" s="357" t="s">
        <v>87</v>
      </c>
      <c r="F44" s="577" t="s">
        <v>2884</v>
      </c>
      <c r="G44" s="311"/>
    </row>
    <row r="45" spans="1:9" ht="27">
      <c r="B45" s="79"/>
      <c r="D45" s="28"/>
      <c r="E45" s="357" t="s">
        <v>557</v>
      </c>
      <c r="F45" s="577" t="s">
        <v>2886</v>
      </c>
      <c r="G45" s="311"/>
    </row>
    <row r="46" spans="1:9" ht="27">
      <c r="D46" s="20"/>
      <c r="E46" s="357" t="s">
        <v>558</v>
      </c>
      <c r="F46" s="577" t="s">
        <v>2885</v>
      </c>
      <c r="G46" s="313"/>
    </row>
    <row r="47" spans="1:9" ht="3" customHeight="1">
      <c r="D47" s="17"/>
      <c r="F47" s="142"/>
      <c r="G47" s="23"/>
    </row>
    <row r="48" spans="1:9" ht="69" customHeight="1">
      <c r="B48" s="79"/>
      <c r="D48" s="584" t="s">
        <v>756</v>
      </c>
      <c r="E48" s="615" t="s">
        <v>754</v>
      </c>
      <c r="F48" s="615"/>
      <c r="G48" s="23"/>
    </row>
    <row r="49" spans="2:9" ht="19.5">
      <c r="B49" s="79"/>
      <c r="D49" s="28"/>
      <c r="E49" s="27"/>
      <c r="F49" s="143"/>
      <c r="G49" s="23"/>
    </row>
    <row r="50" spans="2:9" ht="19.5">
      <c r="B50" s="79"/>
      <c r="D50" s="28"/>
      <c r="E50" s="34"/>
      <c r="F50" s="143"/>
      <c r="G50" s="23"/>
    </row>
    <row r="51" spans="2:9" ht="19.5">
      <c r="B51" s="79"/>
      <c r="D51" s="28"/>
      <c r="E51" s="27"/>
      <c r="F51" s="143"/>
      <c r="G51" s="23"/>
    </row>
    <row r="54" spans="2:9">
      <c r="E54" s="614"/>
      <c r="F54" s="614"/>
      <c r="G54" s="614"/>
      <c r="H54" s="614"/>
      <c r="I54" s="614"/>
    </row>
  </sheetData>
  <sheetProtection algorithmName="SHA-512" hashValue="R7PWzFcvEz+whDkH/FnWY/LWZvUlHS/qVfmAQXwy8vQnMOdYGweGmEwfmmPZ6U4eUveplZ49omst1uU5nDPgIg==" saltValue="W3oDbldJb4TX6eFnvoXAXA==" spinCount="100000" sheet="1" objects="1" scenarios="1" formatColumns="0" formatRows="0"/>
  <dataConsolidate link="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EHSHEET">
    <tabColor indexed="47"/>
  </sheetPr>
  <dimension ref="A1:BC87"/>
  <sheetViews>
    <sheetView showGridLines="0" zoomScaleNormal="100" workbookViewId="0"/>
  </sheetViews>
  <sheetFormatPr defaultRowHeight="11.25"/>
  <cols>
    <col min="1" max="1" width="32.5703125" style="5" customWidth="1"/>
    <col min="2" max="2" width="9.140625" style="123"/>
    <col min="3" max="3" width="9.140625" style="126"/>
    <col min="4" max="4" width="26.5703125" style="126" customWidth="1"/>
    <col min="5" max="6" width="26.5703125" style="2" customWidth="1"/>
    <col min="7" max="7" width="31.42578125" style="2" customWidth="1"/>
    <col min="8" max="8" width="40.85546875" style="2" customWidth="1"/>
    <col min="9" max="9" width="14.5703125" style="2" customWidth="1"/>
    <col min="10" max="10" width="26.85546875" style="2" customWidth="1"/>
    <col min="11" max="11" width="50" style="2" customWidth="1"/>
    <col min="12" max="13" width="10.7109375" style="2" customWidth="1"/>
    <col min="14" max="14" width="55.140625" style="2" customWidth="1"/>
    <col min="15" max="15" width="31.85546875" style="2" customWidth="1"/>
    <col min="16" max="16" width="23.85546875" style="2" customWidth="1"/>
    <col min="17" max="17" width="46.5703125" style="2" customWidth="1"/>
    <col min="18" max="18" width="24" style="2" bestFit="1" customWidth="1"/>
    <col min="19" max="19" width="20.5703125" style="2" customWidth="1"/>
    <col min="20" max="20" width="22" style="2" customWidth="1"/>
    <col min="21" max="22" width="26.42578125" style="2" customWidth="1"/>
    <col min="23" max="23" width="8.28515625" style="2" hidden="1" customWidth="1"/>
    <col min="24" max="24" width="59.7109375" style="2" customWidth="1"/>
    <col min="25" max="25" width="49.140625" style="2" customWidth="1"/>
    <col min="26" max="26" width="11.140625" style="2" customWidth="1"/>
    <col min="27" max="30" width="29" style="2" customWidth="1"/>
    <col min="31" max="31" width="9.140625" style="2"/>
    <col min="32" max="32" width="34.7109375" style="2" customWidth="1"/>
    <col min="33" max="33" width="9.140625" style="2"/>
    <col min="34" max="35" width="34.42578125" style="2" customWidth="1"/>
    <col min="36" max="36" width="9.140625" style="2"/>
    <col min="37" max="37" width="24.5703125" style="2" customWidth="1"/>
    <col min="38" max="38" width="9.140625" style="2"/>
    <col min="39" max="39" width="26.140625" style="2" customWidth="1"/>
    <col min="40" max="40" width="1.7109375" style="2" customWidth="1"/>
    <col min="41" max="41" width="9.140625" style="2"/>
    <col min="42" max="43" width="47.85546875" style="2" customWidth="1"/>
    <col min="44" max="44" width="1.7109375" style="2" customWidth="1"/>
    <col min="45" max="45" width="21.42578125" style="2" customWidth="1"/>
    <col min="46" max="46" width="1.7109375" style="2" customWidth="1"/>
    <col min="47" max="47" width="31.28515625" style="2" bestFit="1" customWidth="1"/>
    <col min="48" max="48" width="1.7109375" style="2" customWidth="1"/>
    <col min="49" max="50" width="9.140625" style="2"/>
    <col min="51" max="51" width="3.7109375" style="2" customWidth="1"/>
    <col min="52" max="52" width="20" style="2" customWidth="1"/>
    <col min="53" max="53" width="42.85546875" style="2" bestFit="1" customWidth="1"/>
    <col min="54" max="54" width="3.7109375" style="2" customWidth="1"/>
    <col min="55" max="55" width="55" style="2" customWidth="1"/>
    <col min="56" max="16384" width="9.140625" style="2"/>
  </cols>
  <sheetData>
    <row r="1" spans="1:55" s="122" customFormat="1" ht="43.5" customHeight="1">
      <c r="A1" s="128" t="s">
        <v>66</v>
      </c>
      <c r="B1" s="128" t="s">
        <v>360</v>
      </c>
      <c r="C1" s="128" t="s">
        <v>85</v>
      </c>
      <c r="D1" s="128" t="s">
        <v>82</v>
      </c>
      <c r="E1" s="128" t="s">
        <v>184</v>
      </c>
      <c r="F1" s="128" t="s">
        <v>224</v>
      </c>
      <c r="G1" s="128" t="s">
        <v>201</v>
      </c>
      <c r="H1" s="128" t="s">
        <v>205</v>
      </c>
      <c r="I1" s="128" t="s">
        <v>223</v>
      </c>
      <c r="J1" s="128" t="s">
        <v>240</v>
      </c>
      <c r="K1" s="128" t="s">
        <v>244</v>
      </c>
      <c r="L1" s="128"/>
      <c r="M1" s="128"/>
      <c r="N1" s="84" t="s">
        <v>280</v>
      </c>
      <c r="O1" s="128" t="s">
        <v>271</v>
      </c>
      <c r="P1" s="128" t="s">
        <v>295</v>
      </c>
      <c r="Q1" s="128" t="s">
        <v>338</v>
      </c>
      <c r="R1" s="128" t="s">
        <v>20</v>
      </c>
      <c r="S1" s="128" t="s">
        <v>28</v>
      </c>
      <c r="T1" s="140" t="s">
        <v>34</v>
      </c>
      <c r="U1" s="140" t="s">
        <v>39</v>
      </c>
      <c r="V1" s="367"/>
      <c r="W1" s="368" t="s">
        <v>324</v>
      </c>
      <c r="X1" s="333" t="s">
        <v>293</v>
      </c>
      <c r="Y1" s="333" t="s">
        <v>307</v>
      </c>
      <c r="Z1" s="128"/>
      <c r="AA1" s="177" t="s">
        <v>361</v>
      </c>
      <c r="AB1" s="177"/>
      <c r="AC1" s="177" t="s">
        <v>362</v>
      </c>
      <c r="AD1" s="177"/>
      <c r="AF1" s="140" t="s">
        <v>335</v>
      </c>
      <c r="AH1" s="128" t="s">
        <v>336</v>
      </c>
      <c r="AI1" s="128" t="s">
        <v>337</v>
      </c>
      <c r="AK1" s="128" t="s">
        <v>352</v>
      </c>
      <c r="AM1" s="128" t="s">
        <v>353</v>
      </c>
      <c r="AP1" s="128" t="s">
        <v>369</v>
      </c>
      <c r="AQ1" s="128" t="s">
        <v>368</v>
      </c>
      <c r="AS1" s="333" t="s">
        <v>374</v>
      </c>
      <c r="AU1" s="140" t="s">
        <v>382</v>
      </c>
      <c r="AW1" s="334" t="s">
        <v>525</v>
      </c>
      <c r="AX1" s="334" t="s">
        <v>526</v>
      </c>
      <c r="AZ1" s="804" t="s">
        <v>559</v>
      </c>
      <c r="BA1" s="804"/>
      <c r="BC1" s="494" t="s">
        <v>638</v>
      </c>
    </row>
    <row r="2" spans="1:55" ht="90">
      <c r="A2" s="4" t="s">
        <v>100</v>
      </c>
      <c r="B2" s="37">
        <v>2000</v>
      </c>
      <c r="C2" s="37">
        <v>2013</v>
      </c>
      <c r="D2" s="37" t="s">
        <v>83</v>
      </c>
      <c r="E2" s="124" t="s">
        <v>185</v>
      </c>
      <c r="F2" s="124" t="s">
        <v>225</v>
      </c>
      <c r="G2" s="124" t="s">
        <v>199</v>
      </c>
      <c r="H2" s="124" t="s">
        <v>203</v>
      </c>
      <c r="I2" s="124" t="s">
        <v>92</v>
      </c>
      <c r="J2" s="124" t="s">
        <v>241</v>
      </c>
      <c r="K2" s="125" t="s">
        <v>245</v>
      </c>
      <c r="L2" s="156" t="s">
        <v>245</v>
      </c>
      <c r="M2" s="125">
        <v>1</v>
      </c>
      <c r="N2" s="459" t="s">
        <v>284</v>
      </c>
      <c r="O2" s="38" t="s">
        <v>605</v>
      </c>
      <c r="P2" s="463" t="s">
        <v>41</v>
      </c>
      <c r="Q2" s="158" t="s">
        <v>3</v>
      </c>
      <c r="R2" s="159" t="s">
        <v>23</v>
      </c>
      <c r="S2" s="159" t="s">
        <v>25</v>
      </c>
      <c r="T2" s="160" t="s">
        <v>29</v>
      </c>
      <c r="U2" s="156" t="s">
        <v>35</v>
      </c>
      <c r="V2" s="525">
        <v>1</v>
      </c>
      <c r="W2" s="369"/>
      <c r="X2" s="370" t="s">
        <v>581</v>
      </c>
      <c r="Y2" s="37" t="s">
        <v>729</v>
      </c>
      <c r="Z2" s="139"/>
      <c r="AA2" s="37" t="s">
        <v>631</v>
      </c>
      <c r="AB2" s="179" t="s">
        <v>631</v>
      </c>
      <c r="AC2" s="37" t="s">
        <v>309</v>
      </c>
      <c r="AD2" s="179" t="s">
        <v>309</v>
      </c>
      <c r="AF2" s="38" t="s">
        <v>35</v>
      </c>
      <c r="AH2" s="124" t="s">
        <v>340</v>
      </c>
      <c r="AI2" s="124" t="s">
        <v>340</v>
      </c>
      <c r="AK2" s="124" t="s">
        <v>344</v>
      </c>
      <c r="AM2" s="124" t="s">
        <v>354</v>
      </c>
      <c r="AP2" s="162" t="s">
        <v>581</v>
      </c>
      <c r="AQ2" s="521" t="s">
        <v>673</v>
      </c>
      <c r="AS2" s="37" t="s">
        <v>372</v>
      </c>
      <c r="AU2" s="38" t="s">
        <v>375</v>
      </c>
      <c r="AW2" s="335" t="s">
        <v>527</v>
      </c>
      <c r="AX2" s="335" t="s">
        <v>527</v>
      </c>
      <c r="AZ2" s="358" t="s">
        <v>560</v>
      </c>
      <c r="BA2" s="359" t="s">
        <v>561</v>
      </c>
      <c r="BC2" s="493" t="s">
        <v>639</v>
      </c>
    </row>
    <row r="3" spans="1:55" ht="101.25">
      <c r="A3" s="4" t="s">
        <v>101</v>
      </c>
      <c r="B3" s="37">
        <v>2001</v>
      </c>
      <c r="C3" s="37">
        <v>2014</v>
      </c>
      <c r="D3" s="37" t="s">
        <v>84</v>
      </c>
      <c r="E3" s="124" t="s">
        <v>186</v>
      </c>
      <c r="F3" s="124" t="s">
        <v>226</v>
      </c>
      <c r="G3" s="124" t="s">
        <v>200</v>
      </c>
      <c r="H3" s="124" t="s">
        <v>204</v>
      </c>
      <c r="I3" s="124" t="s">
        <v>48</v>
      </c>
      <c r="J3" s="124" t="s">
        <v>281</v>
      </c>
      <c r="K3" s="125" t="s">
        <v>247</v>
      </c>
      <c r="L3" s="125" t="s">
        <v>247</v>
      </c>
      <c r="M3" s="125">
        <v>2</v>
      </c>
      <c r="N3" s="459" t="s">
        <v>258</v>
      </c>
      <c r="O3" s="38" t="s">
        <v>606</v>
      </c>
      <c r="P3" s="463" t="s">
        <v>42</v>
      </c>
      <c r="Q3" s="158" t="s">
        <v>300</v>
      </c>
      <c r="R3" s="157" t="s">
        <v>302</v>
      </c>
      <c r="S3" s="159" t="s">
        <v>26</v>
      </c>
      <c r="T3" s="160" t="s">
        <v>30</v>
      </c>
      <c r="U3" s="156" t="s">
        <v>36</v>
      </c>
      <c r="V3" s="525">
        <v>2</v>
      </c>
      <c r="W3" s="369"/>
      <c r="X3" s="370" t="s">
        <v>673</v>
      </c>
      <c r="Y3" s="37" t="s">
        <v>729</v>
      </c>
      <c r="Z3" s="139"/>
      <c r="AA3" s="37" t="s">
        <v>632</v>
      </c>
      <c r="AB3" s="179" t="s">
        <v>632</v>
      </c>
      <c r="AC3" s="37" t="s">
        <v>310</v>
      </c>
      <c r="AD3" s="179" t="s">
        <v>310</v>
      </c>
      <c r="AF3" s="38" t="s">
        <v>36</v>
      </c>
      <c r="AH3" s="124" t="s">
        <v>363</v>
      </c>
      <c r="AI3" s="124" t="s">
        <v>342</v>
      </c>
      <c r="AK3" s="124" t="s">
        <v>345</v>
      </c>
      <c r="AM3" s="124" t="s">
        <v>355</v>
      </c>
      <c r="AP3" s="162" t="s">
        <v>674</v>
      </c>
      <c r="AQ3" s="521" t="s">
        <v>582</v>
      </c>
      <c r="AS3" s="37" t="s">
        <v>373</v>
      </c>
      <c r="AU3" s="38" t="s">
        <v>376</v>
      </c>
      <c r="AW3" s="335" t="s">
        <v>528</v>
      </c>
      <c r="AX3" s="335" t="s">
        <v>528</v>
      </c>
      <c r="AZ3" s="188" t="s">
        <v>697</v>
      </c>
      <c r="BA3" s="157" t="s">
        <v>696</v>
      </c>
      <c r="BC3" s="493" t="s">
        <v>640</v>
      </c>
    </row>
    <row r="4" spans="1:55" ht="101.25">
      <c r="A4" s="4" t="s">
        <v>102</v>
      </c>
      <c r="B4" s="37">
        <v>2002</v>
      </c>
      <c r="C4" s="37">
        <v>2015</v>
      </c>
      <c r="E4" s="124" t="s">
        <v>187</v>
      </c>
      <c r="F4" s="124" t="s">
        <v>227</v>
      </c>
      <c r="H4" s="124" t="s">
        <v>2</v>
      </c>
      <c r="I4" s="124" t="s">
        <v>49</v>
      </c>
      <c r="J4" s="124" t="s">
        <v>282</v>
      </c>
      <c r="K4" s="125" t="s">
        <v>248</v>
      </c>
      <c r="L4" s="125" t="s">
        <v>248</v>
      </c>
      <c r="M4" s="125">
        <v>3</v>
      </c>
      <c r="N4" s="459" t="s">
        <v>285</v>
      </c>
      <c r="O4" s="124" t="s">
        <v>607</v>
      </c>
      <c r="Q4" s="158" t="s">
        <v>22</v>
      </c>
      <c r="R4" s="157" t="s">
        <v>759</v>
      </c>
      <c r="S4" s="159" t="s">
        <v>27</v>
      </c>
      <c r="T4" s="160" t="s">
        <v>31</v>
      </c>
      <c r="U4" s="156" t="s">
        <v>37</v>
      </c>
      <c r="V4" s="525">
        <v>3</v>
      </c>
      <c r="W4" s="369"/>
      <c r="X4" s="370"/>
      <c r="Y4" s="37"/>
      <c r="Z4" s="178"/>
      <c r="AC4" s="37" t="s">
        <v>311</v>
      </c>
      <c r="AD4" s="179" t="s">
        <v>311</v>
      </c>
      <c r="AF4" s="38" t="s">
        <v>37</v>
      </c>
      <c r="AH4" s="38" t="s">
        <v>366</v>
      </c>
      <c r="AK4" s="124" t="s">
        <v>346</v>
      </c>
      <c r="AM4" s="124" t="s">
        <v>356</v>
      </c>
      <c r="AP4" s="162" t="s">
        <v>673</v>
      </c>
      <c r="AQ4" s="521" t="s">
        <v>583</v>
      </c>
      <c r="AS4" s="37" t="s">
        <v>343</v>
      </c>
      <c r="AU4" s="38" t="s">
        <v>377</v>
      </c>
      <c r="AW4" s="335" t="s">
        <v>529</v>
      </c>
      <c r="AX4" s="335" t="s">
        <v>529</v>
      </c>
      <c r="AZ4" s="188" t="s">
        <v>709</v>
      </c>
      <c r="BA4" s="157" t="s">
        <v>708</v>
      </c>
      <c r="BC4" s="493" t="s">
        <v>641</v>
      </c>
    </row>
    <row r="5" spans="1:55" ht="33.75">
      <c r="A5" s="4" t="s">
        <v>103</v>
      </c>
      <c r="B5" s="37">
        <v>2003</v>
      </c>
      <c r="C5" s="37">
        <v>2016</v>
      </c>
      <c r="E5" s="124" t="s">
        <v>188</v>
      </c>
      <c r="F5" s="124" t="s">
        <v>228</v>
      </c>
      <c r="I5" s="124" t="s">
        <v>50</v>
      </c>
      <c r="K5" s="125" t="s">
        <v>246</v>
      </c>
      <c r="L5" s="125" t="s">
        <v>246</v>
      </c>
      <c r="M5" s="125">
        <v>4</v>
      </c>
      <c r="N5" s="460" t="s">
        <v>286</v>
      </c>
      <c r="O5" s="124" t="s">
        <v>608</v>
      </c>
      <c r="Q5" s="158" t="s">
        <v>301</v>
      </c>
      <c r="R5" s="157" t="s">
        <v>303</v>
      </c>
      <c r="T5" s="38" t="s">
        <v>32</v>
      </c>
      <c r="U5" s="156" t="s">
        <v>38</v>
      </c>
      <c r="V5" s="525">
        <v>4</v>
      </c>
      <c r="W5" s="369"/>
      <c r="X5" s="370" t="s">
        <v>582</v>
      </c>
      <c r="Y5" s="37" t="s">
        <v>730</v>
      </c>
      <c r="Z5" s="178">
        <v>1</v>
      </c>
      <c r="AF5" s="38" t="s">
        <v>326</v>
      </c>
      <c r="AH5" s="124" t="s">
        <v>364</v>
      </c>
      <c r="AK5" s="124" t="s">
        <v>347</v>
      </c>
      <c r="AM5" s="124" t="s">
        <v>357</v>
      </c>
      <c r="AP5" s="162" t="s">
        <v>582</v>
      </c>
      <c r="AQ5" s="521" t="s">
        <v>584</v>
      </c>
      <c r="AU5" s="38" t="s">
        <v>378</v>
      </c>
      <c r="AW5" s="335" t="s">
        <v>530</v>
      </c>
      <c r="AX5" s="335" t="s">
        <v>530</v>
      </c>
      <c r="AZ5" s="188" t="s">
        <v>724</v>
      </c>
      <c r="BA5" s="157" t="s">
        <v>723</v>
      </c>
      <c r="BC5" s="493" t="s">
        <v>642</v>
      </c>
    </row>
    <row r="6" spans="1:55" ht="45">
      <c r="A6" s="4" t="s">
        <v>104</v>
      </c>
      <c r="B6" s="37">
        <v>2004</v>
      </c>
      <c r="C6" s="37">
        <v>2017</v>
      </c>
      <c r="E6" s="124" t="s">
        <v>189</v>
      </c>
      <c r="F6" s="127"/>
      <c r="G6" s="128" t="s">
        <v>290</v>
      </c>
      <c r="H6" s="128" t="s">
        <v>257</v>
      </c>
      <c r="I6" s="124" t="s">
        <v>67</v>
      </c>
      <c r="J6" s="128" t="s">
        <v>263</v>
      </c>
      <c r="N6" s="460" t="s">
        <v>287</v>
      </c>
      <c r="O6" s="124" t="s">
        <v>609</v>
      </c>
      <c r="R6" s="157" t="s">
        <v>3</v>
      </c>
      <c r="T6" s="38" t="s">
        <v>33</v>
      </c>
      <c r="U6" s="156" t="s">
        <v>326</v>
      </c>
      <c r="V6" s="525">
        <v>5</v>
      </c>
      <c r="W6" s="369"/>
      <c r="X6" s="37" t="s">
        <v>583</v>
      </c>
      <c r="Y6" s="37" t="s">
        <v>737</v>
      </c>
      <c r="Z6" s="178"/>
      <c r="AA6" s="187"/>
      <c r="AH6" s="124" t="s">
        <v>365</v>
      </c>
      <c r="AK6" s="124" t="s">
        <v>348</v>
      </c>
      <c r="AM6" s="124" t="s">
        <v>358</v>
      </c>
      <c r="AP6" s="162" t="s">
        <v>583</v>
      </c>
      <c r="AQ6" s="521" t="s">
        <v>585</v>
      </c>
      <c r="AU6" s="188" t="s">
        <v>379</v>
      </c>
      <c r="AW6" s="335" t="s">
        <v>531</v>
      </c>
      <c r="AX6" s="335" t="s">
        <v>531</v>
      </c>
      <c r="AZ6" s="188" t="s">
        <v>725</v>
      </c>
      <c r="BA6" s="157" t="s">
        <v>731</v>
      </c>
    </row>
    <row r="7" spans="1:55" ht="33.75">
      <c r="A7" s="4" t="s">
        <v>105</v>
      </c>
      <c r="B7" s="37">
        <v>2005</v>
      </c>
      <c r="E7" s="124" t="s">
        <v>190</v>
      </c>
      <c r="F7" s="127"/>
      <c r="G7" s="124" t="s">
        <v>254</v>
      </c>
      <c r="H7" s="124" t="s">
        <v>256</v>
      </c>
      <c r="I7" s="124" t="s">
        <v>68</v>
      </c>
      <c r="J7" s="124" t="s">
        <v>283</v>
      </c>
      <c r="N7" s="461" t="s">
        <v>288</v>
      </c>
      <c r="O7" s="124" t="s">
        <v>610</v>
      </c>
      <c r="U7" s="156" t="s">
        <v>84</v>
      </c>
      <c r="V7" s="526" t="s">
        <v>68</v>
      </c>
      <c r="W7" s="369"/>
      <c r="X7" s="37" t="s">
        <v>584</v>
      </c>
      <c r="Y7" s="37" t="s">
        <v>730</v>
      </c>
      <c r="Z7" s="178"/>
      <c r="AA7" s="187"/>
      <c r="AH7" s="124" t="s">
        <v>341</v>
      </c>
      <c r="AK7" s="124" t="s">
        <v>349</v>
      </c>
      <c r="AM7" s="124" t="s">
        <v>359</v>
      </c>
      <c r="AP7" s="162" t="s">
        <v>584</v>
      </c>
      <c r="AQ7" s="521" t="s">
        <v>588</v>
      </c>
      <c r="AU7" s="188" t="s">
        <v>380</v>
      </c>
      <c r="AW7" s="335" t="s">
        <v>532</v>
      </c>
      <c r="AX7" s="335" t="s">
        <v>532</v>
      </c>
      <c r="AZ7" s="188" t="s">
        <v>726</v>
      </c>
      <c r="BA7" s="157" t="s">
        <v>736</v>
      </c>
    </row>
    <row r="8" spans="1:55" ht="33.75">
      <c r="A8" s="4" t="s">
        <v>106</v>
      </c>
      <c r="B8" s="37">
        <v>2006</v>
      </c>
      <c r="E8" s="124" t="s">
        <v>191</v>
      </c>
      <c r="F8" s="127"/>
      <c r="G8" s="124" t="s">
        <v>255</v>
      </c>
      <c r="H8" s="124" t="s">
        <v>262</v>
      </c>
      <c r="I8" s="124" t="s">
        <v>182</v>
      </c>
      <c r="J8" s="124" t="s">
        <v>279</v>
      </c>
      <c r="N8" s="462" t="s">
        <v>289</v>
      </c>
      <c r="O8" s="124" t="s">
        <v>611</v>
      </c>
      <c r="V8" s="526" t="s">
        <v>182</v>
      </c>
      <c r="W8" s="369"/>
      <c r="X8" s="37" t="s">
        <v>585</v>
      </c>
      <c r="Y8" s="37" t="s">
        <v>730</v>
      </c>
      <c r="Z8" s="178"/>
      <c r="AA8" s="187"/>
      <c r="AK8" s="124" t="s">
        <v>350</v>
      </c>
      <c r="AP8" s="162" t="s">
        <v>585</v>
      </c>
      <c r="AQ8" s="521" t="s">
        <v>587</v>
      </c>
      <c r="AU8" s="188" t="s">
        <v>381</v>
      </c>
      <c r="AW8" s="335" t="s">
        <v>533</v>
      </c>
      <c r="AX8" s="335" t="s">
        <v>533</v>
      </c>
      <c r="AZ8" s="188" t="s">
        <v>727</v>
      </c>
      <c r="BA8" s="157" t="s">
        <v>746</v>
      </c>
    </row>
    <row r="9" spans="1:55" ht="33.75">
      <c r="A9" s="4" t="s">
        <v>107</v>
      </c>
      <c r="B9" s="37">
        <v>2007</v>
      </c>
      <c r="E9" s="124" t="s">
        <v>192</v>
      </c>
      <c r="F9" s="127"/>
      <c r="G9" s="124" t="s">
        <v>262</v>
      </c>
      <c r="I9" s="124" t="s">
        <v>183</v>
      </c>
      <c r="O9" s="124" t="s">
        <v>612</v>
      </c>
      <c r="V9" s="526" t="s">
        <v>183</v>
      </c>
      <c r="W9" s="369"/>
      <c r="X9" s="37" t="s">
        <v>586</v>
      </c>
      <c r="Y9" s="37" t="s">
        <v>729</v>
      </c>
      <c r="Z9" s="178">
        <v>1</v>
      </c>
      <c r="AA9" s="187"/>
      <c r="AK9" s="124" t="s">
        <v>351</v>
      </c>
      <c r="AP9" s="162" t="s">
        <v>588</v>
      </c>
      <c r="AQ9" s="521" t="s">
        <v>586</v>
      </c>
      <c r="AW9" s="335" t="s">
        <v>534</v>
      </c>
      <c r="AX9" s="335" t="s">
        <v>534</v>
      </c>
      <c r="AZ9" s="188" t="s">
        <v>728</v>
      </c>
      <c r="BA9" s="157" t="s">
        <v>743</v>
      </c>
    </row>
    <row r="10" spans="1:55" ht="112.5">
      <c r="A10" s="4" t="s">
        <v>108</v>
      </c>
      <c r="B10" s="37">
        <v>2008</v>
      </c>
      <c r="E10" s="124" t="s">
        <v>193</v>
      </c>
      <c r="F10" s="127"/>
      <c r="I10" s="124" t="s">
        <v>207</v>
      </c>
      <c r="O10" s="124" t="s">
        <v>613</v>
      </c>
      <c r="V10" s="527" t="s">
        <v>207</v>
      </c>
      <c r="W10" s="524"/>
      <c r="X10" s="522" t="s">
        <v>587</v>
      </c>
      <c r="Y10" s="523" t="s">
        <v>742</v>
      </c>
      <c r="Z10" s="178"/>
      <c r="AP10" s="162" t="s">
        <v>587</v>
      </c>
      <c r="AQ10" s="521" t="s">
        <v>581</v>
      </c>
      <c r="AW10" s="335" t="s">
        <v>535</v>
      </c>
      <c r="AX10" s="335" t="s">
        <v>535</v>
      </c>
    </row>
    <row r="11" spans="1:55" ht="22.5">
      <c r="A11" s="4" t="s">
        <v>109</v>
      </c>
      <c r="B11" s="37">
        <v>2009</v>
      </c>
      <c r="E11" s="124" t="s">
        <v>194</v>
      </c>
      <c r="F11" s="127"/>
      <c r="I11" s="124" t="s">
        <v>208</v>
      </c>
      <c r="O11" s="38" t="s">
        <v>614</v>
      </c>
      <c r="V11" s="526" t="s">
        <v>208</v>
      </c>
      <c r="W11" s="371"/>
      <c r="X11" s="370" t="s">
        <v>588</v>
      </c>
      <c r="Y11" s="37" t="s">
        <v>741</v>
      </c>
      <c r="Z11" s="178"/>
      <c r="AP11" s="162" t="s">
        <v>586</v>
      </c>
      <c r="AQ11" s="485"/>
      <c r="AW11" s="335" t="s">
        <v>536</v>
      </c>
      <c r="AX11" s="335" t="s">
        <v>536</v>
      </c>
    </row>
    <row r="12" spans="1:55" ht="33.75">
      <c r="A12" s="4" t="s">
        <v>64</v>
      </c>
      <c r="B12" s="37">
        <v>2010</v>
      </c>
      <c r="E12" s="124" t="s">
        <v>195</v>
      </c>
      <c r="F12" s="127"/>
      <c r="G12" s="128" t="s">
        <v>291</v>
      </c>
      <c r="H12" s="128" t="s">
        <v>259</v>
      </c>
      <c r="I12" s="124" t="s">
        <v>209</v>
      </c>
      <c r="O12" s="38" t="s">
        <v>3</v>
      </c>
      <c r="V12" s="526" t="s">
        <v>209</v>
      </c>
      <c r="W12" s="188"/>
      <c r="X12" s="370" t="s">
        <v>669</v>
      </c>
      <c r="Y12" s="37" t="s">
        <v>729</v>
      </c>
      <c r="AP12" s="162"/>
      <c r="AW12" s="335" t="s">
        <v>208</v>
      </c>
      <c r="AX12" s="335" t="s">
        <v>208</v>
      </c>
    </row>
    <row r="13" spans="1:55" ht="22.5">
      <c r="A13" s="4" t="s">
        <v>110</v>
      </c>
      <c r="B13" s="37">
        <v>2011</v>
      </c>
      <c r="E13" s="124" t="s">
        <v>196</v>
      </c>
      <c r="F13" s="127"/>
      <c r="G13" s="124" t="s">
        <v>260</v>
      </c>
      <c r="H13" s="124" t="s">
        <v>261</v>
      </c>
      <c r="I13" s="124" t="s">
        <v>210</v>
      </c>
      <c r="V13" s="526" t="s">
        <v>210</v>
      </c>
      <c r="W13" s="188"/>
      <c r="X13" s="188"/>
      <c r="Y13" s="188"/>
      <c r="AW13" s="335" t="s">
        <v>209</v>
      </c>
      <c r="AX13" s="335" t="s">
        <v>209</v>
      </c>
    </row>
    <row r="14" spans="1:55" ht="45">
      <c r="A14" s="4" t="s">
        <v>65</v>
      </c>
      <c r="B14" s="37">
        <v>2012</v>
      </c>
      <c r="G14" s="124" t="s">
        <v>262</v>
      </c>
      <c r="H14" s="124" t="s">
        <v>262</v>
      </c>
      <c r="I14" s="124" t="s">
        <v>211</v>
      </c>
      <c r="N14" s="84" t="s">
        <v>315</v>
      </c>
      <c r="V14" s="525">
        <v>13</v>
      </c>
      <c r="W14" s="369"/>
      <c r="X14" s="370" t="s">
        <v>674</v>
      </c>
      <c r="Y14" s="37" t="s">
        <v>729</v>
      </c>
      <c r="AW14" s="335" t="s">
        <v>210</v>
      </c>
      <c r="AX14" s="335" t="s">
        <v>210</v>
      </c>
    </row>
    <row r="15" spans="1:55" ht="63.75">
      <c r="A15" s="4" t="s">
        <v>438</v>
      </c>
      <c r="B15" s="37">
        <v>2013</v>
      </c>
      <c r="I15" s="124" t="s">
        <v>212</v>
      </c>
      <c r="N15" s="155" t="s">
        <v>323</v>
      </c>
      <c r="X15" s="186"/>
      <c r="AW15" s="335" t="s">
        <v>211</v>
      </c>
      <c r="AX15" s="335" t="s">
        <v>211</v>
      </c>
    </row>
    <row r="16" spans="1:55" ht="21" customHeight="1">
      <c r="A16" s="4" t="s">
        <v>111</v>
      </c>
      <c r="B16" s="37">
        <v>2014</v>
      </c>
      <c r="I16" s="124" t="s">
        <v>213</v>
      </c>
      <c r="N16" s="155" t="s">
        <v>322</v>
      </c>
      <c r="AW16" s="335" t="s">
        <v>212</v>
      </c>
      <c r="AX16" s="335" t="s">
        <v>212</v>
      </c>
    </row>
    <row r="17" spans="1:50" ht="21" customHeight="1">
      <c r="A17" s="4" t="s">
        <v>112</v>
      </c>
      <c r="B17" s="37">
        <v>2015</v>
      </c>
      <c r="I17" s="124" t="s">
        <v>214</v>
      </c>
      <c r="N17" s="155" t="s">
        <v>321</v>
      </c>
      <c r="X17" s="186"/>
      <c r="AW17" s="335" t="s">
        <v>213</v>
      </c>
      <c r="AX17" s="335" t="s">
        <v>213</v>
      </c>
    </row>
    <row r="18" spans="1:50" ht="21" customHeight="1">
      <c r="A18" s="4" t="s">
        <v>113</v>
      </c>
      <c r="B18" s="37">
        <v>2016</v>
      </c>
      <c r="I18" s="124" t="s">
        <v>215</v>
      </c>
      <c r="N18" s="155" t="s">
        <v>320</v>
      </c>
      <c r="X18" s="186"/>
      <c r="AW18" s="335" t="s">
        <v>214</v>
      </c>
      <c r="AX18" s="335" t="s">
        <v>214</v>
      </c>
    </row>
    <row r="19" spans="1:50" ht="21" customHeight="1">
      <c r="A19" s="4" t="s">
        <v>114</v>
      </c>
      <c r="B19" s="37">
        <v>2017</v>
      </c>
      <c r="I19" s="124" t="s">
        <v>216</v>
      </c>
      <c r="N19" s="155" t="s">
        <v>319</v>
      </c>
      <c r="X19" s="186"/>
      <c r="AW19" s="335" t="s">
        <v>215</v>
      </c>
      <c r="AX19" s="335" t="s">
        <v>215</v>
      </c>
    </row>
    <row r="20" spans="1:50" ht="21" customHeight="1">
      <c r="A20" s="4" t="s">
        <v>115</v>
      </c>
      <c r="B20" s="37">
        <v>2018</v>
      </c>
      <c r="I20" s="124" t="s">
        <v>217</v>
      </c>
      <c r="N20" s="155" t="s">
        <v>318</v>
      </c>
      <c r="AW20" s="335" t="s">
        <v>216</v>
      </c>
      <c r="AX20" s="335" t="s">
        <v>216</v>
      </c>
    </row>
    <row r="21" spans="1:50" ht="21" customHeight="1">
      <c r="A21" s="4" t="s">
        <v>116</v>
      </c>
      <c r="B21" s="37">
        <v>2019</v>
      </c>
      <c r="I21" s="124" t="s">
        <v>218</v>
      </c>
      <c r="N21" s="155" t="s">
        <v>317</v>
      </c>
      <c r="AW21" s="335" t="s">
        <v>217</v>
      </c>
      <c r="AX21" s="335" t="s">
        <v>217</v>
      </c>
    </row>
    <row r="22" spans="1:50" ht="21" customHeight="1">
      <c r="A22" s="4" t="s">
        <v>117</v>
      </c>
      <c r="B22" s="37">
        <v>2020</v>
      </c>
      <c r="N22" s="155" t="s">
        <v>316</v>
      </c>
      <c r="AW22" s="335" t="s">
        <v>218</v>
      </c>
      <c r="AX22" s="335" t="s">
        <v>218</v>
      </c>
    </row>
    <row r="23" spans="1:50" ht="21" customHeight="1">
      <c r="A23" s="4" t="s">
        <v>118</v>
      </c>
      <c r="B23" s="37">
        <v>2021</v>
      </c>
      <c r="AW23" s="335" t="s">
        <v>537</v>
      </c>
      <c r="AX23" s="335" t="s">
        <v>537</v>
      </c>
    </row>
    <row r="24" spans="1:50" ht="21" customHeight="1">
      <c r="A24" s="4" t="s">
        <v>119</v>
      </c>
      <c r="B24" s="37">
        <v>2022</v>
      </c>
      <c r="AW24" s="335" t="s">
        <v>538</v>
      </c>
      <c r="AX24" s="335" t="s">
        <v>538</v>
      </c>
    </row>
    <row r="25" spans="1:50">
      <c r="A25" s="4" t="s">
        <v>120</v>
      </c>
      <c r="B25" s="37">
        <v>2023</v>
      </c>
      <c r="AW25" s="335" t="s">
        <v>539</v>
      </c>
      <c r="AX25" s="335" t="s">
        <v>539</v>
      </c>
    </row>
    <row r="26" spans="1:50">
      <c r="A26" s="4" t="s">
        <v>121</v>
      </c>
      <c r="B26" s="37">
        <v>2024</v>
      </c>
      <c r="AX26" s="335" t="s">
        <v>540</v>
      </c>
    </row>
    <row r="27" spans="1:50">
      <c r="A27" s="4" t="s">
        <v>122</v>
      </c>
      <c r="B27" s="37">
        <v>2025</v>
      </c>
      <c r="AX27" s="335" t="s">
        <v>541</v>
      </c>
    </row>
    <row r="28" spans="1:50">
      <c r="A28" s="4" t="s">
        <v>123</v>
      </c>
      <c r="D28" s="2"/>
      <c r="E28" s="229"/>
      <c r="F28" s="229"/>
      <c r="H28" s="230" t="s">
        <v>406</v>
      </c>
      <c r="AX28" s="335" t="s">
        <v>542</v>
      </c>
    </row>
    <row r="29" spans="1:50">
      <c r="A29" s="4" t="s">
        <v>124</v>
      </c>
      <c r="D29" s="231" t="s">
        <v>407</v>
      </c>
      <c r="E29" s="232" t="str">
        <f>IF(periodStart = "","", periodStart)</f>
        <v>01.01.2022</v>
      </c>
      <c r="F29" s="232" t="str">
        <f>IF(periodEnd = "","", periodEnd)</f>
        <v>31.12.2026</v>
      </c>
      <c r="H29" s="233" t="s">
        <v>2907</v>
      </c>
      <c r="AX29" s="335" t="s">
        <v>543</v>
      </c>
    </row>
    <row r="30" spans="1:50">
      <c r="A30" s="4" t="s">
        <v>125</v>
      </c>
      <c r="D30" s="234"/>
      <c r="E30" s="235"/>
      <c r="F30" s="235"/>
      <c r="AX30" s="335" t="s">
        <v>544</v>
      </c>
    </row>
    <row r="31" spans="1:50" ht="12.75">
      <c r="A31" s="4" t="s">
        <v>126</v>
      </c>
      <c r="D31" s="2"/>
      <c r="E31" s="229"/>
      <c r="F31" s="229"/>
      <c r="H31" s="236"/>
      <c r="AX31" s="335" t="s">
        <v>545</v>
      </c>
    </row>
    <row r="32" spans="1:50">
      <c r="A32" s="4" t="s">
        <v>127</v>
      </c>
      <c r="D32" s="231" t="s">
        <v>408</v>
      </c>
      <c r="E32" s="237"/>
      <c r="F32" s="237"/>
      <c r="H32" s="238" t="s">
        <v>409</v>
      </c>
      <c r="O32" s="2" t="s">
        <v>605</v>
      </c>
      <c r="AX32" s="335" t="s">
        <v>546</v>
      </c>
    </row>
    <row r="33" spans="1:50">
      <c r="A33" s="4" t="s">
        <v>128</v>
      </c>
      <c r="O33" s="2" t="s">
        <v>606</v>
      </c>
      <c r="AX33" s="335" t="s">
        <v>547</v>
      </c>
    </row>
    <row r="34" spans="1:50">
      <c r="A34" s="4" t="s">
        <v>129</v>
      </c>
      <c r="O34" s="2" t="s">
        <v>607</v>
      </c>
      <c r="AX34" s="335" t="s">
        <v>548</v>
      </c>
    </row>
    <row r="35" spans="1:50">
      <c r="A35" s="4" t="s">
        <v>130</v>
      </c>
      <c r="O35" s="2" t="s">
        <v>608</v>
      </c>
      <c r="AX35" s="335" t="s">
        <v>549</v>
      </c>
    </row>
    <row r="36" spans="1:50">
      <c r="A36" s="4" t="s">
        <v>94</v>
      </c>
      <c r="O36" s="2" t="s">
        <v>609</v>
      </c>
      <c r="AX36" s="335" t="s">
        <v>550</v>
      </c>
    </row>
    <row r="37" spans="1:50">
      <c r="A37" s="4" t="s">
        <v>95</v>
      </c>
      <c r="O37" s="2" t="s">
        <v>610</v>
      </c>
      <c r="AX37" s="335" t="s">
        <v>551</v>
      </c>
    </row>
    <row r="38" spans="1:50">
      <c r="A38" s="4" t="s">
        <v>96</v>
      </c>
      <c r="O38" s="2" t="s">
        <v>611</v>
      </c>
      <c r="AX38" s="335" t="s">
        <v>552</v>
      </c>
    </row>
    <row r="39" spans="1:50">
      <c r="A39" s="4" t="s">
        <v>97</v>
      </c>
      <c r="O39" s="2" t="s">
        <v>612</v>
      </c>
      <c r="AX39" s="335" t="s">
        <v>500</v>
      </c>
    </row>
    <row r="40" spans="1:50">
      <c r="A40" s="4" t="s">
        <v>98</v>
      </c>
      <c r="O40" s="2" t="s">
        <v>613</v>
      </c>
      <c r="AX40" s="335" t="s">
        <v>501</v>
      </c>
    </row>
    <row r="41" spans="1:50">
      <c r="A41" s="4" t="s">
        <v>99</v>
      </c>
      <c r="O41" s="2" t="s">
        <v>614</v>
      </c>
      <c r="AX41" s="335" t="s">
        <v>502</v>
      </c>
    </row>
    <row r="42" spans="1:50">
      <c r="A42" s="4" t="s">
        <v>131</v>
      </c>
      <c r="AX42" s="335" t="s">
        <v>503</v>
      </c>
    </row>
    <row r="43" spans="1:50">
      <c r="A43" s="4" t="s">
        <v>132</v>
      </c>
      <c r="AX43" s="335" t="s">
        <v>504</v>
      </c>
    </row>
    <row r="44" spans="1:50">
      <c r="A44" s="4" t="s">
        <v>133</v>
      </c>
      <c r="AX44" s="335" t="s">
        <v>505</v>
      </c>
    </row>
    <row r="45" spans="1:50">
      <c r="A45" s="4" t="s">
        <v>134</v>
      </c>
      <c r="AX45" s="335" t="s">
        <v>506</v>
      </c>
    </row>
    <row r="46" spans="1:50">
      <c r="A46" s="4" t="s">
        <v>135</v>
      </c>
      <c r="AX46" s="335" t="s">
        <v>507</v>
      </c>
    </row>
    <row r="47" spans="1:50">
      <c r="A47" s="4" t="s">
        <v>156</v>
      </c>
      <c r="AX47" s="335" t="s">
        <v>508</v>
      </c>
    </row>
    <row r="48" spans="1:50">
      <c r="A48" s="4" t="s">
        <v>157</v>
      </c>
      <c r="AX48" s="335" t="s">
        <v>509</v>
      </c>
    </row>
    <row r="49" spans="1:50">
      <c r="A49" s="4" t="s">
        <v>158</v>
      </c>
      <c r="AX49" s="335" t="s">
        <v>510</v>
      </c>
    </row>
    <row r="50" spans="1:50">
      <c r="A50" s="4" t="s">
        <v>136</v>
      </c>
      <c r="AX50" s="335" t="s">
        <v>511</v>
      </c>
    </row>
    <row r="51" spans="1:50">
      <c r="A51" s="4" t="s">
        <v>137</v>
      </c>
      <c r="AX51" s="335" t="s">
        <v>512</v>
      </c>
    </row>
    <row r="52" spans="1:50">
      <c r="A52" s="4" t="s">
        <v>138</v>
      </c>
      <c r="AX52" s="335" t="s">
        <v>513</v>
      </c>
    </row>
    <row r="53" spans="1:50">
      <c r="A53" s="4" t="s">
        <v>139</v>
      </c>
      <c r="AX53" s="335" t="s">
        <v>514</v>
      </c>
    </row>
    <row r="54" spans="1:50">
      <c r="A54" s="4" t="s">
        <v>140</v>
      </c>
      <c r="AX54" s="335" t="s">
        <v>515</v>
      </c>
    </row>
    <row r="55" spans="1:50">
      <c r="A55" s="4" t="s">
        <v>141</v>
      </c>
      <c r="AX55" s="335" t="s">
        <v>516</v>
      </c>
    </row>
    <row r="56" spans="1:50">
      <c r="A56" s="4" t="s">
        <v>142</v>
      </c>
      <c r="AX56" s="335" t="s">
        <v>517</v>
      </c>
    </row>
    <row r="57" spans="1:50">
      <c r="A57" s="4" t="s">
        <v>386</v>
      </c>
      <c r="AX57" s="335" t="s">
        <v>518</v>
      </c>
    </row>
    <row r="58" spans="1:50">
      <c r="A58" s="4" t="s">
        <v>143</v>
      </c>
      <c r="AX58" s="335" t="s">
        <v>519</v>
      </c>
    </row>
    <row r="59" spans="1:50">
      <c r="A59" s="4" t="s">
        <v>144</v>
      </c>
      <c r="AX59" s="335" t="s">
        <v>520</v>
      </c>
    </row>
    <row r="60" spans="1:50">
      <c r="A60" s="4" t="s">
        <v>145</v>
      </c>
      <c r="AX60" s="335" t="s">
        <v>521</v>
      </c>
    </row>
    <row r="61" spans="1:50">
      <c r="A61" s="4" t="s">
        <v>146</v>
      </c>
      <c r="AX61" s="335" t="s">
        <v>522</v>
      </c>
    </row>
    <row r="62" spans="1:50">
      <c r="A62" s="4" t="s">
        <v>89</v>
      </c>
    </row>
    <row r="63" spans="1:50">
      <c r="A63" s="4" t="s">
        <v>147</v>
      </c>
    </row>
    <row r="64" spans="1:50">
      <c r="A64" s="4" t="s">
        <v>148</v>
      </c>
    </row>
    <row r="65" spans="1:1">
      <c r="A65" s="4" t="s">
        <v>149</v>
      </c>
    </row>
    <row r="66" spans="1:1">
      <c r="A66" s="4" t="s">
        <v>150</v>
      </c>
    </row>
    <row r="67" spans="1:1">
      <c r="A67" s="4" t="s">
        <v>151</v>
      </c>
    </row>
    <row r="68" spans="1:1">
      <c r="A68" s="4" t="s">
        <v>152</v>
      </c>
    </row>
    <row r="69" spans="1:1">
      <c r="A69" s="4" t="s">
        <v>153</v>
      </c>
    </row>
    <row r="70" spans="1:1">
      <c r="A70" s="4" t="s">
        <v>154</v>
      </c>
    </row>
    <row r="71" spans="1:1">
      <c r="A71" s="4" t="s">
        <v>155</v>
      </c>
    </row>
    <row r="72" spans="1:1">
      <c r="A72" s="4" t="s">
        <v>159</v>
      </c>
    </row>
    <row r="73" spans="1:1">
      <c r="A73" s="4" t="s">
        <v>160</v>
      </c>
    </row>
    <row r="74" spans="1:1">
      <c r="A74" s="4" t="s">
        <v>161</v>
      </c>
    </row>
    <row r="75" spans="1:1">
      <c r="A75" s="4" t="s">
        <v>162</v>
      </c>
    </row>
    <row r="76" spans="1:1">
      <c r="A76" s="4" t="s">
        <v>163</v>
      </c>
    </row>
    <row r="77" spans="1:1">
      <c r="A77" s="4" t="s">
        <v>164</v>
      </c>
    </row>
    <row r="78" spans="1:1">
      <c r="A78" s="4" t="s">
        <v>165</v>
      </c>
    </row>
    <row r="79" spans="1:1">
      <c r="A79" s="4" t="s">
        <v>93</v>
      </c>
    </row>
    <row r="80" spans="1:1">
      <c r="A80" s="4" t="s">
        <v>166</v>
      </c>
    </row>
    <row r="81" spans="1:1">
      <c r="A81" s="4" t="s">
        <v>167</v>
      </c>
    </row>
    <row r="82" spans="1:1">
      <c r="A82" s="4" t="s">
        <v>168</v>
      </c>
    </row>
    <row r="83" spans="1:1">
      <c r="A83" s="4" t="s">
        <v>43</v>
      </c>
    </row>
    <row r="84" spans="1:1">
      <c r="A84" s="4" t="s">
        <v>44</v>
      </c>
    </row>
    <row r="85" spans="1:1">
      <c r="A85" s="4" t="s">
        <v>45</v>
      </c>
    </row>
    <row r="86" spans="1:1">
      <c r="A86" s="4" t="s">
        <v>46</v>
      </c>
    </row>
    <row r="87" spans="1:1">
      <c r="A87" s="4"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odList14_1">
    <tabColor rgb="FFFFCC99"/>
  </sheetPr>
  <dimension ref="A1"/>
  <sheetViews>
    <sheetView showGridLines="0" workbookViewId="0"/>
  </sheetViews>
  <sheetFormatPr defaultRowHeight="11.25"/>
  <cols>
    <col min="1" max="16384" width="9.140625" style="153"/>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3">
    <tabColor indexed="47"/>
  </sheetPr>
  <dimension ref="A1"/>
  <sheetViews>
    <sheetView showGridLines="0" zoomScaleNormal="100" workbookViewId="0"/>
  </sheetViews>
  <sheetFormatPr defaultRowHeight="11.25"/>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173"/>
  <sheetViews>
    <sheetView showGridLines="0" workbookViewId="0"/>
  </sheetViews>
  <sheetFormatPr defaultRowHeight="11.25"/>
  <sheetData>
    <row r="1" spans="1:1">
      <c r="A1" s="162">
        <f>IF('Форма 4.10.2 | Т-ТЭ | &gt;=25МВт'!$O$22="",1,0)</f>
        <v>1</v>
      </c>
    </row>
    <row r="2" spans="1:1">
      <c r="A2" s="162">
        <f>IF('Форма 4.10.2 | Т-ТЭ | &gt;=25МВт'!$O$23="",1,0)</f>
        <v>1</v>
      </c>
    </row>
    <row r="3" spans="1:1">
      <c r="A3" s="162">
        <f>IF('Форма 4.10.2 | Т-ТЭ | &gt;=25МВт'!$M$24="",1,0)</f>
        <v>1</v>
      </c>
    </row>
    <row r="4" spans="1:1">
      <c r="A4" s="162">
        <f>IF('Форма 4.10.2 | Т-ТЭ | &gt;=25МВт'!$R$24="",1,0)</f>
        <v>1</v>
      </c>
    </row>
    <row r="5" spans="1:1">
      <c r="A5" s="162">
        <f>IF('Форма 4.10.2 | Т-ТЭ | &gt;=25МВт'!$T$24="",1,0)</f>
        <v>1</v>
      </c>
    </row>
    <row r="6" spans="1:1">
      <c r="A6" s="162">
        <f>IF('Форма 4.10.2 | Т-ТЭ | &gt;=25МВт'!$S$24="",1,0)</f>
        <v>0</v>
      </c>
    </row>
    <row r="7" spans="1:1">
      <c r="A7" s="162">
        <f>IF('Форма 4.10.2 | Т-ТЭ | &gt;=25МВт'!$U$24="",1,0)</f>
        <v>0</v>
      </c>
    </row>
    <row r="8" spans="1:1">
      <c r="A8" s="162">
        <f>IF('Форма 4.10.2 | Т-ТЭ | ТСО'!$O$22="",1,0)</f>
        <v>1</v>
      </c>
    </row>
    <row r="9" spans="1:1">
      <c r="A9" s="162">
        <f>IF('Форма 4.10.2 | Т-ТЭ | ТСО'!$O$23="",1,0)</f>
        <v>1</v>
      </c>
    </row>
    <row r="10" spans="1:1">
      <c r="A10" s="162">
        <f>IF('Форма 4.10.2 | Т-ТЭ | ТСО'!$M$24="",1,0)</f>
        <v>1</v>
      </c>
    </row>
    <row r="11" spans="1:1">
      <c r="A11" s="162">
        <f>IF('Форма 4.10.2 | Т-ТЭ | ТСО'!$R$24="",1,0)</f>
        <v>1</v>
      </c>
    </row>
    <row r="12" spans="1:1">
      <c r="A12" s="162">
        <f>IF('Форма 4.10.2 | Т-ТЭ | ТСО'!$T$24="",1,0)</f>
        <v>1</v>
      </c>
    </row>
    <row r="13" spans="1:1">
      <c r="A13" s="162">
        <f>IF('Форма 4.10.2 | Т-ТЭ | ТСО'!$S$24="",1,0)</f>
        <v>0</v>
      </c>
    </row>
    <row r="14" spans="1:1">
      <c r="A14" s="162">
        <f>IF('Форма 4.10.2 | Т-ТЭ | ТСО'!$U$24="",1,0)</f>
        <v>0</v>
      </c>
    </row>
    <row r="15" spans="1:1">
      <c r="A15" s="162">
        <f>IF('Форма 4.10.2 | Т-ТЭ | потр'!$O$22="",1,0)</f>
        <v>0</v>
      </c>
    </row>
    <row r="16" spans="1:1">
      <c r="A16" s="162">
        <f>IF('Форма 4.10.2 | Т-ТЭ | потр'!$O$23="",1,0)</f>
        <v>0</v>
      </c>
    </row>
    <row r="17" spans="1:1">
      <c r="A17" s="162">
        <f>IF('Форма 4.10.2 | Т-ТЭ | потр'!$M$24="",1,0)</f>
        <v>0</v>
      </c>
    </row>
    <row r="18" spans="1:1">
      <c r="A18" s="162">
        <f>IF('Форма 4.10.2 | Т-ТЭ | потр'!$R$24="",1,0)</f>
        <v>0</v>
      </c>
    </row>
    <row r="19" spans="1:1">
      <c r="A19" s="162">
        <f>IF('Форма 4.10.2 | Т-ТЭ | потр'!$T$24="",1,0)</f>
        <v>0</v>
      </c>
    </row>
    <row r="20" spans="1:1">
      <c r="A20" s="162">
        <f>IF('Форма 4.10.2 | Т-ТЭ | потр'!$S$24="",1,0)</f>
        <v>0</v>
      </c>
    </row>
    <row r="21" spans="1:1">
      <c r="A21" s="162">
        <f>IF('Форма 4.10.2 | Т-ТЭ | потр'!$U$24="",1,0)</f>
        <v>0</v>
      </c>
    </row>
    <row r="22" spans="1:1">
      <c r="A22" s="162">
        <f>IF('Форма 4.10.2 | Т-ТЭ | предел'!$O$24="",1,0)</f>
        <v>1</v>
      </c>
    </row>
    <row r="23" spans="1:1">
      <c r="A23" s="162">
        <f>IF('Форма 4.10.2 | Т-ТЭ | предел'!$O$25="",1,0)</f>
        <v>1</v>
      </c>
    </row>
    <row r="24" spans="1:1">
      <c r="A24" s="162">
        <f>IF('Форма 4.10.2 | Т-ТЭ | предел'!$M$26="",1,0)</f>
        <v>1</v>
      </c>
    </row>
    <row r="25" spans="1:1">
      <c r="A25" s="162">
        <f>IF('Форма 4.10.2 | Т-ТЭ | предел'!$R$26="",1,0)</f>
        <v>1</v>
      </c>
    </row>
    <row r="26" spans="1:1">
      <c r="A26" s="162">
        <f>IF('Форма 4.10.2 | Т-ТЭ | предел'!$T$26="",1,0)</f>
        <v>1</v>
      </c>
    </row>
    <row r="27" spans="1:1">
      <c r="A27" s="162">
        <f>IF('Форма 4.10.2 | Т-ТЭ | предел'!$S$26="",1,0)</f>
        <v>0</v>
      </c>
    </row>
    <row r="28" spans="1:1">
      <c r="A28" s="162">
        <f>IF('Форма 4.10.2 | Т-ТЭ | предел'!$U$26="",1,0)</f>
        <v>0</v>
      </c>
    </row>
    <row r="29" spans="1:1">
      <c r="A29" s="162">
        <f>IF('Форма 4.10.2 | Т-ТЭ | индикат'!$O$7="",1,0)</f>
        <v>1</v>
      </c>
    </row>
    <row r="30" spans="1:1">
      <c r="A30" s="162">
        <f>IF('Форма 4.10.2 | Т-ТЭ | индикат'!$O$24="",1,0)</f>
        <v>1</v>
      </c>
    </row>
    <row r="31" spans="1:1">
      <c r="A31" s="162">
        <f>IF('Форма 4.10.2 | Т-ТЭ | индикат'!$O$25="",1,0)</f>
        <v>1</v>
      </c>
    </row>
    <row r="32" spans="1:1">
      <c r="A32" s="162">
        <f>IF('Форма 4.10.2 | Т-ТЭ | индикат'!$M$26="",1,0)</f>
        <v>1</v>
      </c>
    </row>
    <row r="33" spans="1:1">
      <c r="A33" s="162">
        <f>IF('Форма 4.10.2 | Т-ТЭ | индикат'!$R$26="",1,0)</f>
        <v>1</v>
      </c>
    </row>
    <row r="34" spans="1:1">
      <c r="A34" s="162">
        <f>IF('Форма 4.10.2 | Т-ТЭ | индикат'!$T$26="",1,0)</f>
        <v>1</v>
      </c>
    </row>
    <row r="35" spans="1:1">
      <c r="A35" s="162">
        <f>IF('Форма 4.10.2 | Т-ТЭ | индикат'!$S$26="",1,0)</f>
        <v>0</v>
      </c>
    </row>
    <row r="36" spans="1:1">
      <c r="A36" s="162">
        <f>IF('Форма 4.10.2 | Т-ТЭ | индикат'!$U$26="",1,0)</f>
        <v>0</v>
      </c>
    </row>
    <row r="37" spans="1:1">
      <c r="A37" s="162">
        <f>IF('Форма 4.10.2 | Резерв мощности'!$O$22="",1,0)</f>
        <v>1</v>
      </c>
    </row>
    <row r="38" spans="1:1">
      <c r="A38" s="162">
        <f>IF('Форма 4.10.2 | Резерв мощности'!$O$23="",1,0)</f>
        <v>1</v>
      </c>
    </row>
    <row r="39" spans="1:1">
      <c r="A39" s="162">
        <f>IF('Форма 4.10.2 | Резерв мощности'!$M$24="",1,0)</f>
        <v>1</v>
      </c>
    </row>
    <row r="40" spans="1:1">
      <c r="A40" s="162">
        <f>IF('Форма 4.10.2 | Резерв мощности'!$O$24="",1,0)</f>
        <v>1</v>
      </c>
    </row>
    <row r="41" spans="1:1">
      <c r="A41" s="162">
        <f>IF('Форма 4.10.2 | Резерв мощности'!$R$24="",1,0)</f>
        <v>1</v>
      </c>
    </row>
    <row r="42" spans="1:1">
      <c r="A42" s="162">
        <f>IF('Форма 4.10.2 | Резерв мощности'!$T$24="",1,0)</f>
        <v>1</v>
      </c>
    </row>
    <row r="43" spans="1:1">
      <c r="A43" s="162">
        <f>IF('Форма 4.10.2 | Резерв мощности'!$S$24="",1,0)</f>
        <v>0</v>
      </c>
    </row>
    <row r="44" spans="1:1">
      <c r="A44" s="162">
        <f>IF('Форма 4.10.2 | Резерв мощности'!$U$24="",1,0)</f>
        <v>0</v>
      </c>
    </row>
    <row r="45" spans="1:1">
      <c r="A45" s="162">
        <f>IF('Форма 4.10.3 | Т-ТН'!$O$23="",1,0)</f>
        <v>1</v>
      </c>
    </row>
    <row r="46" spans="1:1">
      <c r="A46" s="162">
        <f>IF('Форма 4.10.3 | Т-ТН'!$M$24="",1,0)</f>
        <v>1</v>
      </c>
    </row>
    <row r="47" spans="1:1">
      <c r="A47" s="162">
        <f>IF('Форма 4.10.3 | Т-ТН'!$R$24="",1,0)</f>
        <v>1</v>
      </c>
    </row>
    <row r="48" spans="1:1">
      <c r="A48" s="162">
        <f>IF('Форма 4.10.3 | Т-ТН'!$T$24="",1,0)</f>
        <v>1</v>
      </c>
    </row>
    <row r="49" spans="1:1">
      <c r="A49" s="162">
        <f>IF('Форма 4.10.3 | Т-ТН'!$S$24="",1,0)</f>
        <v>0</v>
      </c>
    </row>
    <row r="50" spans="1:1">
      <c r="A50" s="162">
        <f>IF('Форма 4.10.3 | Т-ТН'!$U$24="",1,0)</f>
        <v>0</v>
      </c>
    </row>
    <row r="51" spans="1:1">
      <c r="A51" s="162">
        <f>IF('Форма 4.10.3 | Т-передача ТЭ'!$O$23="",1,0)</f>
        <v>1</v>
      </c>
    </row>
    <row r="52" spans="1:1">
      <c r="A52" s="162">
        <f>IF('Форма 4.10.3 | Т-передача ТЭ'!$M$24="",1,0)</f>
        <v>1</v>
      </c>
    </row>
    <row r="53" spans="1:1">
      <c r="A53" s="162">
        <f>IF('Форма 4.10.3 | Т-передача ТЭ'!$R$24="",1,0)</f>
        <v>1</v>
      </c>
    </row>
    <row r="54" spans="1:1">
      <c r="A54" s="162">
        <f>IF('Форма 4.10.3 | Т-передача ТЭ'!$T$24="",1,0)</f>
        <v>1</v>
      </c>
    </row>
    <row r="55" spans="1:1">
      <c r="A55" s="162">
        <f>IF('Форма 4.10.3 | Т-передача ТЭ'!$S$24="",1,0)</f>
        <v>0</v>
      </c>
    </row>
    <row r="56" spans="1:1">
      <c r="A56" s="162">
        <f>IF('Форма 4.10.3 | Т-передача ТЭ'!$U$24="",1,0)</f>
        <v>0</v>
      </c>
    </row>
    <row r="57" spans="1:1">
      <c r="A57" s="162">
        <f>IF('Форма 4.10.3 | Т-передача ТН'!$O$23="",1,0)</f>
        <v>1</v>
      </c>
    </row>
    <row r="58" spans="1:1">
      <c r="A58" s="162">
        <f>IF('Форма 4.10.3 | Т-передача ТН'!$M$24="",1,0)</f>
        <v>1</v>
      </c>
    </row>
    <row r="59" spans="1:1">
      <c r="A59" s="162">
        <f>IF('Форма 4.10.3 | Т-передача ТН'!$R$24="",1,0)</f>
        <v>1</v>
      </c>
    </row>
    <row r="60" spans="1:1">
      <c r="A60" s="162">
        <f>IF('Форма 4.10.3 | Т-передача ТН'!$T$24="",1,0)</f>
        <v>1</v>
      </c>
    </row>
    <row r="61" spans="1:1">
      <c r="A61" s="162">
        <f>IF('Форма 4.10.3 | Т-передача ТН'!$S$24="",1,0)</f>
        <v>0</v>
      </c>
    </row>
    <row r="62" spans="1:1">
      <c r="A62" s="162">
        <f>IF('Форма 4.10.3 | Т-передача ТН'!$U$24="",1,0)</f>
        <v>0</v>
      </c>
    </row>
    <row r="63" spans="1:1">
      <c r="A63" s="162">
        <f>IF('Форма 4.10.4 | Т-гор.вода'!$O$23="",1,0)</f>
        <v>1</v>
      </c>
    </row>
    <row r="64" spans="1:1">
      <c r="A64" s="162">
        <f>IF('Форма 4.10.4 | Т-гор.вода'!$M$24="",1,0)</f>
        <v>0</v>
      </c>
    </row>
    <row r="65" spans="1:1">
      <c r="A65" s="162">
        <f>IF('Форма 4.10.4 | Т-гор.вода'!$W$24="",1,0)</f>
        <v>1</v>
      </c>
    </row>
    <row r="66" spans="1:1">
      <c r="A66" s="162">
        <f>IF('Форма 4.10.4 | Т-гор.вода'!$Y$24="",1,0)</f>
        <v>1</v>
      </c>
    </row>
    <row r="67" spans="1:1">
      <c r="A67" s="162">
        <f>IF('Форма 4.10.4 | Т-гор.вода'!$M$25="",1,0)</f>
        <v>1</v>
      </c>
    </row>
    <row r="68" spans="1:1">
      <c r="A68" s="162">
        <f>IF('Форма 4.10.4 | Т-гор.вода'!$X$24="",1,0)</f>
        <v>0</v>
      </c>
    </row>
    <row r="69" spans="1:1">
      <c r="A69" s="162">
        <f>IF('Форма 4.10.4 | Т-гор.вода'!$Z$24="",1,0)</f>
        <v>0</v>
      </c>
    </row>
    <row r="70" spans="1:1">
      <c r="A70" s="162">
        <f>IF('Форма 4.10.5 | Т-подкл'!$AB$23="",1,0)</f>
        <v>1</v>
      </c>
    </row>
    <row r="71" spans="1:1">
      <c r="A71" s="162">
        <f>IF('Форма 4.10.5 | Т-подкл'!$AD$23="",1,0)</f>
        <v>1</v>
      </c>
    </row>
    <row r="72" spans="1:1">
      <c r="A72" s="162">
        <f>IF('Форма 4.10.5 | Т-подкл'!$N$23="",1,0)</f>
        <v>0</v>
      </c>
    </row>
    <row r="73" spans="1:1">
      <c r="A73" s="162">
        <f>IF('Форма 4.10.5 | Т-подкл'!$R$23="",1,0)</f>
        <v>0</v>
      </c>
    </row>
    <row r="74" spans="1:1">
      <c r="A74" s="162">
        <f>IF('Форма 4.10.5 | Т-подкл'!$V$23="",1,0)</f>
        <v>0</v>
      </c>
    </row>
    <row r="75" spans="1:1">
      <c r="A75" s="162">
        <f>IF('Форма 4.10.5 | Т-подкл'!$AC$23="",1,0)</f>
        <v>0</v>
      </c>
    </row>
    <row r="76" spans="1:1">
      <c r="A76" s="162">
        <f>IF('Форма 4.10.5 | Т-подкл'!$AE$23="",1,0)</f>
        <v>0</v>
      </c>
    </row>
    <row r="77" spans="1:1">
      <c r="A77" s="162">
        <f>IF('Форма 4.10.6 | Т-подкл(инд)'!$M$23="",1,0)</f>
        <v>1</v>
      </c>
    </row>
    <row r="78" spans="1:1">
      <c r="A78" s="162">
        <f>IF('Форма 4.10.6 | Т-подкл(инд)'!$P$23="",1,0)</f>
        <v>1</v>
      </c>
    </row>
    <row r="79" spans="1:1">
      <c r="A79" s="162">
        <f>IF('Форма 4.10.6 | Т-подкл(инд)'!$S$23="",1,0)</f>
        <v>1</v>
      </c>
    </row>
    <row r="80" spans="1:1">
      <c r="A80" s="162">
        <f>IF('Форма 4.10.6 | Т-подкл(инд)'!$T$23="",1,0)</f>
        <v>0</v>
      </c>
    </row>
    <row r="81" spans="1:1">
      <c r="A81" s="162">
        <f>IF('Форма 4.10.6 | Т-подкл(инд)'!$V$23="",1,0)</f>
        <v>0</v>
      </c>
    </row>
    <row r="82" spans="1:1">
      <c r="A82" s="162">
        <f>IF('Форма 4.9'!$F$10="",1,0)</f>
        <v>0</v>
      </c>
    </row>
    <row r="83" spans="1:1">
      <c r="A83" s="162">
        <f>IF('Форма 4.9'!$G$10="",1,0)</f>
        <v>0</v>
      </c>
    </row>
    <row r="84" spans="1:1">
      <c r="A84" s="162">
        <f>IF('Форма 4.9'!$F$11="",1,0)</f>
        <v>0</v>
      </c>
    </row>
    <row r="85" spans="1:1">
      <c r="A85" s="162">
        <f>IF('Форма 4.9'!$G$11="",1,0)</f>
        <v>0</v>
      </c>
    </row>
    <row r="86" spans="1:1">
      <c r="A86" s="162">
        <f>IF('Форма 4.9'!$F$12="",1,0)</f>
        <v>0</v>
      </c>
    </row>
    <row r="87" spans="1:1">
      <c r="A87" s="162">
        <f>IF('Форма 4.9'!$G$12="",1,0)</f>
        <v>0</v>
      </c>
    </row>
    <row r="88" spans="1:1">
      <c r="A88" s="162">
        <f>IF('Форма 4.9'!$F$13="",1,0)</f>
        <v>0</v>
      </c>
    </row>
    <row r="89" spans="1:1">
      <c r="A89" s="162">
        <f>IF('Форма 4.9'!$G$13="",1,0)</f>
        <v>0</v>
      </c>
    </row>
    <row r="90" spans="1:1">
      <c r="A90" s="162">
        <f>IF('Форма 4.10.1'!$J$15="",1,0)</f>
        <v>0</v>
      </c>
    </row>
    <row r="91" spans="1:1">
      <c r="A91" s="162">
        <f>IF('Форма 4.10.1'!$H$17="",1,0)</f>
        <v>0</v>
      </c>
    </row>
    <row r="92" spans="1:1">
      <c r="A92" s="162">
        <f>IF('Форма 4.10.1'!$I$17="",1,0)</f>
        <v>0</v>
      </c>
    </row>
    <row r="93" spans="1:1">
      <c r="A93" s="162">
        <f>IF('Форма 4.10.1'!$J$17="",1,0)</f>
        <v>0</v>
      </c>
    </row>
    <row r="94" spans="1:1">
      <c r="A94" s="162">
        <f>IF('Форма 4.10.1'!$H$22="",1,0)</f>
        <v>0</v>
      </c>
    </row>
    <row r="95" spans="1:1">
      <c r="A95" s="162">
        <f>IF('Форма 4.10.1'!$I$22="",1,0)</f>
        <v>0</v>
      </c>
    </row>
    <row r="96" spans="1:1">
      <c r="A96" s="162">
        <f>IF('Форма 4.10.1'!$J$22="",1,0)</f>
        <v>0</v>
      </c>
    </row>
    <row r="97" spans="1:1">
      <c r="A97" s="162">
        <f>IF('Форма 4.10.1'!$H$27="",1,0)</f>
        <v>0</v>
      </c>
    </row>
    <row r="98" spans="1:1">
      <c r="A98" s="162">
        <f>IF('Форма 4.10.1'!$I$27="",1,0)</f>
        <v>0</v>
      </c>
    </row>
    <row r="99" spans="1:1">
      <c r="A99" s="162">
        <f>IF('Форма 4.10.1'!$J$27="",1,0)</f>
        <v>0</v>
      </c>
    </row>
    <row r="100" spans="1:1">
      <c r="A100" s="162">
        <f>IF('Форма 4.10.1'!$H$32="",1,0)</f>
        <v>0</v>
      </c>
    </row>
    <row r="101" spans="1:1">
      <c r="A101" s="162">
        <f>IF('Форма 4.10.1'!$I$32="",1,0)</f>
        <v>0</v>
      </c>
    </row>
    <row r="102" spans="1:1">
      <c r="A102" s="162">
        <f>IF('Форма 4.10.1'!$J$32="",1,0)</f>
        <v>0</v>
      </c>
    </row>
    <row r="103" spans="1:1">
      <c r="A103" s="162">
        <f>IF('Форма 4.10.1'!$H$37="",1,0)</f>
        <v>0</v>
      </c>
    </row>
    <row r="104" spans="1:1">
      <c r="A104" s="162">
        <f>IF('Форма 4.10.1'!$I$37="",1,0)</f>
        <v>0</v>
      </c>
    </row>
    <row r="105" spans="1:1">
      <c r="A105" s="162">
        <f>IF('Форма 4.10.1'!$J$37="",1,0)</f>
        <v>0</v>
      </c>
    </row>
    <row r="106" spans="1:1">
      <c r="A106" s="162">
        <f>IF('Форма 1.0.2'!$E$12="",1,0)</f>
        <v>1</v>
      </c>
    </row>
    <row r="107" spans="1:1">
      <c r="A107" s="162">
        <f>IF('Форма 1.0.2'!$F$12="",1,0)</f>
        <v>1</v>
      </c>
    </row>
    <row r="108" spans="1:1">
      <c r="A108" s="162">
        <f>IF('Форма 1.0.2'!$G$12="",1,0)</f>
        <v>1</v>
      </c>
    </row>
    <row r="109" spans="1:1">
      <c r="A109" s="162">
        <f>IF('Форма 1.0.2'!$H$12="",1,0)</f>
        <v>1</v>
      </c>
    </row>
    <row r="110" spans="1:1">
      <c r="A110" s="162">
        <f>IF('Форма 1.0.2'!$I$12="",1,0)</f>
        <v>1</v>
      </c>
    </row>
    <row r="111" spans="1:1">
      <c r="A111" s="162">
        <f>IF('Форма 1.0.2'!$J$12="",1,0)</f>
        <v>1</v>
      </c>
    </row>
    <row r="112" spans="1:1">
      <c r="A112" s="162">
        <f>IF('Сведения об изменении'!$E$12="",1,0)</f>
        <v>1</v>
      </c>
    </row>
    <row r="113" spans="1:1">
      <c r="A113" s="162">
        <f>IF('Форма 4.10.6 | Т-подкл(инд)'!$U$23="",1,0)</f>
        <v>1</v>
      </c>
    </row>
    <row r="114" spans="1:1">
      <c r="A114" s="162">
        <f>IF('Форма 4.10.5 | Т-подкл'!$AA$23="",1,0)</f>
        <v>1</v>
      </c>
    </row>
    <row r="115" spans="1:1">
      <c r="A115" s="162">
        <f>IF('Форма 4.10.5 | Т-подкл'!$Z$23="",1,0)</f>
        <v>1</v>
      </c>
    </row>
    <row r="116" spans="1:1">
      <c r="A116" s="162">
        <f>IF(Территории!$E$12="",1,0)</f>
        <v>0</v>
      </c>
    </row>
    <row r="117" spans="1:1">
      <c r="A117" s="162">
        <f>IF('Перечень тарифов'!$E$21="",1,0)</f>
        <v>0</v>
      </c>
    </row>
    <row r="118" spans="1:1">
      <c r="A118" s="162">
        <f>IF('Перечень тарифов'!$F$21="",1,0)</f>
        <v>0</v>
      </c>
    </row>
    <row r="119" spans="1:1">
      <c r="A119" s="162">
        <f>IF('Перечень тарифов'!$G$21="",1,0)</f>
        <v>0</v>
      </c>
    </row>
    <row r="120" spans="1:1">
      <c r="A120" s="162">
        <f>IF('Перечень тарифов'!$K$21="",1,0)</f>
        <v>0</v>
      </c>
    </row>
    <row r="121" spans="1:1">
      <c r="A121" s="162">
        <f>IF('Перечень тарифов'!$O$21="",1,0)</f>
        <v>0</v>
      </c>
    </row>
    <row r="122" spans="1:1">
      <c r="A122" s="162">
        <f>IF('Перечень тарифов'!$S$21="",1,0)</f>
        <v>0</v>
      </c>
    </row>
    <row r="123" spans="1:1">
      <c r="A123" s="162">
        <f>IF('Форма 4.10.2 | Т-ТЭ | потр'!$O$24="",1,0)</f>
        <v>0</v>
      </c>
    </row>
    <row r="124" spans="1:1">
      <c r="A124" s="162">
        <f>IF('Форма 4.10.2 | Т-ТЭ | потр'!$Y$24="",1,0)</f>
        <v>0</v>
      </c>
    </row>
    <row r="125" spans="1:1">
      <c r="A125" s="162">
        <f>IF('Форма 4.10.2 | Т-ТЭ | потр'!$AA$24="",1,0)</f>
        <v>0</v>
      </c>
    </row>
    <row r="126" spans="1:1">
      <c r="A126" s="162">
        <f>IF('Форма 4.10.2 | Т-ТЭ | потр'!$V$24="",1,0)</f>
        <v>0</v>
      </c>
    </row>
    <row r="127" spans="1:1">
      <c r="A127" s="162">
        <f>IF('Форма 4.10.2 | Т-ТЭ | потр'!$Z$24="",1,0)</f>
        <v>0</v>
      </c>
    </row>
    <row r="128" spans="1:1">
      <c r="A128" s="162">
        <f>IF('Форма 4.10.2 | Т-ТЭ | потр'!$AB$24="",1,0)</f>
        <v>0</v>
      </c>
    </row>
    <row r="129" spans="1:1">
      <c r="A129" s="162">
        <f>IF('Форма 4.10.2 | Т-ТЭ | потр'!$AF$24="",1,0)</f>
        <v>0</v>
      </c>
    </row>
    <row r="130" spans="1:1">
      <c r="A130" s="162">
        <f>IF('Форма 4.10.2 | Т-ТЭ | потр'!$AH$24="",1,0)</f>
        <v>0</v>
      </c>
    </row>
    <row r="131" spans="1:1">
      <c r="A131" s="162">
        <f>IF('Форма 4.10.2 | Т-ТЭ | потр'!$AC$24="",1,0)</f>
        <v>0</v>
      </c>
    </row>
    <row r="132" spans="1:1">
      <c r="A132" s="162">
        <f>IF('Форма 4.10.2 | Т-ТЭ | потр'!$AG$24="",1,0)</f>
        <v>0</v>
      </c>
    </row>
    <row r="133" spans="1:1">
      <c r="A133" s="162">
        <f>IF('Форма 4.10.2 | Т-ТЭ | потр'!$AI$24="",1,0)</f>
        <v>0</v>
      </c>
    </row>
    <row r="134" spans="1:1">
      <c r="A134" s="162">
        <f>IF('Форма 4.10.2 | Т-ТЭ | потр'!$AM$24="",1,0)</f>
        <v>0</v>
      </c>
    </row>
    <row r="135" spans="1:1">
      <c r="A135" s="162">
        <f>IF('Форма 4.10.2 | Т-ТЭ | потр'!$AO$24="",1,0)</f>
        <v>0</v>
      </c>
    </row>
    <row r="136" spans="1:1">
      <c r="A136" s="162">
        <f>IF('Форма 4.10.2 | Т-ТЭ | потр'!$AJ$24="",1,0)</f>
        <v>0</v>
      </c>
    </row>
    <row r="137" spans="1:1">
      <c r="A137" s="162">
        <f>IF('Форма 4.10.2 | Т-ТЭ | потр'!$AN$24="",1,0)</f>
        <v>0</v>
      </c>
    </row>
    <row r="138" spans="1:1">
      <c r="A138" s="162">
        <f>IF('Форма 4.10.2 | Т-ТЭ | потр'!$AP$24="",1,0)</f>
        <v>0</v>
      </c>
    </row>
    <row r="139" spans="1:1">
      <c r="A139" s="162">
        <f>IF('Форма 4.10.2 | Т-ТЭ | потр'!$AT$24="",1,0)</f>
        <v>0</v>
      </c>
    </row>
    <row r="140" spans="1:1">
      <c r="A140" s="162">
        <f>IF('Форма 4.10.2 | Т-ТЭ | потр'!$AV$24="",1,0)</f>
        <v>0</v>
      </c>
    </row>
    <row r="141" spans="1:1">
      <c r="A141" s="162">
        <f>IF('Форма 4.10.2 | Т-ТЭ | потр'!$AQ$24="",1,0)</f>
        <v>0</v>
      </c>
    </row>
    <row r="142" spans="1:1">
      <c r="A142" s="162">
        <f>IF('Форма 4.10.2 | Т-ТЭ | потр'!$AU$24="",1,0)</f>
        <v>0</v>
      </c>
    </row>
    <row r="143" spans="1:1">
      <c r="A143" s="162">
        <f>IF('Форма 4.10.2 | Т-ТЭ | потр'!$AW$24="",1,0)</f>
        <v>0</v>
      </c>
    </row>
    <row r="144" spans="1:1">
      <c r="A144" s="162">
        <f>IF('Форма 4.10.2 | Т-ТЭ | потр'!$BA$24="",1,0)</f>
        <v>0</v>
      </c>
    </row>
    <row r="145" spans="1:1">
      <c r="A145" s="162">
        <f>IF('Форма 4.10.2 | Т-ТЭ | потр'!$BC$24="",1,0)</f>
        <v>0</v>
      </c>
    </row>
    <row r="146" spans="1:1">
      <c r="A146" s="162">
        <f>IF('Форма 4.10.2 | Т-ТЭ | потр'!$AX$24="",1,0)</f>
        <v>0</v>
      </c>
    </row>
    <row r="147" spans="1:1">
      <c r="A147" s="162">
        <f>IF('Форма 4.10.2 | Т-ТЭ | потр'!$BB$24="",1,0)</f>
        <v>0</v>
      </c>
    </row>
    <row r="148" spans="1:1">
      <c r="A148" s="162">
        <f>IF('Форма 4.10.2 | Т-ТЭ | потр'!$BD$24="",1,0)</f>
        <v>0</v>
      </c>
    </row>
    <row r="149" spans="1:1">
      <c r="A149" s="162">
        <f>IF('Форма 4.10.1'!$K$20="",1,0)</f>
        <v>0</v>
      </c>
    </row>
    <row r="150" spans="1:1">
      <c r="A150" s="162">
        <f>IF('Форма 4.10.1'!$H$23="",1,0)</f>
        <v>0</v>
      </c>
    </row>
    <row r="151" spans="1:1">
      <c r="A151" s="162">
        <f>IF('Форма 4.10.1'!$I$23="",1,0)</f>
        <v>0</v>
      </c>
    </row>
    <row r="152" spans="1:1">
      <c r="A152" s="162">
        <f>IF('Форма 4.10.1'!$J$23="",1,0)</f>
        <v>0</v>
      </c>
    </row>
    <row r="153" spans="1:1">
      <c r="A153" s="162">
        <f>IF('Форма 4.10.1'!$H$24="",1,0)</f>
        <v>0</v>
      </c>
    </row>
    <row r="154" spans="1:1">
      <c r="A154" s="162">
        <f>IF('Форма 4.10.1'!$I$24="",1,0)</f>
        <v>0</v>
      </c>
    </row>
    <row r="155" spans="1:1">
      <c r="A155" s="162">
        <f>IF('Форма 4.10.1'!$J$24="",1,0)</f>
        <v>0</v>
      </c>
    </row>
    <row r="156" spans="1:1">
      <c r="A156" s="162">
        <f>IF('Форма 4.10.1'!$H$28="",1,0)</f>
        <v>0</v>
      </c>
    </row>
    <row r="157" spans="1:1">
      <c r="A157" s="162">
        <f>IF('Форма 4.10.1'!$I$28="",1,0)</f>
        <v>0</v>
      </c>
    </row>
    <row r="158" spans="1:1">
      <c r="A158" s="162">
        <f>IF('Форма 4.10.1'!$J$28="",1,0)</f>
        <v>0</v>
      </c>
    </row>
    <row r="159" spans="1:1">
      <c r="A159" s="162">
        <f>IF('Форма 4.10.1'!$H$29="",1,0)</f>
        <v>0</v>
      </c>
    </row>
    <row r="160" spans="1:1">
      <c r="A160" s="162">
        <f>IF('Форма 4.10.1'!$I$29="",1,0)</f>
        <v>0</v>
      </c>
    </row>
    <row r="161" spans="1:1">
      <c r="A161" s="162">
        <f>IF('Форма 4.10.1'!$J$29="",1,0)</f>
        <v>0</v>
      </c>
    </row>
    <row r="162" spans="1:1">
      <c r="A162" s="162">
        <f>IF('Форма 4.10.1'!$H$33="",1,0)</f>
        <v>0</v>
      </c>
    </row>
    <row r="163" spans="1:1">
      <c r="A163" s="162">
        <f>IF('Форма 4.10.1'!$I$33="",1,0)</f>
        <v>0</v>
      </c>
    </row>
    <row r="164" spans="1:1">
      <c r="A164" s="162">
        <f>IF('Форма 4.10.1'!$J$33="",1,0)</f>
        <v>0</v>
      </c>
    </row>
    <row r="165" spans="1:1">
      <c r="A165" s="162">
        <f>IF('Форма 4.10.1'!$H$34="",1,0)</f>
        <v>0</v>
      </c>
    </row>
    <row r="166" spans="1:1">
      <c r="A166" s="162">
        <f>IF('Форма 4.10.1'!$I$34="",1,0)</f>
        <v>0</v>
      </c>
    </row>
    <row r="167" spans="1:1">
      <c r="A167" s="162">
        <f>IF('Форма 4.10.1'!$J$34="",1,0)</f>
        <v>0</v>
      </c>
    </row>
    <row r="168" spans="1:1">
      <c r="A168" s="162">
        <f>IF('Форма 4.10.1'!$H$38="",1,0)</f>
        <v>0</v>
      </c>
    </row>
    <row r="169" spans="1:1">
      <c r="A169" s="162">
        <f>IF('Форма 4.10.1'!$I$38="",1,0)</f>
        <v>0</v>
      </c>
    </row>
    <row r="170" spans="1:1">
      <c r="A170" s="162">
        <f>IF('Форма 4.10.1'!$J$38="",1,0)</f>
        <v>0</v>
      </c>
    </row>
    <row r="171" spans="1:1">
      <c r="A171" s="162">
        <f>IF('Форма 4.10.1'!$H$39="",1,0)</f>
        <v>0</v>
      </c>
    </row>
    <row r="172" spans="1:1">
      <c r="A172" s="162">
        <f>IF('Форма 4.10.1'!$I$39="",1,0)</f>
        <v>0</v>
      </c>
    </row>
    <row r="173" spans="1:1">
      <c r="A173" s="162">
        <f>IF('Форма 4.10.1'!$J$39="",1,0)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162"/>
  </cols>
  <sheetData>
    <row r="1" spans="1:3">
      <c r="A1" s="162" t="s">
        <v>489</v>
      </c>
      <c r="B1" s="162" t="s">
        <v>490</v>
      </c>
      <c r="C1" s="162" t="s">
        <v>66</v>
      </c>
    </row>
    <row r="2" spans="1:3">
      <c r="A2" s="162">
        <v>4189678</v>
      </c>
      <c r="B2" s="162" t="s">
        <v>1376</v>
      </c>
      <c r="C2" s="162" t="s">
        <v>1377</v>
      </c>
    </row>
    <row r="3" spans="1:3">
      <c r="A3" s="162">
        <v>4190415</v>
      </c>
      <c r="B3" s="162" t="s">
        <v>1378</v>
      </c>
      <c r="C3" s="162" t="s">
        <v>1377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23"/>
    <col min="2" max="2" width="66" style="223" customWidth="1"/>
    <col min="3" max="16384" width="9.140625" style="223"/>
  </cols>
  <sheetData>
    <row r="3" spans="2:2" ht="22.5">
      <c r="B3" s="286" t="s">
        <v>2888</v>
      </c>
    </row>
    <row r="4" spans="2:2">
      <c r="B4" s="286" t="s">
        <v>493</v>
      </c>
    </row>
    <row r="5" spans="2:2">
      <c r="B5" s="286" t="s">
        <v>494</v>
      </c>
    </row>
    <row r="6" spans="2:2">
      <c r="B6" s="286"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6384" width="9.140625" style="153"/>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195" customWidth="1"/>
    <col min="2" max="16384" width="9.140625" style="195"/>
  </cols>
  <sheetData>
    <row r="1" spans="1:5">
      <c r="A1" s="196" t="s">
        <v>390</v>
      </c>
      <c r="B1" s="196" t="s">
        <v>391</v>
      </c>
      <c r="C1" s="196"/>
      <c r="D1" s="196"/>
      <c r="E1" s="196"/>
    </row>
    <row r="2" spans="1:5">
      <c r="A2" s="196"/>
      <c r="B2" s="196"/>
      <c r="C2" s="196"/>
      <c r="D2" s="196"/>
      <c r="E2" s="196"/>
    </row>
    <row r="3" spans="1:5">
      <c r="A3" s="196"/>
      <c r="B3" s="196"/>
      <c r="C3" s="196"/>
      <c r="D3" s="196"/>
      <c r="E3" s="196"/>
    </row>
    <row r="4" spans="1:5">
      <c r="A4" s="196"/>
      <c r="B4" s="196"/>
      <c r="C4" s="196"/>
      <c r="D4" s="196"/>
      <c r="E4" s="196"/>
    </row>
    <row r="5" spans="1:5">
      <c r="A5" s="196"/>
      <c r="B5" s="196"/>
      <c r="C5" s="196"/>
      <c r="D5" s="196"/>
      <c r="E5" s="196"/>
    </row>
    <row r="6" spans="1:5">
      <c r="A6" s="196"/>
      <c r="B6" s="196"/>
      <c r="C6" s="196"/>
      <c r="D6" s="196"/>
      <c r="E6" s="196"/>
    </row>
    <row r="7" spans="1:5">
      <c r="A7" s="196"/>
      <c r="B7" s="196"/>
      <c r="C7" s="196"/>
      <c r="D7" s="196"/>
      <c r="E7" s="196"/>
    </row>
    <row r="8" spans="1:5">
      <c r="A8" s="196"/>
      <c r="B8" s="196"/>
      <c r="C8" s="196"/>
      <c r="D8" s="196"/>
      <c r="E8" s="196"/>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08" hidden="1" customWidth="1"/>
    <col min="2" max="2" width="9.140625" style="31" hidden="1" customWidth="1"/>
    <col min="3" max="3" width="3.7109375" style="197" customWidth="1"/>
    <col min="4" max="4" width="6.28515625" style="31" customWidth="1"/>
    <col min="5" max="5" width="46.42578125" style="31" customWidth="1"/>
    <col min="6" max="6" width="3.7109375" style="31" customWidth="1"/>
    <col min="7" max="7" width="5.7109375" style="31" customWidth="1"/>
    <col min="8" max="8" width="41.42578125" style="31" bestFit="1" customWidth="1"/>
    <col min="9" max="9" width="3.7109375" style="31" customWidth="1"/>
    <col min="10" max="10" width="5.7109375" style="31" customWidth="1"/>
    <col min="11" max="11" width="32.5703125" style="31" customWidth="1"/>
    <col min="12" max="12" width="14.85546875" style="31" customWidth="1"/>
    <col min="13" max="13" width="3.7109375" style="182" hidden="1" customWidth="1"/>
    <col min="14" max="16" width="9.140625" style="182" hidden="1" customWidth="1"/>
    <col min="17" max="17" width="25.7109375" style="182" hidden="1" customWidth="1"/>
    <col min="18" max="18" width="14.42578125" style="182" hidden="1" customWidth="1"/>
    <col min="19" max="22" width="9.140625" style="289"/>
    <col min="23" max="16384" width="9.140625" style="31"/>
  </cols>
  <sheetData>
    <row r="1" spans="1:256" s="173" customFormat="1" ht="16.5" hidden="1" customHeight="1">
      <c r="C1" s="284"/>
      <c r="H1" s="284"/>
      <c r="I1" s="284"/>
      <c r="J1" s="284"/>
      <c r="K1" s="284" t="s">
        <v>492</v>
      </c>
      <c r="L1" s="291" t="s">
        <v>399</v>
      </c>
      <c r="M1" s="325" t="s">
        <v>491</v>
      </c>
      <c r="N1" s="325"/>
      <c r="O1" s="325"/>
      <c r="P1" s="325"/>
      <c r="Q1" s="325"/>
      <c r="R1" s="325"/>
      <c r="S1" s="325"/>
      <c r="T1" s="325"/>
      <c r="U1" s="325"/>
      <c r="V1" s="325"/>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c r="DV1" s="291"/>
      <c r="DW1" s="291"/>
      <c r="DX1" s="291"/>
      <c r="DY1" s="291"/>
      <c r="DZ1" s="291"/>
      <c r="EA1" s="291"/>
      <c r="EB1" s="291"/>
      <c r="EC1" s="291"/>
      <c r="ED1" s="291"/>
      <c r="EE1" s="291"/>
      <c r="EF1" s="291"/>
      <c r="EG1" s="291"/>
      <c r="EH1" s="291"/>
      <c r="EI1" s="291"/>
      <c r="EJ1" s="291"/>
      <c r="EK1" s="291"/>
      <c r="EL1" s="291"/>
      <c r="EM1" s="291"/>
      <c r="EN1" s="291"/>
      <c r="EO1" s="291"/>
      <c r="EP1" s="291"/>
      <c r="EQ1" s="291"/>
      <c r="ER1" s="291"/>
      <c r="ES1" s="291"/>
      <c r="ET1" s="291"/>
      <c r="EU1" s="291"/>
      <c r="EV1" s="291"/>
      <c r="EW1" s="291"/>
      <c r="EX1" s="291"/>
      <c r="EY1" s="291"/>
      <c r="EZ1" s="291"/>
      <c r="FA1" s="291"/>
      <c r="FB1" s="291"/>
      <c r="FC1" s="291"/>
      <c r="FD1" s="291"/>
      <c r="FE1" s="291"/>
      <c r="FF1" s="291"/>
      <c r="FG1" s="291"/>
      <c r="FH1" s="291"/>
      <c r="FI1" s="291"/>
      <c r="FJ1" s="291"/>
      <c r="FK1" s="291"/>
      <c r="FL1" s="291"/>
      <c r="FM1" s="291"/>
      <c r="FN1" s="291"/>
      <c r="FO1" s="291"/>
      <c r="FP1" s="291"/>
      <c r="FQ1" s="291"/>
      <c r="FR1" s="291"/>
      <c r="FS1" s="291"/>
      <c r="FT1" s="291"/>
      <c r="FU1" s="291"/>
      <c r="FV1" s="291"/>
      <c r="FW1" s="291"/>
      <c r="FX1" s="291"/>
      <c r="FY1" s="291"/>
      <c r="FZ1" s="291"/>
      <c r="GA1" s="291"/>
      <c r="GB1" s="291"/>
      <c r="GC1" s="291"/>
      <c r="GD1" s="291"/>
      <c r="GE1" s="291"/>
      <c r="GF1" s="291"/>
      <c r="GG1" s="291"/>
      <c r="GH1" s="291"/>
      <c r="GI1" s="291"/>
      <c r="GJ1" s="291"/>
      <c r="GK1" s="291"/>
      <c r="GL1" s="291"/>
      <c r="GM1" s="291"/>
      <c r="GN1" s="291"/>
      <c r="GO1" s="291"/>
      <c r="GP1" s="291"/>
      <c r="GQ1" s="291"/>
      <c r="GR1" s="291"/>
      <c r="GS1" s="291"/>
      <c r="GT1" s="291"/>
      <c r="GU1" s="291"/>
      <c r="GV1" s="291"/>
      <c r="GW1" s="291"/>
      <c r="GX1" s="291"/>
      <c r="GY1" s="291"/>
      <c r="GZ1" s="291"/>
      <c r="HA1" s="291"/>
      <c r="HB1" s="291"/>
      <c r="HC1" s="291"/>
      <c r="HD1" s="291"/>
      <c r="HE1" s="291"/>
      <c r="HF1" s="291"/>
      <c r="HG1" s="291"/>
      <c r="HH1" s="291"/>
      <c r="HI1" s="291"/>
      <c r="HJ1" s="291"/>
      <c r="HK1" s="291"/>
      <c r="HL1" s="291"/>
      <c r="HM1" s="291"/>
      <c r="HN1" s="291"/>
      <c r="HO1" s="291"/>
      <c r="HP1" s="291"/>
      <c r="HQ1" s="291"/>
      <c r="HR1" s="291"/>
      <c r="HS1" s="291"/>
      <c r="HT1" s="291"/>
      <c r="HU1" s="291"/>
      <c r="HV1" s="291"/>
      <c r="HW1" s="291"/>
      <c r="HX1" s="291"/>
      <c r="HY1" s="291"/>
      <c r="HZ1" s="291"/>
      <c r="IA1" s="291"/>
      <c r="IB1" s="291"/>
      <c r="IC1" s="291"/>
      <c r="ID1" s="291"/>
      <c r="IE1" s="291"/>
      <c r="IF1" s="291"/>
      <c r="IG1" s="291"/>
      <c r="IH1" s="291"/>
      <c r="II1" s="291"/>
      <c r="IJ1" s="291"/>
      <c r="IK1" s="291"/>
      <c r="IL1" s="291"/>
      <c r="IM1" s="291"/>
      <c r="IN1" s="291"/>
      <c r="IO1" s="291"/>
      <c r="IP1" s="291"/>
      <c r="IQ1" s="291"/>
      <c r="IR1" s="291"/>
      <c r="IS1" s="291"/>
      <c r="IT1" s="291"/>
      <c r="IU1" s="291"/>
      <c r="IV1" s="291"/>
    </row>
    <row r="2" spans="1:256" s="295" customFormat="1" ht="16.5" hidden="1" customHeight="1">
      <c r="A2" s="292"/>
      <c r="B2" s="292"/>
      <c r="C2" s="293"/>
      <c r="D2" s="292"/>
      <c r="E2" s="292"/>
      <c r="F2" s="292"/>
      <c r="G2" s="292"/>
      <c r="H2" s="292"/>
      <c r="I2" s="292"/>
      <c r="J2" s="292"/>
      <c r="K2" s="292"/>
      <c r="L2" s="292"/>
      <c r="M2" s="325"/>
      <c r="N2" s="325"/>
      <c r="O2" s="325"/>
      <c r="P2" s="325"/>
      <c r="Q2" s="325"/>
      <c r="R2" s="325"/>
      <c r="S2" s="294"/>
      <c r="T2" s="294"/>
      <c r="U2" s="294"/>
      <c r="V2" s="294"/>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c r="DQ2" s="293"/>
      <c r="DR2" s="293"/>
      <c r="DS2" s="293"/>
      <c r="DT2" s="293"/>
      <c r="DU2" s="293"/>
      <c r="DV2" s="293"/>
      <c r="DW2" s="293"/>
      <c r="DX2" s="293"/>
      <c r="DY2" s="293"/>
      <c r="DZ2" s="293"/>
      <c r="EA2" s="293"/>
      <c r="EB2" s="293"/>
      <c r="EC2" s="293"/>
      <c r="ED2" s="293"/>
      <c r="EE2" s="293"/>
      <c r="EF2" s="293"/>
      <c r="EG2" s="293"/>
      <c r="EH2" s="293"/>
      <c r="EI2" s="293"/>
      <c r="EJ2" s="293"/>
      <c r="EK2" s="293"/>
      <c r="EL2" s="293"/>
      <c r="EM2" s="293"/>
      <c r="EN2" s="293"/>
      <c r="EO2" s="293"/>
      <c r="EP2" s="293"/>
      <c r="EQ2" s="293"/>
      <c r="ER2" s="293"/>
      <c r="ES2" s="293"/>
      <c r="ET2" s="293"/>
    </row>
    <row r="3" spans="1:256" s="109" customFormat="1" ht="3" customHeight="1">
      <c r="A3" s="108"/>
      <c r="B3" s="31"/>
      <c r="C3" s="197"/>
      <c r="D3" s="31"/>
      <c r="E3" s="31"/>
      <c r="F3" s="31"/>
      <c r="G3" s="31"/>
      <c r="H3" s="31"/>
      <c r="I3" s="31"/>
      <c r="J3" s="31"/>
      <c r="K3" s="31"/>
      <c r="L3" s="198"/>
      <c r="M3" s="182"/>
      <c r="N3" s="182"/>
      <c r="O3" s="182"/>
      <c r="P3" s="182"/>
      <c r="Q3" s="182"/>
      <c r="R3" s="182"/>
      <c r="S3" s="289"/>
      <c r="T3" s="289"/>
      <c r="U3" s="289"/>
      <c r="V3" s="289"/>
    </row>
    <row r="4" spans="1:256" s="109" customFormat="1" ht="22.5">
      <c r="A4" s="108"/>
      <c r="B4" s="31"/>
      <c r="C4" s="197"/>
      <c r="D4" s="627" t="s">
        <v>395</v>
      </c>
      <c r="E4" s="628"/>
      <c r="F4" s="628"/>
      <c r="G4" s="628"/>
      <c r="H4" s="629"/>
      <c r="I4" s="352"/>
      <c r="M4" s="182"/>
      <c r="N4" s="182"/>
      <c r="O4" s="182"/>
      <c r="P4" s="182"/>
      <c r="Q4" s="182"/>
      <c r="R4" s="182"/>
      <c r="S4" s="289"/>
      <c r="T4" s="289"/>
      <c r="U4" s="289"/>
      <c r="V4" s="289"/>
    </row>
    <row r="5" spans="1:256" s="109" customFormat="1" ht="3" hidden="1" customHeight="1">
      <c r="A5" s="108"/>
      <c r="B5" s="31"/>
      <c r="C5" s="197"/>
      <c r="D5" s="31"/>
      <c r="E5" s="31"/>
      <c r="F5" s="31"/>
      <c r="G5" s="31"/>
      <c r="H5" s="199"/>
      <c r="I5" s="199"/>
      <c r="J5" s="199"/>
      <c r="K5" s="199"/>
      <c r="L5" s="200"/>
      <c r="M5" s="182"/>
      <c r="N5" s="182"/>
      <c r="O5" s="182"/>
      <c r="P5" s="182"/>
      <c r="Q5" s="182"/>
      <c r="R5" s="182"/>
      <c r="S5" s="289"/>
      <c r="T5" s="289"/>
      <c r="U5" s="289"/>
      <c r="V5" s="289"/>
    </row>
    <row r="6" spans="1:256" s="109" customFormat="1" ht="20.100000000000001" hidden="1" customHeight="1">
      <c r="A6" s="110"/>
      <c r="B6" s="110"/>
      <c r="C6" s="197"/>
      <c r="D6" s="630"/>
      <c r="E6" s="630"/>
      <c r="F6" s="631" t="s">
        <v>83</v>
      </c>
      <c r="G6" s="631"/>
      <c r="H6" s="199"/>
      <c r="I6" s="199"/>
      <c r="J6" s="201"/>
      <c r="K6" s="202"/>
      <c r="L6" s="202"/>
      <c r="M6" s="182"/>
      <c r="N6" s="182"/>
      <c r="O6" s="182"/>
      <c r="P6" s="182"/>
      <c r="Q6" s="182"/>
      <c r="R6" s="182"/>
      <c r="S6" s="289"/>
      <c r="T6" s="289"/>
      <c r="U6" s="289"/>
      <c r="V6" s="289"/>
    </row>
    <row r="7" spans="1:256" ht="3" customHeight="1"/>
    <row r="8" spans="1:256" s="109" customFormat="1">
      <c r="A8" s="108"/>
      <c r="B8" s="31"/>
      <c r="C8" s="197"/>
      <c r="D8" s="618" t="s">
        <v>15</v>
      </c>
      <c r="E8" s="618"/>
      <c r="F8" s="618" t="s">
        <v>396</v>
      </c>
      <c r="G8" s="618"/>
      <c r="H8" s="618"/>
      <c r="I8" s="632" t="s">
        <v>397</v>
      </c>
      <c r="J8" s="632"/>
      <c r="K8" s="632"/>
      <c r="L8" s="632"/>
      <c r="M8" s="182"/>
      <c r="N8" s="182"/>
      <c r="O8" s="182"/>
      <c r="P8" s="182"/>
      <c r="Q8" s="182"/>
      <c r="R8" s="182"/>
      <c r="S8" s="289"/>
      <c r="T8" s="289"/>
      <c r="U8" s="289"/>
      <c r="V8" s="289"/>
    </row>
    <row r="9" spans="1:256" s="109" customFormat="1" ht="20.25" customHeight="1">
      <c r="A9" s="108"/>
      <c r="B9" s="31"/>
      <c r="C9" s="197"/>
      <c r="D9" s="204" t="s">
        <v>91</v>
      </c>
      <c r="E9" s="204" t="s">
        <v>398</v>
      </c>
      <c r="F9" s="623" t="s">
        <v>91</v>
      </c>
      <c r="G9" s="624"/>
      <c r="H9" s="205" t="s">
        <v>398</v>
      </c>
      <c r="I9" s="625" t="s">
        <v>91</v>
      </c>
      <c r="J9" s="625"/>
      <c r="K9" s="205" t="s">
        <v>398</v>
      </c>
      <c r="L9" s="205" t="s">
        <v>399</v>
      </c>
      <c r="M9" s="182"/>
      <c r="N9" s="182"/>
      <c r="O9" s="182"/>
      <c r="P9" s="182"/>
      <c r="Q9" s="182"/>
      <c r="R9" s="182"/>
      <c r="S9" s="289"/>
      <c r="T9" s="289"/>
      <c r="U9" s="289"/>
      <c r="V9" s="289"/>
    </row>
    <row r="10" spans="1:256" ht="12" customHeight="1">
      <c r="C10" s="213"/>
      <c r="D10" s="287" t="s">
        <v>92</v>
      </c>
      <c r="E10" s="287" t="s">
        <v>48</v>
      </c>
      <c r="F10" s="626" t="s">
        <v>49</v>
      </c>
      <c r="G10" s="626"/>
      <c r="H10" s="287" t="s">
        <v>50</v>
      </c>
      <c r="I10" s="626" t="s">
        <v>67</v>
      </c>
      <c r="J10" s="626"/>
      <c r="K10" s="287" t="s">
        <v>68</v>
      </c>
      <c r="L10" s="287" t="s">
        <v>182</v>
      </c>
      <c r="M10" s="203"/>
      <c r="N10" s="203"/>
      <c r="O10" s="203"/>
      <c r="P10" s="203"/>
      <c r="Q10" s="203"/>
      <c r="R10" s="203"/>
      <c r="S10" s="288"/>
      <c r="T10" s="288"/>
      <c r="U10" s="288"/>
      <c r="V10" s="288"/>
    </row>
    <row r="11" spans="1:256" s="109" customFormat="1" hidden="1">
      <c r="A11" s="31"/>
      <c r="B11" s="31"/>
      <c r="C11" s="197"/>
      <c r="D11" s="206">
        <v>0</v>
      </c>
      <c r="E11" s="207"/>
      <c r="F11" s="141"/>
      <c r="G11" s="141"/>
      <c r="H11" s="208"/>
      <c r="I11" s="209"/>
      <c r="J11" s="141"/>
      <c r="K11" s="208"/>
      <c r="L11" s="210"/>
      <c r="M11" s="328" t="s">
        <v>499</v>
      </c>
      <c r="N11" s="182"/>
      <c r="O11" s="182"/>
      <c r="P11" s="182" t="s">
        <v>497</v>
      </c>
      <c r="Q11" s="182" t="s">
        <v>498</v>
      </c>
      <c r="R11" s="182" t="s">
        <v>562</v>
      </c>
      <c r="S11" s="289"/>
      <c r="T11" s="289"/>
      <c r="U11" s="289"/>
      <c r="V11" s="289"/>
    </row>
    <row r="12" spans="1:256" customFormat="1" ht="0.95" customHeight="1">
      <c r="A12" s="77"/>
      <c r="B12" s="163" t="s">
        <v>403</v>
      </c>
      <c r="C12" s="620"/>
      <c r="D12" s="618">
        <v>1</v>
      </c>
      <c r="E12" s="621" t="s">
        <v>2888</v>
      </c>
      <c r="F12" s="285"/>
      <c r="G12" s="165">
        <v>0</v>
      </c>
      <c r="H12" s="290"/>
      <c r="I12" s="214"/>
      <c r="J12" s="324" t="s">
        <v>496</v>
      </c>
      <c r="K12" s="135"/>
      <c r="L12" s="226"/>
      <c r="M12" s="182">
        <f>mergeValue(H12)</f>
        <v>0</v>
      </c>
      <c r="N12" s="173"/>
      <c r="O12" s="173"/>
      <c r="P12" s="182" t="str">
        <f>IF(ISERROR(MATCH(Q12,MODesc,0)),"n","y")</f>
        <v>n</v>
      </c>
      <c r="Q12" s="173" t="s">
        <v>2888</v>
      </c>
      <c r="R12" s="182" t="str">
        <f>K12&amp;"("&amp;L12&amp;")"</f>
        <v>()</v>
      </c>
      <c r="S12" s="163"/>
      <c r="T12" s="163"/>
      <c r="U12" s="212"/>
      <c r="V12" s="163"/>
      <c r="W12" s="163"/>
      <c r="X12" s="163"/>
      <c r="Y12" s="161"/>
      <c r="Z12" s="161"/>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61"/>
      <c r="BW12" s="161"/>
      <c r="BX12" s="161"/>
      <c r="BY12" s="161"/>
      <c r="BZ12" s="161"/>
      <c r="CA12" s="161"/>
      <c r="CB12" s="161"/>
      <c r="CC12" s="161"/>
      <c r="CD12" s="161"/>
      <c r="CE12" s="161"/>
    </row>
    <row r="13" spans="1:256" customFormat="1" ht="0.95" customHeight="1">
      <c r="A13" s="77"/>
      <c r="B13" s="163" t="s">
        <v>403</v>
      </c>
      <c r="C13" s="620"/>
      <c r="D13" s="618"/>
      <c r="E13" s="622"/>
      <c r="F13" s="616"/>
      <c r="G13" s="618">
        <v>1</v>
      </c>
      <c r="H13" s="619" t="s">
        <v>1110</v>
      </c>
      <c r="I13" s="214"/>
      <c r="J13" s="324" t="s">
        <v>496</v>
      </c>
      <c r="K13" s="135"/>
      <c r="L13" s="226"/>
      <c r="M13" s="182" t="str">
        <f>mergeValue(H13)</f>
        <v>Кстовский муниципальный округ</v>
      </c>
      <c r="N13" s="173"/>
      <c r="O13" s="173"/>
      <c r="P13" s="173"/>
      <c r="Q13" s="173"/>
      <c r="R13" s="182" t="str">
        <f>K13&amp;"("&amp;L13&amp;")"</f>
        <v>()</v>
      </c>
      <c r="S13" s="163"/>
      <c r="T13" s="163"/>
      <c r="U13" s="212"/>
      <c r="V13" s="163"/>
      <c r="W13" s="163"/>
      <c r="X13" s="163"/>
      <c r="Y13" s="161"/>
      <c r="Z13" s="161"/>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61"/>
      <c r="BW13" s="161"/>
      <c r="BX13" s="161"/>
      <c r="BY13" s="161"/>
      <c r="BZ13" s="161"/>
      <c r="CA13" s="161"/>
      <c r="CB13" s="161"/>
      <c r="CC13" s="161"/>
      <c r="CD13" s="161"/>
      <c r="CE13" s="161"/>
    </row>
    <row r="14" spans="1:256" customFormat="1" ht="15" customHeight="1">
      <c r="A14" s="77"/>
      <c r="B14" s="163" t="s">
        <v>403</v>
      </c>
      <c r="C14" s="620"/>
      <c r="D14" s="618"/>
      <c r="E14" s="622"/>
      <c r="F14" s="617"/>
      <c r="G14" s="618"/>
      <c r="H14" s="619"/>
      <c r="I14" s="589"/>
      <c r="J14" s="165">
        <v>1</v>
      </c>
      <c r="K14" s="326" t="s">
        <v>1110</v>
      </c>
      <c r="L14" s="211" t="s">
        <v>1111</v>
      </c>
      <c r="M14" s="182" t="str">
        <f>mergeValue(H14)</f>
        <v>Кстовский муниципальный округ</v>
      </c>
      <c r="N14" s="173"/>
      <c r="O14" s="173"/>
      <c r="P14" s="173"/>
      <c r="Q14" s="173"/>
      <c r="R14" s="182" t="str">
        <f>K14&amp;" ("&amp;L14&amp;")"</f>
        <v>Кстовский муниципальный округ (22537000)</v>
      </c>
      <c r="S14" s="163"/>
      <c r="T14" s="163"/>
      <c r="U14" s="212"/>
      <c r="V14" s="163"/>
      <c r="W14" s="163"/>
      <c r="X14" s="163"/>
      <c r="Y14" s="161"/>
      <c r="Z14" s="161"/>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5"/>
      <c r="BU14" s="175"/>
      <c r="BV14" s="161"/>
      <c r="BW14" s="161"/>
      <c r="BX14" s="161"/>
      <c r="BY14" s="161"/>
      <c r="BZ14" s="161"/>
      <c r="CA14" s="161"/>
      <c r="CB14" s="161"/>
      <c r="CC14" s="161"/>
      <c r="CD14" s="161"/>
      <c r="CE14" s="161"/>
    </row>
    <row r="15" spans="1:256" s="109" customFormat="1" ht="0.95" customHeight="1">
      <c r="A15" s="31"/>
      <c r="B15" s="31" t="s">
        <v>400</v>
      </c>
      <c r="C15" s="197"/>
      <c r="D15" s="214"/>
      <c r="E15" s="174"/>
      <c r="F15" s="216"/>
      <c r="G15" s="216"/>
      <c r="H15" s="216"/>
      <c r="I15" s="216"/>
      <c r="J15" s="216"/>
      <c r="K15" s="216"/>
      <c r="L15" s="217"/>
      <c r="M15" s="328"/>
      <c r="N15" s="182"/>
      <c r="O15" s="182"/>
      <c r="P15" s="182"/>
      <c r="Q15" s="182" t="s">
        <v>18</v>
      </c>
      <c r="R15" s="182"/>
      <c r="S15" s="289"/>
      <c r="T15" s="289"/>
      <c r="U15" s="289"/>
      <c r="V15" s="289"/>
    </row>
    <row r="16" spans="1:256" s="109" customFormat="1" ht="21" customHeight="1">
      <c r="A16" s="108"/>
      <c r="B16" s="31"/>
      <c r="C16" s="197"/>
      <c r="D16" s="218"/>
      <c r="E16" s="218"/>
      <c r="F16" s="218"/>
      <c r="G16" s="218"/>
      <c r="H16" s="218"/>
      <c r="I16" s="218"/>
      <c r="J16" s="218"/>
      <c r="K16" s="218"/>
      <c r="L16" s="218"/>
      <c r="M16" s="182"/>
      <c r="N16" s="182"/>
      <c r="O16" s="182"/>
      <c r="P16" s="182"/>
      <c r="Q16" s="182"/>
      <c r="R16" s="182"/>
      <c r="S16" s="289"/>
      <c r="T16" s="289"/>
      <c r="U16" s="289"/>
      <c r="V16" s="289"/>
    </row>
    <row r="17" spans="1:22" s="109" customFormat="1">
      <c r="A17" s="108"/>
      <c r="B17" s="31"/>
      <c r="C17" s="197"/>
      <c r="D17" s="31"/>
      <c r="E17" s="31"/>
      <c r="F17" s="31"/>
      <c r="G17" s="31"/>
      <c r="H17" s="31"/>
      <c r="I17" s="31"/>
      <c r="J17" s="31"/>
      <c r="K17" s="31"/>
      <c r="L17" s="31"/>
      <c r="M17" s="182"/>
      <c r="N17" s="182"/>
      <c r="O17" s="182"/>
      <c r="P17" s="182"/>
      <c r="Q17" s="182"/>
      <c r="R17" s="182"/>
      <c r="S17" s="289"/>
      <c r="T17" s="289"/>
      <c r="U17" s="289"/>
      <c r="V17" s="289"/>
    </row>
    <row r="18" spans="1:22" s="109" customFormat="1" ht="0.75" customHeight="1">
      <c r="A18" s="108"/>
      <c r="B18" s="31"/>
      <c r="C18" s="197"/>
      <c r="D18" s="31"/>
      <c r="E18" s="31"/>
      <c r="F18" s="31"/>
      <c r="G18" s="31"/>
      <c r="H18" s="31"/>
      <c r="I18" s="31"/>
      <c r="J18" s="31"/>
      <c r="K18" s="31"/>
      <c r="L18" s="31"/>
      <c r="M18" s="182"/>
      <c r="N18" s="182"/>
      <c r="O18" s="182"/>
      <c r="P18" s="182"/>
      <c r="Q18" s="182"/>
      <c r="R18" s="182"/>
      <c r="S18" s="289"/>
      <c r="T18" s="289"/>
      <c r="U18" s="289"/>
      <c r="V18" s="289"/>
    </row>
    <row r="19" spans="1:22" s="220" customFormat="1" ht="10.5">
      <c r="A19" s="219"/>
      <c r="C19" s="221"/>
      <c r="D19" s="222"/>
      <c r="E19" s="222"/>
      <c r="M19" s="182"/>
      <c r="N19" s="182"/>
      <c r="O19" s="182"/>
      <c r="P19" s="182"/>
      <c r="Q19" s="182"/>
      <c r="R19" s="182"/>
      <c r="S19" s="289"/>
      <c r="T19" s="289"/>
      <c r="U19" s="289"/>
      <c r="V19" s="289"/>
    </row>
    <row r="20" spans="1:22" s="220" customFormat="1" ht="10.5">
      <c r="A20" s="219"/>
      <c r="C20" s="221"/>
      <c r="D20" s="222"/>
      <c r="E20" s="222"/>
      <c r="M20" s="182"/>
      <c r="N20" s="182"/>
      <c r="O20" s="182"/>
      <c r="P20" s="182"/>
      <c r="Q20" s="182"/>
      <c r="R20" s="182"/>
      <c r="S20" s="289"/>
      <c r="T20" s="289"/>
      <c r="U20" s="289"/>
      <c r="V20" s="289"/>
    </row>
  </sheetData>
  <sheetProtection algorithmName="SHA-512" hashValue="njynS6HWkjOBKlrWjZ1+suSPD9s5iRoJYSS+ER6OBiZWNjtkhTNQSqGI+y0kp4eTUU3vp190PeoAy2YMHOLR0A==" saltValue="vmpf+KbGAkJwVzDZKMfXaA=="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F13:F14"/>
    <mergeCell ref="G13:G14"/>
    <mergeCell ref="H13:H14"/>
    <mergeCell ref="C12:C14"/>
    <mergeCell ref="D12:D14"/>
    <mergeCell ref="E12:E14"/>
  </mergeCells>
  <dataValidations count="1">
    <dataValidation type="textLength" operator="lessThanOrEqual" allowBlank="1" showInputMessage="1" showErrorMessage="1" errorTitle="Ошибка" error="Допускается ввод не более 900 символов!" sqref="E12" xr:uid="{E8BB2AFA-E355-4537-AA05-58CD3CE5373D}">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1"/>
  <sheetViews>
    <sheetView showGridLines="0" zoomScaleNormal="100" workbookViewId="0"/>
  </sheetViews>
  <sheetFormatPr defaultRowHeight="11.25"/>
  <cols>
    <col min="1" max="1" width="9.140625" style="162"/>
    <col min="2" max="2" width="65.28515625" style="162" customWidth="1"/>
    <col min="3" max="3" width="41" style="162" customWidth="1"/>
    <col min="4" max="16384" width="9.140625" style="162"/>
  </cols>
  <sheetData>
    <row r="1" spans="1:2">
      <c r="A1" s="162" t="s">
        <v>328</v>
      </c>
      <c r="B1" s="162" t="s">
        <v>329</v>
      </c>
    </row>
    <row r="2" spans="1:2">
      <c r="A2" s="162">
        <v>4213775</v>
      </c>
      <c r="B2" s="162" t="s">
        <v>581</v>
      </c>
    </row>
    <row r="3" spans="1:2">
      <c r="A3" s="162">
        <v>4213784</v>
      </c>
      <c r="B3" s="162" t="s">
        <v>674</v>
      </c>
    </row>
    <row r="4" spans="1:2">
      <c r="A4" s="162">
        <v>4213781</v>
      </c>
      <c r="B4" s="162" t="s">
        <v>673</v>
      </c>
    </row>
    <row r="5" spans="1:2">
      <c r="A5" s="162">
        <v>4213776</v>
      </c>
      <c r="B5" s="162" t="s">
        <v>582</v>
      </c>
    </row>
    <row r="6" spans="1:2">
      <c r="A6" s="162">
        <v>4213777</v>
      </c>
      <c r="B6" s="162" t="s">
        <v>583</v>
      </c>
    </row>
    <row r="7" spans="1:2">
      <c r="A7" s="162">
        <v>4213778</v>
      </c>
      <c r="B7" s="162" t="s">
        <v>584</v>
      </c>
    </row>
    <row r="8" spans="1:2">
      <c r="A8" s="162">
        <v>4213780</v>
      </c>
      <c r="B8" s="162" t="s">
        <v>585</v>
      </c>
    </row>
    <row r="9" spans="1:2">
      <c r="A9" s="162">
        <v>4213779</v>
      </c>
      <c r="B9" s="162" t="s">
        <v>588</v>
      </c>
    </row>
    <row r="10" spans="1:2">
      <c r="A10" s="162">
        <v>4213783</v>
      </c>
      <c r="B10" s="162" t="s">
        <v>587</v>
      </c>
    </row>
    <row r="11" spans="1:2">
      <c r="A11" s="162">
        <v>4213782</v>
      </c>
      <c r="B11" s="162"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162"/>
    <col min="2" max="2" width="65.28515625" style="162" customWidth="1"/>
    <col min="3" max="3" width="41" style="162" customWidth="1"/>
    <col min="4" max="16384" width="9.140625" style="162"/>
  </cols>
  <sheetData>
    <row r="1" spans="1:2">
      <c r="A1" s="162" t="s">
        <v>328</v>
      </c>
      <c r="B1" s="162" t="s">
        <v>330</v>
      </c>
    </row>
    <row r="2" spans="1:2">
      <c r="A2" s="162">
        <v>4190064</v>
      </c>
      <c r="B2" s="162" t="s">
        <v>1366</v>
      </c>
    </row>
    <row r="3" spans="1:2">
      <c r="A3" s="162">
        <v>4190065</v>
      </c>
      <c r="B3" s="162" t="s">
        <v>1367</v>
      </c>
    </row>
    <row r="4" spans="1:2">
      <c r="A4" s="162">
        <v>4190066</v>
      </c>
      <c r="B4" s="162" t="s">
        <v>1368</v>
      </c>
    </row>
    <row r="5" spans="1:2">
      <c r="A5" s="162">
        <v>4190067</v>
      </c>
      <c r="B5" s="162" t="s">
        <v>1369</v>
      </c>
    </row>
    <row r="6" spans="1:2">
      <c r="A6" s="162">
        <v>4190068</v>
      </c>
      <c r="B6" s="162" t="s">
        <v>1370</v>
      </c>
    </row>
    <row r="7" spans="1:2">
      <c r="A7" s="162">
        <v>4190069</v>
      </c>
      <c r="B7" s="162" t="s">
        <v>1371</v>
      </c>
    </row>
    <row r="8" spans="1:2">
      <c r="A8" s="162">
        <v>4190070</v>
      </c>
      <c r="B8" s="162" t="s">
        <v>1372</v>
      </c>
    </row>
    <row r="9" spans="1:2">
      <c r="A9" s="162">
        <v>4190071</v>
      </c>
      <c r="B9" s="162" t="s">
        <v>1373</v>
      </c>
    </row>
    <row r="10" spans="1:2">
      <c r="A10" s="162">
        <v>4190072</v>
      </c>
      <c r="B10" s="162" t="s">
        <v>1374</v>
      </c>
    </row>
    <row r="11" spans="1:2">
      <c r="A11" s="162">
        <v>4190073</v>
      </c>
      <c r="B11" s="162" t="s">
        <v>1375</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46"/>
  </cols>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44"/>
  <sheetViews>
    <sheetView showGridLines="0" zoomScaleNormal="100" workbookViewId="0"/>
  </sheetViews>
  <sheetFormatPr defaultRowHeight="11.25"/>
  <cols>
    <col min="1" max="1" width="36.28515625" customWidth="1"/>
    <col min="2" max="2" width="21.140625" customWidth="1"/>
    <col min="3" max="16384" width="9.140625" style="2"/>
  </cols>
  <sheetData>
    <row r="1" spans="1:2">
      <c r="A1" s="3" t="s">
        <v>56</v>
      </c>
      <c r="B1" s="3"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B38" t="s">
        <v>278</v>
      </c>
    </row>
    <row r="39" spans="1:2">
      <c r="B39" t="s">
        <v>332</v>
      </c>
    </row>
    <row r="40" spans="1:2">
      <c r="B40" t="s">
        <v>198</v>
      </c>
    </row>
    <row r="41" spans="1:2">
      <c r="B41" t="s">
        <v>180</v>
      </c>
    </row>
    <row r="42" spans="1:2">
      <c r="B42" t="s">
        <v>177</v>
      </c>
    </row>
    <row r="43" spans="1:2">
      <c r="B43" t="s">
        <v>220</v>
      </c>
    </row>
    <row r="44" spans="1:2">
      <c r="B44" t="s">
        <v>178</v>
      </c>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3"/>
    </row>
    <row r="2" spans="1:1" ht="12">
      <c r="A2" s="13"/>
    </row>
    <row r="3" spans="1:1" ht="12">
      <c r="A3" s="13"/>
    </row>
    <row r="4" spans="1:1" ht="12">
      <c r="A4" s="13"/>
    </row>
    <row r="5" spans="1:1" ht="12">
      <c r="A5" s="13"/>
    </row>
    <row r="6" spans="1:1" ht="12">
      <c r="A6" s="13"/>
    </row>
    <row r="7" spans="1:1" ht="12">
      <c r="A7" s="13"/>
    </row>
    <row r="8" spans="1:1" ht="12">
      <c r="A8" s="13"/>
    </row>
    <row r="9" spans="1:1" ht="12">
      <c r="A9" s="13"/>
    </row>
    <row r="10" spans="1:1" ht="12">
      <c r="A10" s="13"/>
    </row>
    <row r="11" spans="1:1" ht="12">
      <c r="A11" s="13"/>
    </row>
    <row r="12" spans="1:1" ht="12">
      <c r="A12" s="13"/>
    </row>
    <row r="13" spans="1:1" ht="12">
      <c r="A13" s="13"/>
    </row>
    <row r="14" spans="1:1" ht="12">
      <c r="A14" s="13"/>
    </row>
    <row r="15" spans="1:1" ht="12">
      <c r="A15" s="13"/>
    </row>
    <row r="16" spans="1:1" ht="12">
      <c r="A16" s="13"/>
    </row>
    <row r="17" spans="1:1" ht="12">
      <c r="A17" s="13"/>
    </row>
    <row r="18" spans="1:1" ht="12">
      <c r="A18" s="13"/>
    </row>
    <row r="19" spans="1:1" ht="12">
      <c r="A19" s="13"/>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6384" width="9.140625" style="14"/>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6"/>
    <col min="27" max="36" width="9.140625" style="7"/>
    <col min="37" max="16384" width="9.140625" style="6"/>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E33" sqref="E33:W33"/>
    </sheetView>
  </sheetViews>
  <sheetFormatPr defaultRowHeight="11.25"/>
  <cols>
    <col min="1" max="2" width="3.7109375" style="180" hidden="1" customWidth="1"/>
    <col min="3" max="3" width="3.7109375" style="86" bestFit="1" customWidth="1"/>
    <col min="4" max="4" width="6.140625" style="86" customWidth="1"/>
    <col min="5" max="5" width="86" style="86" customWidth="1"/>
    <col min="6" max="6" width="33.85546875" style="86" customWidth="1"/>
    <col min="7" max="7" width="8.5703125" style="86" customWidth="1"/>
    <col min="8" max="8" width="3.7109375" style="86" customWidth="1"/>
    <col min="9" max="9" width="5.42578125" style="86" customWidth="1"/>
    <col min="10" max="10" width="47.85546875" style="86" customWidth="1"/>
    <col min="11" max="12" width="3.7109375" style="86" customWidth="1"/>
    <col min="13" max="13" width="5.7109375" style="86" customWidth="1"/>
    <col min="14" max="14" width="28.140625" style="86" customWidth="1"/>
    <col min="15" max="16" width="3.7109375" style="86" customWidth="1"/>
    <col min="17" max="17" width="5.7109375" style="86" customWidth="1"/>
    <col min="18" max="18" width="34.42578125" style="86" customWidth="1"/>
    <col min="19" max="20" width="3.7109375" style="86" customWidth="1"/>
    <col min="21" max="21" width="5.7109375" style="86" customWidth="1"/>
    <col min="22" max="22" width="34.42578125" style="86" customWidth="1"/>
    <col min="23" max="23" width="30.7109375" style="86" customWidth="1"/>
    <col min="24" max="24" width="3.7109375" style="86" customWidth="1"/>
    <col min="25" max="16384" width="9.140625" style="86"/>
  </cols>
  <sheetData>
    <row r="1" spans="1:24" ht="11.25" hidden="1" customHeight="1"/>
    <row r="2" spans="1:24" ht="11.25" hidden="1" customHeight="1"/>
    <row r="3" spans="1:24" ht="11.25" hidden="1" customHeight="1"/>
    <row r="4" spans="1:24" ht="3" customHeight="1"/>
    <row r="5" spans="1:24" s="103" customFormat="1" ht="29.1" customHeight="1">
      <c r="A5" s="181"/>
      <c r="B5" s="181"/>
      <c r="D5" s="627" t="s">
        <v>626</v>
      </c>
      <c r="E5" s="628"/>
      <c r="F5" s="628"/>
      <c r="G5" s="628"/>
      <c r="H5" s="628"/>
      <c r="I5" s="628"/>
      <c r="J5" s="629"/>
      <c r="K5" s="353"/>
      <c r="L5" s="154"/>
      <c r="M5" s="154"/>
      <c r="N5" s="154"/>
      <c r="O5" s="154"/>
      <c r="P5" s="154"/>
      <c r="Q5" s="154"/>
      <c r="R5" s="154"/>
      <c r="S5" s="154"/>
      <c r="T5" s="154"/>
      <c r="U5" s="154"/>
      <c r="V5" s="154"/>
      <c r="W5" s="154"/>
    </row>
    <row r="6" spans="1:24" s="378" customFormat="1" ht="3" customHeight="1">
      <c r="A6" s="183"/>
      <c r="B6" s="183"/>
      <c r="D6" s="657"/>
      <c r="E6" s="658"/>
      <c r="F6" s="658"/>
      <c r="G6" s="658"/>
      <c r="H6" s="658"/>
      <c r="I6" s="658"/>
      <c r="J6" s="659"/>
    </row>
    <row r="7" spans="1:24" s="378" customFormat="1" ht="5.25" hidden="1" customHeight="1">
      <c r="A7" s="183"/>
      <c r="B7" s="183"/>
      <c r="E7" s="660"/>
      <c r="F7" s="660"/>
      <c r="G7" s="649"/>
      <c r="H7" s="649"/>
      <c r="I7" s="649"/>
      <c r="J7" s="649"/>
    </row>
    <row r="8" spans="1:24" s="378" customFormat="1" ht="5.25" hidden="1" customHeight="1">
      <c r="A8" s="183"/>
      <c r="B8" s="183"/>
      <c r="E8" s="660"/>
      <c r="F8" s="660"/>
      <c r="G8" s="649"/>
      <c r="H8" s="649"/>
      <c r="I8" s="649"/>
      <c r="J8" s="649"/>
    </row>
    <row r="9" spans="1:24" s="378" customFormat="1" ht="5.25" hidden="1" customHeight="1">
      <c r="A9" s="183"/>
      <c r="B9" s="183"/>
      <c r="E9" s="660"/>
      <c r="F9" s="660"/>
      <c r="G9" s="649"/>
      <c r="H9" s="649"/>
      <c r="I9" s="649"/>
      <c r="J9" s="649"/>
    </row>
    <row r="10" spans="1:24" s="378" customFormat="1" ht="5.25" hidden="1">
      <c r="A10" s="183"/>
      <c r="B10" s="183"/>
      <c r="E10" s="661"/>
      <c r="F10" s="661"/>
      <c r="G10" s="504"/>
      <c r="H10" s="375"/>
    </row>
    <row r="11" spans="1:24" s="138" customFormat="1" ht="18.75" hidden="1" customHeight="1">
      <c r="A11" s="183"/>
      <c r="B11" s="183"/>
      <c r="D11" s="132"/>
      <c r="E11" s="662" t="s">
        <v>633</v>
      </c>
      <c r="F11" s="662"/>
      <c r="G11" s="591" t="s">
        <v>84</v>
      </c>
      <c r="H11" s="376"/>
      <c r="I11" s="145"/>
      <c r="J11" s="132"/>
      <c r="K11" s="133"/>
      <c r="L11" s="132"/>
      <c r="M11" s="132"/>
      <c r="N11" s="133"/>
      <c r="O11" s="133"/>
      <c r="P11" s="132"/>
      <c r="Q11" s="132"/>
      <c r="R11" s="133"/>
      <c r="S11" s="133"/>
      <c r="T11" s="132"/>
      <c r="U11" s="132"/>
      <c r="V11" s="133"/>
    </row>
    <row r="12" spans="1:24" s="378" customFormat="1" ht="18.75" hidden="1">
      <c r="A12" s="183"/>
      <c r="B12" s="183"/>
      <c r="E12" s="662" t="s">
        <v>634</v>
      </c>
      <c r="F12" s="662"/>
      <c r="G12" s="591" t="s">
        <v>84</v>
      </c>
      <c r="H12" s="376"/>
      <c r="I12" s="375"/>
      <c r="J12" s="377"/>
      <c r="K12" s="374"/>
      <c r="L12" s="374"/>
      <c r="M12" s="374"/>
      <c r="N12" s="373"/>
      <c r="O12" s="374"/>
      <c r="P12" s="374"/>
      <c r="Q12" s="374"/>
      <c r="R12" s="373"/>
      <c r="S12" s="374"/>
      <c r="T12" s="374"/>
      <c r="U12" s="374"/>
      <c r="V12" s="373"/>
    </row>
    <row r="13" spans="1:24" s="378" customFormat="1" ht="5.25" hidden="1" customHeight="1">
      <c r="A13" s="183"/>
      <c r="B13" s="183"/>
      <c r="E13" s="656"/>
      <c r="F13" s="656"/>
      <c r="G13" s="374"/>
      <c r="H13" s="375"/>
      <c r="I13" s="374"/>
      <c r="J13" s="374"/>
      <c r="K13" s="374"/>
      <c r="L13" s="374"/>
      <c r="M13" s="374"/>
      <c r="N13" s="373"/>
      <c r="O13" s="374"/>
      <c r="P13" s="374"/>
      <c r="Q13" s="374"/>
      <c r="R13" s="373"/>
      <c r="S13" s="374"/>
      <c r="T13" s="374"/>
      <c r="U13" s="374"/>
      <c r="V13" s="373"/>
    </row>
    <row r="14" spans="1:24" s="378" customFormat="1" ht="5.25" hidden="1" customHeight="1">
      <c r="A14" s="183"/>
      <c r="B14" s="183"/>
    </row>
    <row r="15" spans="1:24" s="372" customFormat="1" ht="5.25" hidden="1" customHeight="1">
      <c r="A15" s="180"/>
      <c r="B15" s="180"/>
    </row>
    <row r="16" spans="1:24" s="103" customFormat="1" ht="3" customHeight="1">
      <c r="A16" s="181"/>
      <c r="B16" s="181"/>
      <c r="D16" s="255"/>
      <c r="E16" s="255"/>
      <c r="F16" s="255"/>
      <c r="G16" s="255"/>
      <c r="H16" s="255"/>
      <c r="I16" s="255"/>
      <c r="J16" s="255"/>
      <c r="K16" s="255"/>
      <c r="L16" s="255"/>
      <c r="M16" s="255"/>
      <c r="N16" s="255"/>
      <c r="O16" s="255"/>
      <c r="P16" s="255"/>
      <c r="Q16" s="255"/>
      <c r="R16" s="255"/>
      <c r="S16" s="255"/>
      <c r="T16" s="255"/>
      <c r="U16" s="255"/>
      <c r="V16" s="255"/>
      <c r="W16" s="255"/>
      <c r="X16" s="134"/>
    </row>
    <row r="17" spans="1:23" ht="27" customHeight="1">
      <c r="D17" s="650" t="s">
        <v>91</v>
      </c>
      <c r="E17" s="650" t="s">
        <v>296</v>
      </c>
      <c r="F17" s="650" t="s">
        <v>79</v>
      </c>
      <c r="G17" s="650" t="s">
        <v>436</v>
      </c>
      <c r="H17" s="650" t="s">
        <v>91</v>
      </c>
      <c r="I17" s="650"/>
      <c r="J17" s="650" t="s">
        <v>19</v>
      </c>
      <c r="K17" s="652" t="s">
        <v>461</v>
      </c>
      <c r="L17" s="652"/>
      <c r="M17" s="652"/>
      <c r="N17" s="652"/>
      <c r="O17" s="652" t="s">
        <v>624</v>
      </c>
      <c r="P17" s="652"/>
      <c r="Q17" s="652"/>
      <c r="R17" s="652"/>
      <c r="S17" s="652" t="s">
        <v>625</v>
      </c>
      <c r="T17" s="652"/>
      <c r="U17" s="652"/>
      <c r="V17" s="652"/>
      <c r="W17" s="650" t="s">
        <v>243</v>
      </c>
    </row>
    <row r="18" spans="1:23" ht="30.75" customHeight="1">
      <c r="D18" s="650"/>
      <c r="E18" s="650"/>
      <c r="F18" s="650"/>
      <c r="G18" s="650"/>
      <c r="H18" s="650"/>
      <c r="I18" s="650"/>
      <c r="J18" s="650"/>
      <c r="K18" s="98" t="s">
        <v>299</v>
      </c>
      <c r="L18" s="650" t="s">
        <v>91</v>
      </c>
      <c r="M18" s="650"/>
      <c r="N18" s="98" t="s">
        <v>229</v>
      </c>
      <c r="O18" s="98" t="s">
        <v>299</v>
      </c>
      <c r="P18" s="650" t="s">
        <v>91</v>
      </c>
      <c r="Q18" s="650"/>
      <c r="R18" s="98" t="s">
        <v>229</v>
      </c>
      <c r="S18" s="98" t="s">
        <v>299</v>
      </c>
      <c r="T18" s="650" t="s">
        <v>91</v>
      </c>
      <c r="U18" s="650"/>
      <c r="V18" s="98" t="s">
        <v>398</v>
      </c>
      <c r="W18" s="650"/>
    </row>
    <row r="19" spans="1:23" ht="12" customHeight="1">
      <c r="A19" s="332"/>
      <c r="B19" s="332"/>
      <c r="D19" s="35" t="s">
        <v>92</v>
      </c>
      <c r="E19" s="35" t="s">
        <v>48</v>
      </c>
      <c r="F19" s="35" t="s">
        <v>49</v>
      </c>
      <c r="G19" s="35" t="s">
        <v>50</v>
      </c>
      <c r="H19" s="651" t="s">
        <v>67</v>
      </c>
      <c r="I19" s="651"/>
      <c r="J19" s="35" t="s">
        <v>68</v>
      </c>
      <c r="K19" s="35" t="s">
        <v>182</v>
      </c>
      <c r="L19" s="651" t="s">
        <v>183</v>
      </c>
      <c r="M19" s="651"/>
      <c r="N19" s="35" t="s">
        <v>207</v>
      </c>
      <c r="O19" s="35" t="s">
        <v>208</v>
      </c>
      <c r="P19" s="651" t="s">
        <v>209</v>
      </c>
      <c r="Q19" s="651"/>
      <c r="R19" s="35" t="s">
        <v>210</v>
      </c>
      <c r="S19" s="35" t="s">
        <v>209</v>
      </c>
      <c r="T19" s="651" t="s">
        <v>210</v>
      </c>
      <c r="U19" s="651"/>
      <c r="V19" s="35" t="s">
        <v>211</v>
      </c>
      <c r="W19" s="35" t="s">
        <v>212</v>
      </c>
    </row>
    <row r="20" spans="1:23" ht="14.25" hidden="1" customHeight="1">
      <c r="C20" s="253"/>
      <c r="D20" s="261">
        <v>0</v>
      </c>
      <c r="E20" s="329"/>
      <c r="F20" s="329"/>
      <c r="G20" s="104"/>
      <c r="H20" s="261"/>
      <c r="I20" s="261"/>
      <c r="J20" s="189"/>
      <c r="K20" s="104"/>
      <c r="L20" s="189"/>
      <c r="M20" s="189"/>
      <c r="N20" s="330"/>
      <c r="O20" s="104"/>
      <c r="P20" s="189"/>
      <c r="Q20" s="189"/>
      <c r="R20" s="331"/>
      <c r="S20" s="104"/>
      <c r="T20" s="189"/>
      <c r="U20" s="189"/>
      <c r="V20" s="331"/>
      <c r="W20" s="104"/>
    </row>
    <row r="21" spans="1:23" ht="17.100000000000001" customHeight="1">
      <c r="A21" s="176">
        <v>13</v>
      </c>
      <c r="B21" s="86"/>
      <c r="C21" s="253"/>
      <c r="D21" s="639">
        <v>1</v>
      </c>
      <c r="E21" s="640" t="s">
        <v>674</v>
      </c>
      <c r="F21" s="642" t="s">
        <v>1366</v>
      </c>
      <c r="G21" s="645" t="s">
        <v>84</v>
      </c>
      <c r="H21" s="639"/>
      <c r="I21" s="639">
        <v>1</v>
      </c>
      <c r="J21" s="653" t="s">
        <v>2889</v>
      </c>
      <c r="K21" s="635" t="s">
        <v>84</v>
      </c>
      <c r="L21" s="633"/>
      <c r="M21" s="633" t="s">
        <v>92</v>
      </c>
      <c r="N21" s="638"/>
      <c r="O21" s="635" t="s">
        <v>84</v>
      </c>
      <c r="P21" s="633"/>
      <c r="Q21" s="633" t="s">
        <v>92</v>
      </c>
      <c r="R21" s="634"/>
      <c r="S21" s="635" t="s">
        <v>84</v>
      </c>
      <c r="T21" s="104"/>
      <c r="U21" s="104" t="s">
        <v>92</v>
      </c>
      <c r="V21" s="590"/>
      <c r="W21" s="251"/>
    </row>
    <row r="22" spans="1:23" ht="17.100000000000001" customHeight="1">
      <c r="A22" s="176"/>
      <c r="B22" s="86"/>
      <c r="C22" s="138"/>
      <c r="D22" s="639"/>
      <c r="E22" s="640"/>
      <c r="F22" s="643"/>
      <c r="G22" s="645"/>
      <c r="H22" s="639"/>
      <c r="I22" s="639"/>
      <c r="J22" s="654"/>
      <c r="K22" s="635"/>
      <c r="L22" s="633"/>
      <c r="M22" s="633"/>
      <c r="N22" s="638"/>
      <c r="O22" s="635"/>
      <c r="P22" s="633"/>
      <c r="Q22" s="633"/>
      <c r="R22" s="634"/>
      <c r="S22" s="635"/>
      <c r="T22" s="536"/>
      <c r="U22" s="100"/>
      <c r="V22" s="101"/>
      <c r="W22" s="102"/>
    </row>
    <row r="23" spans="1:23" ht="17.100000000000001" customHeight="1">
      <c r="A23" s="176"/>
      <c r="B23" s="86"/>
      <c r="C23" s="138"/>
      <c r="D23" s="637"/>
      <c r="E23" s="641"/>
      <c r="F23" s="643"/>
      <c r="G23" s="636"/>
      <c r="H23" s="637"/>
      <c r="I23" s="637"/>
      <c r="J23" s="654"/>
      <c r="K23" s="636"/>
      <c r="L23" s="637"/>
      <c r="M23" s="637"/>
      <c r="N23" s="634"/>
      <c r="O23" s="636"/>
      <c r="P23" s="189"/>
      <c r="Q23" s="100"/>
      <c r="R23" s="101"/>
      <c r="S23" s="486"/>
      <c r="T23" s="486"/>
      <c r="U23" s="486"/>
      <c r="V23" s="486"/>
      <c r="W23" s="102"/>
    </row>
    <row r="24" spans="1:23" ht="15" customHeight="1">
      <c r="A24" s="176"/>
      <c r="B24" s="86"/>
      <c r="C24" s="138"/>
      <c r="D24" s="637"/>
      <c r="E24" s="641"/>
      <c r="F24" s="643"/>
      <c r="G24" s="636"/>
      <c r="H24" s="637"/>
      <c r="I24" s="637"/>
      <c r="J24" s="655"/>
      <c r="K24" s="636"/>
      <c r="L24" s="100"/>
      <c r="M24" s="101"/>
      <c r="N24" s="101"/>
      <c r="O24" s="101"/>
      <c r="P24" s="101"/>
      <c r="Q24" s="101"/>
      <c r="R24" s="101"/>
      <c r="S24" s="486"/>
      <c r="T24" s="486"/>
      <c r="U24" s="486"/>
      <c r="V24" s="486"/>
      <c r="W24" s="102"/>
    </row>
    <row r="25" spans="1:23" ht="15" customHeight="1">
      <c r="A25" s="176"/>
      <c r="B25" s="86"/>
      <c r="C25" s="138"/>
      <c r="D25" s="637"/>
      <c r="E25" s="641"/>
      <c r="F25" s="644"/>
      <c r="G25" s="636"/>
      <c r="H25" s="100"/>
      <c r="I25" s="101"/>
      <c r="J25" s="101"/>
      <c r="K25" s="101"/>
      <c r="L25" s="101"/>
      <c r="M25" s="101"/>
      <c r="N25" s="101"/>
      <c r="O25" s="101"/>
      <c r="P25" s="101"/>
      <c r="Q25" s="101"/>
      <c r="R25" s="101"/>
      <c r="S25" s="486"/>
      <c r="T25" s="486"/>
      <c r="U25" s="486"/>
      <c r="V25" s="486"/>
      <c r="W25" s="102"/>
    </row>
    <row r="26" spans="1:23" ht="17.100000000000001" customHeight="1">
      <c r="D26" s="100"/>
      <c r="E26" s="101"/>
      <c r="F26" s="101"/>
      <c r="G26" s="101"/>
      <c r="H26" s="101"/>
      <c r="I26" s="101"/>
      <c r="J26" s="101"/>
      <c r="K26" s="101"/>
      <c r="L26" s="101"/>
      <c r="M26" s="101"/>
      <c r="N26" s="101"/>
      <c r="O26" s="101"/>
      <c r="P26" s="101"/>
      <c r="Q26" s="101"/>
      <c r="R26" s="101"/>
      <c r="S26" s="101"/>
      <c r="T26" s="101"/>
      <c r="U26" s="101"/>
      <c r="V26" s="101"/>
      <c r="W26" s="102"/>
    </row>
    <row r="27" spans="1:23" ht="3" customHeight="1"/>
    <row r="28" spans="1:23" ht="11.25" hidden="1" customHeight="1"/>
    <row r="29" spans="1:23" ht="0.95" customHeight="1"/>
    <row r="30" spans="1:23" ht="23.25" customHeight="1"/>
    <row r="31" spans="1:23" ht="3" customHeight="1"/>
    <row r="32" spans="1:23" ht="17.100000000000001" customHeight="1">
      <c r="E32" s="646" t="s">
        <v>643</v>
      </c>
      <c r="F32" s="646"/>
      <c r="G32" s="646"/>
      <c r="H32" s="646"/>
      <c r="I32" s="646"/>
      <c r="J32" s="646"/>
      <c r="K32" s="646"/>
      <c r="L32" s="646"/>
      <c r="M32" s="646"/>
      <c r="N32" s="646"/>
      <c r="O32" s="646"/>
      <c r="P32" s="646"/>
      <c r="Q32" s="646"/>
      <c r="R32" s="646"/>
      <c r="S32" s="646"/>
      <c r="T32" s="646"/>
      <c r="U32" s="646"/>
      <c r="V32" s="646"/>
      <c r="W32" s="646"/>
    </row>
    <row r="33" spans="5:23" ht="36.950000000000003" customHeight="1">
      <c r="E33" s="647" t="s">
        <v>645</v>
      </c>
      <c r="F33" s="648"/>
      <c r="G33" s="648"/>
      <c r="H33" s="648"/>
      <c r="I33" s="648"/>
      <c r="J33" s="648"/>
      <c r="K33" s="648"/>
      <c r="L33" s="648"/>
      <c r="M33" s="648"/>
      <c r="N33" s="648"/>
      <c r="O33" s="648"/>
      <c r="P33" s="648"/>
      <c r="Q33" s="648"/>
      <c r="R33" s="648"/>
      <c r="S33" s="648"/>
      <c r="T33" s="648"/>
      <c r="U33" s="648"/>
      <c r="V33" s="648"/>
      <c r="W33" s="648"/>
    </row>
    <row r="34" spans="5:23" ht="17.100000000000001" customHeight="1">
      <c r="E34" s="647" t="s">
        <v>646</v>
      </c>
      <c r="F34" s="648"/>
      <c r="G34" s="648"/>
      <c r="H34" s="648"/>
      <c r="I34" s="648"/>
      <c r="J34" s="648"/>
      <c r="K34" s="648"/>
      <c r="L34" s="648"/>
      <c r="M34" s="648"/>
      <c r="N34" s="648"/>
      <c r="O34" s="648"/>
      <c r="P34" s="648"/>
      <c r="Q34" s="648"/>
      <c r="R34" s="648"/>
      <c r="S34" s="648"/>
      <c r="T34" s="648"/>
      <c r="U34" s="648"/>
      <c r="V34" s="648"/>
      <c r="W34" s="648"/>
    </row>
    <row r="35" spans="5:23" ht="27" customHeight="1">
      <c r="E35" s="647" t="s">
        <v>647</v>
      </c>
      <c r="F35" s="648"/>
      <c r="G35" s="648"/>
      <c r="H35" s="648"/>
      <c r="I35" s="648"/>
      <c r="J35" s="648"/>
      <c r="K35" s="648"/>
      <c r="L35" s="648"/>
      <c r="M35" s="648"/>
      <c r="N35" s="648"/>
      <c r="O35" s="648"/>
      <c r="P35" s="648"/>
      <c r="Q35" s="648"/>
      <c r="R35" s="648"/>
      <c r="S35" s="648"/>
      <c r="T35" s="648"/>
      <c r="U35" s="648"/>
      <c r="V35" s="648"/>
      <c r="W35" s="648"/>
    </row>
    <row r="36" spans="5:23" ht="17.100000000000001" customHeight="1">
      <c r="E36" s="647" t="s">
        <v>648</v>
      </c>
      <c r="F36" s="648"/>
      <c r="G36" s="648"/>
      <c r="H36" s="648"/>
      <c r="I36" s="648"/>
      <c r="J36" s="648"/>
      <c r="K36" s="648"/>
      <c r="L36" s="648"/>
      <c r="M36" s="648"/>
      <c r="N36" s="648"/>
      <c r="O36" s="648"/>
      <c r="P36" s="648"/>
      <c r="Q36" s="648"/>
      <c r="R36" s="648"/>
      <c r="S36" s="648"/>
      <c r="T36" s="648"/>
      <c r="U36" s="648"/>
      <c r="V36" s="648"/>
      <c r="W36" s="648"/>
    </row>
    <row r="37" spans="5:23" ht="15" customHeight="1">
      <c r="E37" s="489"/>
      <c r="F37" s="186"/>
      <c r="G37" s="186"/>
      <c r="H37" s="186"/>
      <c r="I37" s="186"/>
      <c r="J37" s="186"/>
      <c r="K37" s="186"/>
      <c r="L37" s="186"/>
      <c r="M37" s="186"/>
      <c r="N37" s="186"/>
      <c r="O37" s="186"/>
      <c r="P37" s="186"/>
      <c r="Q37" s="186"/>
      <c r="R37" s="186"/>
      <c r="S37" s="186"/>
      <c r="T37" s="186"/>
      <c r="U37" s="186"/>
      <c r="V37" s="186"/>
      <c r="W37" s="186"/>
    </row>
    <row r="38" spans="5:23" ht="15" customHeight="1">
      <c r="E38" s="646" t="s">
        <v>644</v>
      </c>
      <c r="F38" s="646"/>
      <c r="G38" s="646"/>
      <c r="H38" s="646"/>
      <c r="I38" s="646"/>
      <c r="J38" s="646"/>
      <c r="K38" s="646"/>
      <c r="L38" s="646"/>
      <c r="M38" s="646"/>
      <c r="N38" s="646"/>
      <c r="O38" s="646"/>
      <c r="P38" s="646"/>
      <c r="Q38" s="646"/>
      <c r="R38" s="646"/>
      <c r="S38" s="646"/>
      <c r="T38" s="646"/>
      <c r="U38" s="646"/>
      <c r="V38" s="646"/>
      <c r="W38" s="646"/>
    </row>
    <row r="39" spans="5:23" ht="17.100000000000001" customHeight="1">
      <c r="E39" s="647" t="s">
        <v>649</v>
      </c>
      <c r="F39" s="648"/>
      <c r="G39" s="648"/>
      <c r="H39" s="648"/>
      <c r="I39" s="648"/>
      <c r="J39" s="648"/>
      <c r="K39" s="648"/>
      <c r="L39" s="648"/>
      <c r="M39" s="648"/>
      <c r="N39" s="648"/>
      <c r="O39" s="648"/>
      <c r="P39" s="648"/>
      <c r="Q39" s="648"/>
      <c r="R39" s="648"/>
      <c r="S39" s="648"/>
      <c r="T39" s="648"/>
      <c r="U39" s="648"/>
      <c r="V39" s="648"/>
      <c r="W39" s="648"/>
    </row>
    <row r="40" spans="5:23" ht="17.100000000000001" customHeight="1">
      <c r="E40" s="647" t="s">
        <v>650</v>
      </c>
      <c r="F40" s="648"/>
      <c r="G40" s="648"/>
      <c r="H40" s="648"/>
      <c r="I40" s="648"/>
      <c r="J40" s="648"/>
      <c r="K40" s="648"/>
      <c r="L40" s="648"/>
      <c r="M40" s="648"/>
      <c r="N40" s="648"/>
      <c r="O40" s="648"/>
      <c r="P40" s="648"/>
      <c r="Q40" s="648"/>
      <c r="R40" s="648"/>
      <c r="S40" s="648"/>
      <c r="T40" s="648"/>
      <c r="U40" s="648"/>
      <c r="V40" s="648"/>
      <c r="W40" s="648"/>
    </row>
  </sheetData>
  <sheetProtection algorithmName="SHA-512" hashValue="+oaDczAczxd6fbMWtN3UsaFdrzC5hL12wrZgp+s3qpM2M/Ubjtl6XfLUcU7yYxTDD0xzSCO1mgQaSm4yF1GhuA==" saltValue="oJV+y82zM7ZaopOTXvhXqg==" spinCount="100000" sheet="1" objects="1" scenarios="1" formatColumns="0" formatRows="0"/>
  <dataConsolidate leftLabels="1" link="1"/>
  <mergeCells count="53">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E52E9E1F-A5B4-4960-AF9B-2C059BB75BFE}">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3BAAF01E-A65F-4FEC-8037-198FC45524BD}"/>
    <dataValidation type="textLength" operator="lessThanOrEqual" allowBlank="1" showInputMessage="1" showErrorMessage="1" errorTitle="Ошибка" error="Допускается ввод не более 900 символов!" sqref="V21:W21 R21:R22 J21" xr:uid="{D8DDCFB9-CF78-4923-AE56-BD1CE50EA90E}">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452"/>
  <sheetViews>
    <sheetView showGridLines="0" zoomScaleNormal="100" workbookViewId="0"/>
  </sheetViews>
  <sheetFormatPr defaultRowHeight="11.25"/>
  <cols>
    <col min="3" max="3" width="20.7109375" customWidth="1"/>
    <col min="4" max="4" width="25.140625" customWidth="1"/>
  </cols>
  <sheetData>
    <row r="1" spans="1:10">
      <c r="A1" s="805" t="s">
        <v>1365</v>
      </c>
      <c r="B1" s="805" t="s">
        <v>1381</v>
      </c>
      <c r="C1" s="805" t="s">
        <v>1382</v>
      </c>
      <c r="D1" s="805" t="s">
        <v>1383</v>
      </c>
      <c r="E1" s="805" t="s">
        <v>1384</v>
      </c>
      <c r="F1" s="805" t="s">
        <v>1385</v>
      </c>
      <c r="G1" s="805" t="s">
        <v>1386</v>
      </c>
      <c r="H1" s="805" t="s">
        <v>1387</v>
      </c>
      <c r="I1" s="805" t="s">
        <v>1388</v>
      </c>
    </row>
    <row r="2" spans="1:10">
      <c r="A2" s="805">
        <v>1</v>
      </c>
      <c r="B2" s="805" t="s">
        <v>1389</v>
      </c>
      <c r="C2" s="805" t="s">
        <v>96</v>
      </c>
      <c r="D2" s="805" t="s">
        <v>1390</v>
      </c>
      <c r="E2" s="805" t="s">
        <v>1391</v>
      </c>
      <c r="F2" s="805" t="s">
        <v>1392</v>
      </c>
      <c r="G2" s="805" t="s">
        <v>1393</v>
      </c>
      <c r="H2" s="805"/>
      <c r="I2" s="805"/>
      <c r="J2" t="s">
        <v>2878</v>
      </c>
    </row>
    <row r="3" spans="1:10">
      <c r="A3" s="805">
        <v>2</v>
      </c>
      <c r="B3" s="805" t="s">
        <v>1389</v>
      </c>
      <c r="C3" s="805" t="s">
        <v>96</v>
      </c>
      <c r="D3" s="805" t="s">
        <v>1394</v>
      </c>
      <c r="E3" s="805" t="s">
        <v>1395</v>
      </c>
      <c r="F3" s="805" t="s">
        <v>1396</v>
      </c>
      <c r="G3" s="805" t="s">
        <v>1397</v>
      </c>
      <c r="H3" s="805"/>
      <c r="I3" s="805"/>
      <c r="J3" t="s">
        <v>2878</v>
      </c>
    </row>
    <row r="4" spans="1:10">
      <c r="A4" s="805">
        <v>3</v>
      </c>
      <c r="B4" s="805" t="s">
        <v>1389</v>
      </c>
      <c r="C4" s="805" t="s">
        <v>96</v>
      </c>
      <c r="D4" s="805" t="s">
        <v>1398</v>
      </c>
      <c r="E4" s="805" t="s">
        <v>1399</v>
      </c>
      <c r="F4" s="805" t="s">
        <v>1400</v>
      </c>
      <c r="G4" s="805" t="s">
        <v>1401</v>
      </c>
      <c r="H4" s="805" t="s">
        <v>1402</v>
      </c>
      <c r="I4" s="805"/>
      <c r="J4" t="s">
        <v>2878</v>
      </c>
    </row>
    <row r="5" spans="1:10">
      <c r="A5" s="805">
        <v>4</v>
      </c>
      <c r="B5" s="805" t="s">
        <v>1389</v>
      </c>
      <c r="C5" s="805" t="s">
        <v>96</v>
      </c>
      <c r="D5" s="805" t="s">
        <v>1403</v>
      </c>
      <c r="E5" s="805" t="s">
        <v>1404</v>
      </c>
      <c r="F5" s="805" t="s">
        <v>1405</v>
      </c>
      <c r="G5" s="805" t="s">
        <v>1406</v>
      </c>
      <c r="H5" s="805"/>
      <c r="I5" s="805"/>
      <c r="J5" t="s">
        <v>2878</v>
      </c>
    </row>
    <row r="6" spans="1:10">
      <c r="A6" s="805">
        <v>5</v>
      </c>
      <c r="B6" s="805" t="s">
        <v>1389</v>
      </c>
      <c r="C6" s="805" t="s">
        <v>96</v>
      </c>
      <c r="D6" s="805" t="s">
        <v>1407</v>
      </c>
      <c r="E6" s="805" t="s">
        <v>1408</v>
      </c>
      <c r="F6" s="805" t="s">
        <v>1409</v>
      </c>
      <c r="G6" s="805" t="s">
        <v>1397</v>
      </c>
      <c r="H6" s="805"/>
      <c r="I6" s="805"/>
      <c r="J6" t="s">
        <v>2878</v>
      </c>
    </row>
    <row r="7" spans="1:10">
      <c r="A7" s="805">
        <v>6</v>
      </c>
      <c r="B7" s="805" t="s">
        <v>1389</v>
      </c>
      <c r="C7" s="805" t="s">
        <v>96</v>
      </c>
      <c r="D7" s="805" t="s">
        <v>1410</v>
      </c>
      <c r="E7" s="805" t="s">
        <v>1411</v>
      </c>
      <c r="F7" s="805" t="s">
        <v>1412</v>
      </c>
      <c r="G7" s="805" t="s">
        <v>1406</v>
      </c>
      <c r="H7" s="805"/>
      <c r="I7" s="805"/>
      <c r="J7" t="s">
        <v>2878</v>
      </c>
    </row>
    <row r="8" spans="1:10">
      <c r="A8" s="805">
        <v>7</v>
      </c>
      <c r="B8" s="805" t="s">
        <v>1389</v>
      </c>
      <c r="C8" s="805" t="s">
        <v>96</v>
      </c>
      <c r="D8" s="805" t="s">
        <v>1413</v>
      </c>
      <c r="E8" s="805" t="s">
        <v>1414</v>
      </c>
      <c r="F8" s="805" t="s">
        <v>1415</v>
      </c>
      <c r="G8" s="805" t="s">
        <v>1416</v>
      </c>
      <c r="H8" s="805"/>
      <c r="I8" s="805" t="s">
        <v>1417</v>
      </c>
      <c r="J8" t="s">
        <v>2878</v>
      </c>
    </row>
    <row r="9" spans="1:10">
      <c r="A9" s="805">
        <v>8</v>
      </c>
      <c r="B9" s="805" t="s">
        <v>1389</v>
      </c>
      <c r="C9" s="805" t="s">
        <v>96</v>
      </c>
      <c r="D9" s="805" t="s">
        <v>1418</v>
      </c>
      <c r="E9" s="805" t="s">
        <v>1419</v>
      </c>
      <c r="F9" s="805" t="s">
        <v>1420</v>
      </c>
      <c r="G9" s="805" t="s">
        <v>1421</v>
      </c>
      <c r="H9" s="805"/>
      <c r="I9" s="805"/>
      <c r="J9" t="s">
        <v>2878</v>
      </c>
    </row>
    <row r="10" spans="1:10">
      <c r="A10" s="805">
        <v>9</v>
      </c>
      <c r="B10" s="805" t="s">
        <v>1389</v>
      </c>
      <c r="C10" s="805" t="s">
        <v>96</v>
      </c>
      <c r="D10" s="805" t="s">
        <v>1422</v>
      </c>
      <c r="E10" s="805" t="s">
        <v>1423</v>
      </c>
      <c r="F10" s="805" t="s">
        <v>1424</v>
      </c>
      <c r="G10" s="805" t="s">
        <v>1425</v>
      </c>
      <c r="H10" s="805"/>
      <c r="I10" s="805"/>
      <c r="J10" t="s">
        <v>2878</v>
      </c>
    </row>
    <row r="11" spans="1:10">
      <c r="A11" s="805">
        <v>10</v>
      </c>
      <c r="B11" s="805" t="s">
        <v>1389</v>
      </c>
      <c r="C11" s="805" t="s">
        <v>96</v>
      </c>
      <c r="D11" s="805" t="s">
        <v>1426</v>
      </c>
      <c r="E11" s="805" t="s">
        <v>1427</v>
      </c>
      <c r="F11" s="805" t="s">
        <v>1428</v>
      </c>
      <c r="G11" s="805" t="s">
        <v>1416</v>
      </c>
      <c r="H11" s="805"/>
      <c r="I11" s="805"/>
      <c r="J11" t="s">
        <v>2878</v>
      </c>
    </row>
    <row r="12" spans="1:10">
      <c r="A12" s="805">
        <v>11</v>
      </c>
      <c r="B12" s="805" t="s">
        <v>1389</v>
      </c>
      <c r="C12" s="805" t="s">
        <v>96</v>
      </c>
      <c r="D12" s="805" t="s">
        <v>1429</v>
      </c>
      <c r="E12" s="805" t="s">
        <v>1430</v>
      </c>
      <c r="F12" s="805" t="s">
        <v>1431</v>
      </c>
      <c r="G12" s="805" t="s">
        <v>1432</v>
      </c>
      <c r="H12" s="805"/>
      <c r="I12" s="805"/>
      <c r="J12" t="s">
        <v>2878</v>
      </c>
    </row>
    <row r="13" spans="1:10">
      <c r="A13" s="805">
        <v>12</v>
      </c>
      <c r="B13" s="805" t="s">
        <v>1389</v>
      </c>
      <c r="C13" s="805" t="s">
        <v>96</v>
      </c>
      <c r="D13" s="805" t="s">
        <v>1433</v>
      </c>
      <c r="E13" s="805" t="s">
        <v>1434</v>
      </c>
      <c r="F13" s="805" t="s">
        <v>1435</v>
      </c>
      <c r="G13" s="805" t="s">
        <v>1425</v>
      </c>
      <c r="H13" s="805"/>
      <c r="I13" s="805"/>
      <c r="J13" t="s">
        <v>2878</v>
      </c>
    </row>
    <row r="14" spans="1:10">
      <c r="A14" s="805">
        <v>13</v>
      </c>
      <c r="B14" s="805" t="s">
        <v>1389</v>
      </c>
      <c r="C14" s="805" t="s">
        <v>96</v>
      </c>
      <c r="D14" s="805" t="s">
        <v>1436</v>
      </c>
      <c r="E14" s="805" t="s">
        <v>1437</v>
      </c>
      <c r="F14" s="805" t="s">
        <v>1438</v>
      </c>
      <c r="G14" s="805" t="s">
        <v>1439</v>
      </c>
      <c r="H14" s="805"/>
      <c r="I14" s="805"/>
      <c r="J14" t="s">
        <v>2878</v>
      </c>
    </row>
    <row r="15" spans="1:10">
      <c r="A15" s="805">
        <v>14</v>
      </c>
      <c r="B15" s="805" t="s">
        <v>1389</v>
      </c>
      <c r="C15" s="805" t="s">
        <v>96</v>
      </c>
      <c r="D15" s="805" t="s">
        <v>1440</v>
      </c>
      <c r="E15" s="805" t="s">
        <v>1441</v>
      </c>
      <c r="F15" s="805" t="s">
        <v>1442</v>
      </c>
      <c r="G15" s="805" t="s">
        <v>1443</v>
      </c>
      <c r="H15" s="805"/>
      <c r="I15" s="805"/>
      <c r="J15" t="s">
        <v>2878</v>
      </c>
    </row>
    <row r="16" spans="1:10">
      <c r="A16" s="805">
        <v>15</v>
      </c>
      <c r="B16" s="805" t="s">
        <v>1389</v>
      </c>
      <c r="C16" s="805" t="s">
        <v>96</v>
      </c>
      <c r="D16" s="805" t="s">
        <v>1444</v>
      </c>
      <c r="E16" s="805" t="s">
        <v>1445</v>
      </c>
      <c r="F16" s="805" t="s">
        <v>1446</v>
      </c>
      <c r="G16" s="805" t="s">
        <v>1447</v>
      </c>
      <c r="H16" s="805"/>
      <c r="I16" s="805"/>
      <c r="J16" t="s">
        <v>2878</v>
      </c>
    </row>
    <row r="17" spans="1:10">
      <c r="A17" s="805">
        <v>16</v>
      </c>
      <c r="B17" s="805" t="s">
        <v>1389</v>
      </c>
      <c r="C17" s="805" t="s">
        <v>96</v>
      </c>
      <c r="D17" s="805" t="s">
        <v>1448</v>
      </c>
      <c r="E17" s="805" t="s">
        <v>1449</v>
      </c>
      <c r="F17" s="805" t="s">
        <v>1450</v>
      </c>
      <c r="G17" s="805" t="s">
        <v>1425</v>
      </c>
      <c r="H17" s="805"/>
      <c r="I17" s="805"/>
      <c r="J17" t="s">
        <v>2878</v>
      </c>
    </row>
    <row r="18" spans="1:10">
      <c r="A18" s="805">
        <v>17</v>
      </c>
      <c r="B18" s="805" t="s">
        <v>1389</v>
      </c>
      <c r="C18" s="805" t="s">
        <v>96</v>
      </c>
      <c r="D18" s="805" t="s">
        <v>1451</v>
      </c>
      <c r="E18" s="805" t="s">
        <v>1452</v>
      </c>
      <c r="F18" s="805" t="s">
        <v>1453</v>
      </c>
      <c r="G18" s="805" t="s">
        <v>1454</v>
      </c>
      <c r="H18" s="805"/>
      <c r="I18" s="805"/>
      <c r="J18" t="s">
        <v>2878</v>
      </c>
    </row>
    <row r="19" spans="1:10">
      <c r="A19" s="805">
        <v>18</v>
      </c>
      <c r="B19" s="805" t="s">
        <v>1389</v>
      </c>
      <c r="C19" s="805" t="s">
        <v>96</v>
      </c>
      <c r="D19" s="805" t="s">
        <v>1455</v>
      </c>
      <c r="E19" s="805" t="s">
        <v>1456</v>
      </c>
      <c r="F19" s="805" t="s">
        <v>1457</v>
      </c>
      <c r="G19" s="805" t="s">
        <v>1458</v>
      </c>
      <c r="H19" s="805"/>
      <c r="I19" s="805"/>
      <c r="J19" t="s">
        <v>2878</v>
      </c>
    </row>
    <row r="20" spans="1:10">
      <c r="A20" s="805">
        <v>19</v>
      </c>
      <c r="B20" s="805" t="s">
        <v>1389</v>
      </c>
      <c r="C20" s="805" t="s">
        <v>96</v>
      </c>
      <c r="D20" s="805" t="s">
        <v>1459</v>
      </c>
      <c r="E20" s="805" t="s">
        <v>1460</v>
      </c>
      <c r="F20" s="805" t="s">
        <v>1461</v>
      </c>
      <c r="G20" s="805" t="s">
        <v>1454</v>
      </c>
      <c r="H20" s="805"/>
      <c r="I20" s="805"/>
      <c r="J20" t="s">
        <v>2878</v>
      </c>
    </row>
    <row r="21" spans="1:10">
      <c r="A21" s="805">
        <v>20</v>
      </c>
      <c r="B21" s="805" t="s">
        <v>1389</v>
      </c>
      <c r="C21" s="805" t="s">
        <v>96</v>
      </c>
      <c r="D21" s="805" t="s">
        <v>1462</v>
      </c>
      <c r="E21" s="805" t="s">
        <v>1463</v>
      </c>
      <c r="F21" s="805" t="s">
        <v>1464</v>
      </c>
      <c r="G21" s="805" t="s">
        <v>1421</v>
      </c>
      <c r="H21" s="805"/>
      <c r="I21" s="805"/>
      <c r="J21" t="s">
        <v>2878</v>
      </c>
    </row>
    <row r="22" spans="1:10">
      <c r="A22" s="805">
        <v>21</v>
      </c>
      <c r="B22" s="805" t="s">
        <v>1389</v>
      </c>
      <c r="C22" s="805" t="s">
        <v>96</v>
      </c>
      <c r="D22" s="805" t="s">
        <v>1465</v>
      </c>
      <c r="E22" s="805" t="s">
        <v>1466</v>
      </c>
      <c r="F22" s="805" t="s">
        <v>1467</v>
      </c>
      <c r="G22" s="805" t="s">
        <v>1468</v>
      </c>
      <c r="H22" s="805"/>
      <c r="I22" s="805"/>
      <c r="J22" t="s">
        <v>2878</v>
      </c>
    </row>
    <row r="23" spans="1:10">
      <c r="A23" s="805">
        <v>22</v>
      </c>
      <c r="B23" s="805" t="s">
        <v>1389</v>
      </c>
      <c r="C23" s="805" t="s">
        <v>96</v>
      </c>
      <c r="D23" s="805" t="s">
        <v>1469</v>
      </c>
      <c r="E23" s="805" t="s">
        <v>1470</v>
      </c>
      <c r="F23" s="805" t="s">
        <v>1471</v>
      </c>
      <c r="G23" s="805" t="s">
        <v>1397</v>
      </c>
      <c r="H23" s="805" t="s">
        <v>1472</v>
      </c>
      <c r="I23" s="805"/>
      <c r="J23" t="s">
        <v>2878</v>
      </c>
    </row>
    <row r="24" spans="1:10">
      <c r="A24" s="805">
        <v>23</v>
      </c>
      <c r="B24" s="805" t="s">
        <v>1389</v>
      </c>
      <c r="C24" s="805" t="s">
        <v>96</v>
      </c>
      <c r="D24" s="805" t="s">
        <v>1473</v>
      </c>
      <c r="E24" s="805" t="s">
        <v>1474</v>
      </c>
      <c r="F24" s="805" t="s">
        <v>1475</v>
      </c>
      <c r="G24" s="805" t="s">
        <v>1454</v>
      </c>
      <c r="H24" s="805"/>
      <c r="I24" s="805"/>
      <c r="J24" t="s">
        <v>2878</v>
      </c>
    </row>
    <row r="25" spans="1:10">
      <c r="A25" s="805">
        <v>24</v>
      </c>
      <c r="B25" s="805" t="s">
        <v>1389</v>
      </c>
      <c r="C25" s="805" t="s">
        <v>96</v>
      </c>
      <c r="D25" s="805" t="s">
        <v>1476</v>
      </c>
      <c r="E25" s="805" t="s">
        <v>1477</v>
      </c>
      <c r="F25" s="805" t="s">
        <v>1478</v>
      </c>
      <c r="G25" s="805" t="s">
        <v>1406</v>
      </c>
      <c r="H25" s="805"/>
      <c r="I25" s="805"/>
      <c r="J25" t="s">
        <v>2878</v>
      </c>
    </row>
    <row r="26" spans="1:10">
      <c r="A26" s="805">
        <v>25</v>
      </c>
      <c r="B26" s="805" t="s">
        <v>1389</v>
      </c>
      <c r="C26" s="805" t="s">
        <v>96</v>
      </c>
      <c r="D26" s="805" t="s">
        <v>1479</v>
      </c>
      <c r="E26" s="805" t="s">
        <v>1480</v>
      </c>
      <c r="F26" s="805" t="s">
        <v>1481</v>
      </c>
      <c r="G26" s="805" t="s">
        <v>1421</v>
      </c>
      <c r="H26" s="805"/>
      <c r="I26" s="805"/>
      <c r="J26" t="s">
        <v>2878</v>
      </c>
    </row>
    <row r="27" spans="1:10">
      <c r="A27" s="805">
        <v>26</v>
      </c>
      <c r="B27" s="805" t="s">
        <v>1389</v>
      </c>
      <c r="C27" s="805" t="s">
        <v>96</v>
      </c>
      <c r="D27" s="805" t="s">
        <v>1482</v>
      </c>
      <c r="E27" s="805" t="s">
        <v>1483</v>
      </c>
      <c r="F27" s="805" t="s">
        <v>1484</v>
      </c>
      <c r="G27" s="805" t="s">
        <v>1485</v>
      </c>
      <c r="H27" s="805" t="s">
        <v>1486</v>
      </c>
      <c r="I27" s="805"/>
      <c r="J27" t="s">
        <v>2878</v>
      </c>
    </row>
    <row r="28" spans="1:10">
      <c r="A28" s="805">
        <v>27</v>
      </c>
      <c r="B28" s="805" t="s">
        <v>1389</v>
      </c>
      <c r="C28" s="805" t="s">
        <v>96</v>
      </c>
      <c r="D28" s="805" t="s">
        <v>1487</v>
      </c>
      <c r="E28" s="805" t="s">
        <v>1488</v>
      </c>
      <c r="F28" s="805" t="s">
        <v>1489</v>
      </c>
      <c r="G28" s="805" t="s">
        <v>1485</v>
      </c>
      <c r="H28" s="805"/>
      <c r="I28" s="805"/>
      <c r="J28" t="s">
        <v>2878</v>
      </c>
    </row>
    <row r="29" spans="1:10">
      <c r="A29" s="805">
        <v>28</v>
      </c>
      <c r="B29" s="805" t="s">
        <v>1389</v>
      </c>
      <c r="C29" s="805" t="s">
        <v>96</v>
      </c>
      <c r="D29" s="805" t="s">
        <v>1490</v>
      </c>
      <c r="E29" s="805" t="s">
        <v>1491</v>
      </c>
      <c r="F29" s="805" t="s">
        <v>1492</v>
      </c>
      <c r="G29" s="805" t="s">
        <v>1397</v>
      </c>
      <c r="H29" s="805"/>
      <c r="I29" s="805"/>
      <c r="J29" t="s">
        <v>2878</v>
      </c>
    </row>
    <row r="30" spans="1:10">
      <c r="A30" s="805">
        <v>29</v>
      </c>
      <c r="B30" s="805" t="s">
        <v>1389</v>
      </c>
      <c r="C30" s="805" t="s">
        <v>96</v>
      </c>
      <c r="D30" s="805" t="s">
        <v>1493</v>
      </c>
      <c r="E30" s="805" t="s">
        <v>1494</v>
      </c>
      <c r="F30" s="805" t="s">
        <v>1495</v>
      </c>
      <c r="G30" s="805" t="s">
        <v>1496</v>
      </c>
      <c r="H30" s="805"/>
      <c r="I30" s="805"/>
      <c r="J30" t="s">
        <v>2878</v>
      </c>
    </row>
    <row r="31" spans="1:10">
      <c r="A31" s="805">
        <v>30</v>
      </c>
      <c r="B31" s="805" t="s">
        <v>1389</v>
      </c>
      <c r="C31" s="805" t="s">
        <v>96</v>
      </c>
      <c r="D31" s="805" t="s">
        <v>1497</v>
      </c>
      <c r="E31" s="805" t="s">
        <v>1498</v>
      </c>
      <c r="F31" s="805" t="s">
        <v>1499</v>
      </c>
      <c r="G31" s="805" t="s">
        <v>1432</v>
      </c>
      <c r="H31" s="805"/>
      <c r="I31" s="805"/>
      <c r="J31" t="s">
        <v>2878</v>
      </c>
    </row>
    <row r="32" spans="1:10">
      <c r="A32" s="805">
        <v>31</v>
      </c>
      <c r="B32" s="805" t="s">
        <v>1389</v>
      </c>
      <c r="C32" s="805" t="s">
        <v>96</v>
      </c>
      <c r="D32" s="805" t="s">
        <v>1500</v>
      </c>
      <c r="E32" s="805" t="s">
        <v>1501</v>
      </c>
      <c r="F32" s="805" t="s">
        <v>1502</v>
      </c>
      <c r="G32" s="805" t="s">
        <v>1458</v>
      </c>
      <c r="H32" s="805"/>
      <c r="I32" s="805"/>
      <c r="J32" t="s">
        <v>2878</v>
      </c>
    </row>
    <row r="33" spans="1:10">
      <c r="A33" s="805">
        <v>32</v>
      </c>
      <c r="B33" s="805" t="s">
        <v>1389</v>
      </c>
      <c r="C33" s="805" t="s">
        <v>96</v>
      </c>
      <c r="D33" s="805" t="s">
        <v>1503</v>
      </c>
      <c r="E33" s="805" t="s">
        <v>1504</v>
      </c>
      <c r="F33" s="805" t="s">
        <v>1505</v>
      </c>
      <c r="G33" s="805" t="s">
        <v>1397</v>
      </c>
      <c r="H33" s="805"/>
      <c r="I33" s="805"/>
      <c r="J33" t="s">
        <v>2878</v>
      </c>
    </row>
    <row r="34" spans="1:10">
      <c r="A34" s="805">
        <v>33</v>
      </c>
      <c r="B34" s="805" t="s">
        <v>1389</v>
      </c>
      <c r="C34" s="805" t="s">
        <v>96</v>
      </c>
      <c r="D34" s="805" t="s">
        <v>1506</v>
      </c>
      <c r="E34" s="805" t="s">
        <v>1507</v>
      </c>
      <c r="F34" s="805" t="s">
        <v>1508</v>
      </c>
      <c r="G34" s="805" t="s">
        <v>1509</v>
      </c>
      <c r="H34" s="805"/>
      <c r="I34" s="805"/>
      <c r="J34" t="s">
        <v>2878</v>
      </c>
    </row>
    <row r="35" spans="1:10">
      <c r="A35" s="805">
        <v>34</v>
      </c>
      <c r="B35" s="805" t="s">
        <v>1389</v>
      </c>
      <c r="C35" s="805" t="s">
        <v>96</v>
      </c>
      <c r="D35" s="805" t="s">
        <v>1510</v>
      </c>
      <c r="E35" s="805" t="s">
        <v>1511</v>
      </c>
      <c r="F35" s="805" t="s">
        <v>1512</v>
      </c>
      <c r="G35" s="805" t="s">
        <v>1513</v>
      </c>
      <c r="H35" s="805"/>
      <c r="I35" s="805"/>
      <c r="J35" t="s">
        <v>2878</v>
      </c>
    </row>
    <row r="36" spans="1:10">
      <c r="A36" s="805">
        <v>35</v>
      </c>
      <c r="B36" s="805" t="s">
        <v>1389</v>
      </c>
      <c r="C36" s="805" t="s">
        <v>96</v>
      </c>
      <c r="D36" s="805" t="s">
        <v>1514</v>
      </c>
      <c r="E36" s="805" t="s">
        <v>1515</v>
      </c>
      <c r="F36" s="805" t="s">
        <v>1516</v>
      </c>
      <c r="G36" s="805" t="s">
        <v>1397</v>
      </c>
      <c r="H36" s="805"/>
      <c r="I36" s="805"/>
      <c r="J36" t="s">
        <v>2878</v>
      </c>
    </row>
    <row r="37" spans="1:10">
      <c r="A37" s="805">
        <v>36</v>
      </c>
      <c r="B37" s="805" t="s">
        <v>1389</v>
      </c>
      <c r="C37" s="805" t="s">
        <v>96</v>
      </c>
      <c r="D37" s="805" t="s">
        <v>1517</v>
      </c>
      <c r="E37" s="805" t="s">
        <v>1518</v>
      </c>
      <c r="F37" s="805" t="s">
        <v>1519</v>
      </c>
      <c r="G37" s="805" t="s">
        <v>1432</v>
      </c>
      <c r="H37" s="805"/>
      <c r="I37" s="805"/>
      <c r="J37" t="s">
        <v>2878</v>
      </c>
    </row>
    <row r="38" spans="1:10">
      <c r="A38" s="805">
        <v>37</v>
      </c>
      <c r="B38" s="805" t="s">
        <v>1389</v>
      </c>
      <c r="C38" s="805" t="s">
        <v>96</v>
      </c>
      <c r="D38" s="805" t="s">
        <v>1520</v>
      </c>
      <c r="E38" s="805" t="s">
        <v>1521</v>
      </c>
      <c r="F38" s="805" t="s">
        <v>1522</v>
      </c>
      <c r="G38" s="805" t="s">
        <v>1523</v>
      </c>
      <c r="H38" s="805" t="s">
        <v>1524</v>
      </c>
      <c r="I38" s="805"/>
      <c r="J38" t="s">
        <v>2878</v>
      </c>
    </row>
    <row r="39" spans="1:10">
      <c r="A39" s="805">
        <v>38</v>
      </c>
      <c r="B39" s="805" t="s">
        <v>1389</v>
      </c>
      <c r="C39" s="805" t="s">
        <v>96</v>
      </c>
      <c r="D39" s="805" t="s">
        <v>1525</v>
      </c>
      <c r="E39" s="805" t="s">
        <v>1526</v>
      </c>
      <c r="F39" s="805" t="s">
        <v>1527</v>
      </c>
      <c r="G39" s="805" t="s">
        <v>1416</v>
      </c>
      <c r="H39" s="805"/>
      <c r="I39" s="805"/>
      <c r="J39" t="s">
        <v>2878</v>
      </c>
    </row>
    <row r="40" spans="1:10">
      <c r="A40" s="805">
        <v>39</v>
      </c>
      <c r="B40" s="805" t="s">
        <v>1389</v>
      </c>
      <c r="C40" s="805" t="s">
        <v>96</v>
      </c>
      <c r="D40" s="805" t="s">
        <v>1528</v>
      </c>
      <c r="E40" s="805" t="s">
        <v>1529</v>
      </c>
      <c r="F40" s="805" t="s">
        <v>1527</v>
      </c>
      <c r="G40" s="805" t="s">
        <v>1530</v>
      </c>
      <c r="H40" s="805"/>
      <c r="I40" s="805"/>
      <c r="J40" t="s">
        <v>2878</v>
      </c>
    </row>
    <row r="41" spans="1:10">
      <c r="A41" s="805">
        <v>40</v>
      </c>
      <c r="B41" s="805" t="s">
        <v>1389</v>
      </c>
      <c r="C41" s="805" t="s">
        <v>96</v>
      </c>
      <c r="D41" s="805" t="s">
        <v>1531</v>
      </c>
      <c r="E41" s="805" t="s">
        <v>1532</v>
      </c>
      <c r="F41" s="805" t="s">
        <v>1527</v>
      </c>
      <c r="G41" s="805" t="s">
        <v>1533</v>
      </c>
      <c r="H41" s="805"/>
      <c r="I41" s="805"/>
      <c r="J41" t="s">
        <v>2878</v>
      </c>
    </row>
    <row r="42" spans="1:10">
      <c r="A42" s="805">
        <v>41</v>
      </c>
      <c r="B42" s="805" t="s">
        <v>1389</v>
      </c>
      <c r="C42" s="805" t="s">
        <v>96</v>
      </c>
      <c r="D42" s="805" t="s">
        <v>1534</v>
      </c>
      <c r="E42" s="805" t="s">
        <v>1535</v>
      </c>
      <c r="F42" s="805" t="s">
        <v>1527</v>
      </c>
      <c r="G42" s="805" t="s">
        <v>1536</v>
      </c>
      <c r="H42" s="805"/>
      <c r="I42" s="805"/>
      <c r="J42" t="s">
        <v>2878</v>
      </c>
    </row>
    <row r="43" spans="1:10">
      <c r="A43" s="805">
        <v>42</v>
      </c>
      <c r="B43" s="805" t="s">
        <v>1389</v>
      </c>
      <c r="C43" s="805" t="s">
        <v>96</v>
      </c>
      <c r="D43" s="805" t="s">
        <v>1537</v>
      </c>
      <c r="E43" s="805" t="s">
        <v>1538</v>
      </c>
      <c r="F43" s="805" t="s">
        <v>1527</v>
      </c>
      <c r="G43" s="805" t="s">
        <v>1539</v>
      </c>
      <c r="H43" s="805"/>
      <c r="I43" s="805"/>
      <c r="J43" t="s">
        <v>2878</v>
      </c>
    </row>
    <row r="44" spans="1:10">
      <c r="A44" s="805">
        <v>43</v>
      </c>
      <c r="B44" s="805" t="s">
        <v>1389</v>
      </c>
      <c r="C44" s="805" t="s">
        <v>96</v>
      </c>
      <c r="D44" s="805" t="s">
        <v>1540</v>
      </c>
      <c r="E44" s="805" t="s">
        <v>1541</v>
      </c>
      <c r="F44" s="805" t="s">
        <v>1527</v>
      </c>
      <c r="G44" s="805" t="s">
        <v>1542</v>
      </c>
      <c r="H44" s="805"/>
      <c r="I44" s="805"/>
      <c r="J44" t="s">
        <v>2878</v>
      </c>
    </row>
    <row r="45" spans="1:10">
      <c r="A45" s="805">
        <v>44</v>
      </c>
      <c r="B45" s="805" t="s">
        <v>1389</v>
      </c>
      <c r="C45" s="805" t="s">
        <v>96</v>
      </c>
      <c r="D45" s="805" t="s">
        <v>1543</v>
      </c>
      <c r="E45" s="805" t="s">
        <v>1544</v>
      </c>
      <c r="F45" s="805" t="s">
        <v>1527</v>
      </c>
      <c r="G45" s="805" t="s">
        <v>1545</v>
      </c>
      <c r="H45" s="805"/>
      <c r="I45" s="805"/>
      <c r="J45" t="s">
        <v>2878</v>
      </c>
    </row>
    <row r="46" spans="1:10">
      <c r="A46" s="805">
        <v>45</v>
      </c>
      <c r="B46" s="805" t="s">
        <v>1389</v>
      </c>
      <c r="C46" s="805" t="s">
        <v>96</v>
      </c>
      <c r="D46" s="805" t="s">
        <v>1546</v>
      </c>
      <c r="E46" s="805" t="s">
        <v>1547</v>
      </c>
      <c r="F46" s="805" t="s">
        <v>1527</v>
      </c>
      <c r="G46" s="805" t="s">
        <v>1548</v>
      </c>
      <c r="H46" s="805"/>
      <c r="I46" s="805"/>
      <c r="J46" t="s">
        <v>2878</v>
      </c>
    </row>
    <row r="47" spans="1:10">
      <c r="A47" s="805">
        <v>46</v>
      </c>
      <c r="B47" s="805" t="s">
        <v>1389</v>
      </c>
      <c r="C47" s="805" t="s">
        <v>96</v>
      </c>
      <c r="D47" s="805" t="s">
        <v>1549</v>
      </c>
      <c r="E47" s="805" t="s">
        <v>1550</v>
      </c>
      <c r="F47" s="805" t="s">
        <v>1551</v>
      </c>
      <c r="G47" s="805" t="s">
        <v>1552</v>
      </c>
      <c r="H47" s="805"/>
      <c r="I47" s="805"/>
      <c r="J47" t="s">
        <v>2878</v>
      </c>
    </row>
    <row r="48" spans="1:10">
      <c r="A48" s="805">
        <v>47</v>
      </c>
      <c r="B48" s="805" t="s">
        <v>1389</v>
      </c>
      <c r="C48" s="805" t="s">
        <v>96</v>
      </c>
      <c r="D48" s="805" t="s">
        <v>1553</v>
      </c>
      <c r="E48" s="805" t="s">
        <v>1554</v>
      </c>
      <c r="F48" s="805" t="s">
        <v>1555</v>
      </c>
      <c r="G48" s="805" t="s">
        <v>1416</v>
      </c>
      <c r="H48" s="805"/>
      <c r="I48" s="805"/>
      <c r="J48" t="s">
        <v>2878</v>
      </c>
    </row>
    <row r="49" spans="1:10">
      <c r="A49" s="805">
        <v>48</v>
      </c>
      <c r="B49" s="805" t="s">
        <v>1389</v>
      </c>
      <c r="C49" s="805" t="s">
        <v>96</v>
      </c>
      <c r="D49" s="805" t="s">
        <v>1556</v>
      </c>
      <c r="E49" s="805" t="s">
        <v>1557</v>
      </c>
      <c r="F49" s="805" t="s">
        <v>1558</v>
      </c>
      <c r="G49" s="805" t="s">
        <v>1397</v>
      </c>
      <c r="H49" s="805"/>
      <c r="I49" s="805"/>
      <c r="J49" t="s">
        <v>2878</v>
      </c>
    </row>
    <row r="50" spans="1:10">
      <c r="A50" s="805">
        <v>49</v>
      </c>
      <c r="B50" s="805" t="s">
        <v>1389</v>
      </c>
      <c r="C50" s="805" t="s">
        <v>96</v>
      </c>
      <c r="D50" s="805" t="s">
        <v>1559</v>
      </c>
      <c r="E50" s="805" t="s">
        <v>1560</v>
      </c>
      <c r="F50" s="805" t="s">
        <v>1561</v>
      </c>
      <c r="G50" s="805" t="s">
        <v>1401</v>
      </c>
      <c r="H50" s="805"/>
      <c r="I50" s="805"/>
      <c r="J50" t="s">
        <v>2878</v>
      </c>
    </row>
    <row r="51" spans="1:10">
      <c r="A51" s="805">
        <v>50</v>
      </c>
      <c r="B51" s="805" t="s">
        <v>1389</v>
      </c>
      <c r="C51" s="805" t="s">
        <v>96</v>
      </c>
      <c r="D51" s="805" t="s">
        <v>1562</v>
      </c>
      <c r="E51" s="805" t="s">
        <v>1563</v>
      </c>
      <c r="F51" s="805" t="s">
        <v>1564</v>
      </c>
      <c r="G51" s="805" t="s">
        <v>1565</v>
      </c>
      <c r="H51" s="805"/>
      <c r="I51" s="805"/>
      <c r="J51" t="s">
        <v>2878</v>
      </c>
    </row>
    <row r="52" spans="1:10">
      <c r="A52" s="805">
        <v>51</v>
      </c>
      <c r="B52" s="805" t="s">
        <v>1389</v>
      </c>
      <c r="C52" s="805" t="s">
        <v>96</v>
      </c>
      <c r="D52" s="805" t="s">
        <v>1566</v>
      </c>
      <c r="E52" s="805" t="s">
        <v>1567</v>
      </c>
      <c r="F52" s="805" t="s">
        <v>1568</v>
      </c>
      <c r="G52" s="805" t="s">
        <v>1569</v>
      </c>
      <c r="H52" s="805"/>
      <c r="I52" s="805"/>
      <c r="J52" t="s">
        <v>2878</v>
      </c>
    </row>
    <row r="53" spans="1:10">
      <c r="A53" s="805">
        <v>52</v>
      </c>
      <c r="B53" s="805" t="s">
        <v>1389</v>
      </c>
      <c r="C53" s="805" t="s">
        <v>96</v>
      </c>
      <c r="D53" s="805" t="s">
        <v>1570</v>
      </c>
      <c r="E53" s="805" t="s">
        <v>1571</v>
      </c>
      <c r="F53" s="805" t="s">
        <v>1572</v>
      </c>
      <c r="G53" s="805" t="s">
        <v>1573</v>
      </c>
      <c r="H53" s="805"/>
      <c r="I53" s="805"/>
      <c r="J53" t="s">
        <v>2878</v>
      </c>
    </row>
    <row r="54" spans="1:10">
      <c r="A54" s="805">
        <v>53</v>
      </c>
      <c r="B54" s="805" t="s">
        <v>1389</v>
      </c>
      <c r="C54" s="805" t="s">
        <v>96</v>
      </c>
      <c r="D54" s="805" t="s">
        <v>1574</v>
      </c>
      <c r="E54" s="805" t="s">
        <v>1575</v>
      </c>
      <c r="F54" s="805" t="s">
        <v>1576</v>
      </c>
      <c r="G54" s="805" t="s">
        <v>1577</v>
      </c>
      <c r="H54" s="805"/>
      <c r="I54" s="805"/>
      <c r="J54" t="s">
        <v>2878</v>
      </c>
    </row>
    <row r="55" spans="1:10">
      <c r="A55" s="805">
        <v>54</v>
      </c>
      <c r="B55" s="805" t="s">
        <v>1389</v>
      </c>
      <c r="C55" s="805" t="s">
        <v>96</v>
      </c>
      <c r="D55" s="805" t="s">
        <v>1578</v>
      </c>
      <c r="E55" s="805" t="s">
        <v>1579</v>
      </c>
      <c r="F55" s="805" t="s">
        <v>1580</v>
      </c>
      <c r="G55" s="805" t="s">
        <v>1401</v>
      </c>
      <c r="H55" s="805"/>
      <c r="I55" s="805"/>
      <c r="J55" t="s">
        <v>2878</v>
      </c>
    </row>
    <row r="56" spans="1:10">
      <c r="A56" s="805">
        <v>55</v>
      </c>
      <c r="B56" s="805" t="s">
        <v>1389</v>
      </c>
      <c r="C56" s="805" t="s">
        <v>96</v>
      </c>
      <c r="D56" s="805" t="s">
        <v>1581</v>
      </c>
      <c r="E56" s="805" t="s">
        <v>1582</v>
      </c>
      <c r="F56" s="805" t="s">
        <v>1583</v>
      </c>
      <c r="G56" s="805" t="s">
        <v>1577</v>
      </c>
      <c r="H56" s="805"/>
      <c r="I56" s="805"/>
      <c r="J56" t="s">
        <v>2878</v>
      </c>
    </row>
    <row r="57" spans="1:10">
      <c r="A57" s="805">
        <v>56</v>
      </c>
      <c r="B57" s="805" t="s">
        <v>1389</v>
      </c>
      <c r="C57" s="805" t="s">
        <v>96</v>
      </c>
      <c r="D57" s="805" t="s">
        <v>1584</v>
      </c>
      <c r="E57" s="805" t="s">
        <v>1585</v>
      </c>
      <c r="F57" s="805" t="s">
        <v>1586</v>
      </c>
      <c r="G57" s="805" t="s">
        <v>1587</v>
      </c>
      <c r="H57" s="805"/>
      <c r="I57" s="805"/>
      <c r="J57" t="s">
        <v>2878</v>
      </c>
    </row>
    <row r="58" spans="1:10">
      <c r="A58" s="805">
        <v>57</v>
      </c>
      <c r="B58" s="805" t="s">
        <v>1389</v>
      </c>
      <c r="C58" s="805" t="s">
        <v>96</v>
      </c>
      <c r="D58" s="805" t="s">
        <v>1588</v>
      </c>
      <c r="E58" s="805" t="s">
        <v>1589</v>
      </c>
      <c r="F58" s="805" t="s">
        <v>1590</v>
      </c>
      <c r="G58" s="805" t="s">
        <v>1468</v>
      </c>
      <c r="H58" s="805" t="s">
        <v>1591</v>
      </c>
      <c r="I58" s="805"/>
      <c r="J58" t="s">
        <v>2878</v>
      </c>
    </row>
    <row r="59" spans="1:10">
      <c r="A59" s="805">
        <v>58</v>
      </c>
      <c r="B59" s="805" t="s">
        <v>1389</v>
      </c>
      <c r="C59" s="805" t="s">
        <v>96</v>
      </c>
      <c r="D59" s="805" t="s">
        <v>1592</v>
      </c>
      <c r="E59" s="805" t="s">
        <v>1593</v>
      </c>
      <c r="F59" s="805" t="s">
        <v>1594</v>
      </c>
      <c r="G59" s="805" t="s">
        <v>1397</v>
      </c>
      <c r="H59" s="805"/>
      <c r="I59" s="805"/>
      <c r="J59" t="s">
        <v>2878</v>
      </c>
    </row>
    <row r="60" spans="1:10">
      <c r="A60" s="805">
        <v>59</v>
      </c>
      <c r="B60" s="805" t="s">
        <v>1389</v>
      </c>
      <c r="C60" s="805" t="s">
        <v>96</v>
      </c>
      <c r="D60" s="805" t="s">
        <v>1595</v>
      </c>
      <c r="E60" s="805" t="s">
        <v>1596</v>
      </c>
      <c r="F60" s="805" t="s">
        <v>1597</v>
      </c>
      <c r="G60" s="805" t="s">
        <v>1598</v>
      </c>
      <c r="H60" s="805" t="s">
        <v>1599</v>
      </c>
      <c r="I60" s="805"/>
      <c r="J60" t="s">
        <v>2878</v>
      </c>
    </row>
    <row r="61" spans="1:10">
      <c r="A61" s="805">
        <v>60</v>
      </c>
      <c r="B61" s="805" t="s">
        <v>1389</v>
      </c>
      <c r="C61" s="805" t="s">
        <v>96</v>
      </c>
      <c r="D61" s="805" t="s">
        <v>1600</v>
      </c>
      <c r="E61" s="805" t="s">
        <v>1601</v>
      </c>
      <c r="F61" s="805" t="s">
        <v>1602</v>
      </c>
      <c r="G61" s="805" t="s">
        <v>1432</v>
      </c>
      <c r="H61" s="805" t="s">
        <v>1603</v>
      </c>
      <c r="I61" s="805"/>
      <c r="J61" t="s">
        <v>2878</v>
      </c>
    </row>
    <row r="62" spans="1:10">
      <c r="A62" s="805">
        <v>61</v>
      </c>
      <c r="B62" s="805" t="s">
        <v>1389</v>
      </c>
      <c r="C62" s="805" t="s">
        <v>96</v>
      </c>
      <c r="D62" s="805" t="s">
        <v>1604</v>
      </c>
      <c r="E62" s="805" t="s">
        <v>1605</v>
      </c>
      <c r="F62" s="805" t="s">
        <v>1606</v>
      </c>
      <c r="G62" s="805" t="s">
        <v>1587</v>
      </c>
      <c r="H62" s="805"/>
      <c r="I62" s="805"/>
      <c r="J62" t="s">
        <v>2878</v>
      </c>
    </row>
    <row r="63" spans="1:10">
      <c r="A63" s="805">
        <v>62</v>
      </c>
      <c r="B63" s="805" t="s">
        <v>1389</v>
      </c>
      <c r="C63" s="805" t="s">
        <v>96</v>
      </c>
      <c r="D63" s="805" t="s">
        <v>1607</v>
      </c>
      <c r="E63" s="805" t="s">
        <v>1608</v>
      </c>
      <c r="F63" s="805" t="s">
        <v>1609</v>
      </c>
      <c r="G63" s="805" t="s">
        <v>1406</v>
      </c>
      <c r="H63" s="805" t="s">
        <v>1610</v>
      </c>
      <c r="I63" s="805"/>
      <c r="J63" t="s">
        <v>2878</v>
      </c>
    </row>
    <row r="64" spans="1:10">
      <c r="A64" s="805">
        <v>63</v>
      </c>
      <c r="B64" s="805" t="s">
        <v>1389</v>
      </c>
      <c r="C64" s="805" t="s">
        <v>96</v>
      </c>
      <c r="D64" s="805" t="s">
        <v>1611</v>
      </c>
      <c r="E64" s="805" t="s">
        <v>1612</v>
      </c>
      <c r="F64" s="805" t="s">
        <v>1613</v>
      </c>
      <c r="G64" s="805" t="s">
        <v>1614</v>
      </c>
      <c r="H64" s="805" t="s">
        <v>1615</v>
      </c>
      <c r="I64" s="805"/>
      <c r="J64" t="s">
        <v>2878</v>
      </c>
    </row>
    <row r="65" spans="1:10">
      <c r="A65" s="805">
        <v>64</v>
      </c>
      <c r="B65" s="805" t="s">
        <v>1389</v>
      </c>
      <c r="C65" s="805" t="s">
        <v>96</v>
      </c>
      <c r="D65" s="805" t="s">
        <v>1616</v>
      </c>
      <c r="E65" s="805" t="s">
        <v>1617</v>
      </c>
      <c r="F65" s="805" t="s">
        <v>1618</v>
      </c>
      <c r="G65" s="805" t="s">
        <v>1614</v>
      </c>
      <c r="H65" s="805"/>
      <c r="I65" s="805"/>
      <c r="J65" t="s">
        <v>2878</v>
      </c>
    </row>
    <row r="66" spans="1:10">
      <c r="A66" s="805">
        <v>65</v>
      </c>
      <c r="B66" s="805" t="s">
        <v>1389</v>
      </c>
      <c r="C66" s="805" t="s">
        <v>96</v>
      </c>
      <c r="D66" s="805" t="s">
        <v>1619</v>
      </c>
      <c r="E66" s="805" t="s">
        <v>1620</v>
      </c>
      <c r="F66" s="805" t="s">
        <v>1621</v>
      </c>
      <c r="G66" s="805" t="s">
        <v>1614</v>
      </c>
      <c r="H66" s="805"/>
      <c r="I66" s="805"/>
      <c r="J66" t="s">
        <v>2878</v>
      </c>
    </row>
    <row r="67" spans="1:10">
      <c r="A67" s="805">
        <v>66</v>
      </c>
      <c r="B67" s="805" t="s">
        <v>1389</v>
      </c>
      <c r="C67" s="805" t="s">
        <v>96</v>
      </c>
      <c r="D67" s="805" t="s">
        <v>1622</v>
      </c>
      <c r="E67" s="805" t="s">
        <v>1623</v>
      </c>
      <c r="F67" s="805" t="s">
        <v>1527</v>
      </c>
      <c r="G67" s="805" t="s">
        <v>1624</v>
      </c>
      <c r="H67" s="805"/>
      <c r="I67" s="805"/>
      <c r="J67" t="s">
        <v>2878</v>
      </c>
    </row>
    <row r="68" spans="1:10">
      <c r="A68" s="805">
        <v>67</v>
      </c>
      <c r="B68" s="805" t="s">
        <v>1389</v>
      </c>
      <c r="C68" s="805" t="s">
        <v>96</v>
      </c>
      <c r="D68" s="805" t="s">
        <v>1625</v>
      </c>
      <c r="E68" s="805" t="s">
        <v>1626</v>
      </c>
      <c r="F68" s="805" t="s">
        <v>1627</v>
      </c>
      <c r="G68" s="805" t="s">
        <v>1628</v>
      </c>
      <c r="H68" s="805"/>
      <c r="I68" s="805"/>
      <c r="J68" t="s">
        <v>2878</v>
      </c>
    </row>
    <row r="69" spans="1:10">
      <c r="A69" s="805">
        <v>68</v>
      </c>
      <c r="B69" s="805" t="s">
        <v>1389</v>
      </c>
      <c r="C69" s="805" t="s">
        <v>96</v>
      </c>
      <c r="D69" s="805" t="s">
        <v>1629</v>
      </c>
      <c r="E69" s="805" t="s">
        <v>1630</v>
      </c>
      <c r="F69" s="805" t="s">
        <v>1631</v>
      </c>
      <c r="G69" s="805" t="s">
        <v>1632</v>
      </c>
      <c r="H69" s="805" t="s">
        <v>1633</v>
      </c>
      <c r="I69" s="805"/>
      <c r="J69" t="s">
        <v>2878</v>
      </c>
    </row>
    <row r="70" spans="1:10">
      <c r="A70" s="805">
        <v>69</v>
      </c>
      <c r="B70" s="805" t="s">
        <v>1389</v>
      </c>
      <c r="C70" s="805" t="s">
        <v>96</v>
      </c>
      <c r="D70" s="805" t="s">
        <v>1634</v>
      </c>
      <c r="E70" s="805" t="s">
        <v>1635</v>
      </c>
      <c r="F70" s="805" t="s">
        <v>1636</v>
      </c>
      <c r="G70" s="805" t="s">
        <v>1637</v>
      </c>
      <c r="H70" s="805"/>
      <c r="I70" s="805"/>
      <c r="J70" t="s">
        <v>2878</v>
      </c>
    </row>
    <row r="71" spans="1:10">
      <c r="A71" s="805">
        <v>70</v>
      </c>
      <c r="B71" s="805" t="s">
        <v>1389</v>
      </c>
      <c r="C71" s="805" t="s">
        <v>96</v>
      </c>
      <c r="D71" s="805" t="s">
        <v>1638</v>
      </c>
      <c r="E71" s="805" t="s">
        <v>1639</v>
      </c>
      <c r="F71" s="805" t="s">
        <v>1640</v>
      </c>
      <c r="G71" s="805" t="s">
        <v>1641</v>
      </c>
      <c r="H71" s="805"/>
      <c r="I71" s="805"/>
      <c r="J71" t="s">
        <v>2878</v>
      </c>
    </row>
    <row r="72" spans="1:10">
      <c r="A72" s="805">
        <v>71</v>
      </c>
      <c r="B72" s="805" t="s">
        <v>1389</v>
      </c>
      <c r="C72" s="805" t="s">
        <v>96</v>
      </c>
      <c r="D72" s="805" t="s">
        <v>1642</v>
      </c>
      <c r="E72" s="805" t="s">
        <v>1643</v>
      </c>
      <c r="F72" s="805" t="s">
        <v>1644</v>
      </c>
      <c r="G72" s="805" t="s">
        <v>1485</v>
      </c>
      <c r="H72" s="805"/>
      <c r="I72" s="805"/>
      <c r="J72" t="s">
        <v>2878</v>
      </c>
    </row>
    <row r="73" spans="1:10">
      <c r="A73" s="805">
        <v>72</v>
      </c>
      <c r="B73" s="805" t="s">
        <v>1389</v>
      </c>
      <c r="C73" s="805" t="s">
        <v>96</v>
      </c>
      <c r="D73" s="805" t="s">
        <v>1645</v>
      </c>
      <c r="E73" s="805" t="s">
        <v>1646</v>
      </c>
      <c r="F73" s="805" t="s">
        <v>1647</v>
      </c>
      <c r="G73" s="805" t="s">
        <v>1648</v>
      </c>
      <c r="H73" s="805"/>
      <c r="I73" s="805"/>
      <c r="J73" t="s">
        <v>2878</v>
      </c>
    </row>
    <row r="74" spans="1:10">
      <c r="A74" s="805">
        <v>73</v>
      </c>
      <c r="B74" s="805" t="s">
        <v>1389</v>
      </c>
      <c r="C74" s="805" t="s">
        <v>96</v>
      </c>
      <c r="D74" s="805" t="s">
        <v>1649</v>
      </c>
      <c r="E74" s="805" t="s">
        <v>1650</v>
      </c>
      <c r="F74" s="805" t="s">
        <v>1651</v>
      </c>
      <c r="G74" s="805" t="s">
        <v>1652</v>
      </c>
      <c r="H74" s="805"/>
      <c r="I74" s="805"/>
      <c r="J74" t="s">
        <v>2878</v>
      </c>
    </row>
    <row r="75" spans="1:10">
      <c r="A75" s="805">
        <v>74</v>
      </c>
      <c r="B75" s="805" t="s">
        <v>1389</v>
      </c>
      <c r="C75" s="805" t="s">
        <v>96</v>
      </c>
      <c r="D75" s="805" t="s">
        <v>1653</v>
      </c>
      <c r="E75" s="805" t="s">
        <v>1654</v>
      </c>
      <c r="F75" s="805" t="s">
        <v>1655</v>
      </c>
      <c r="G75" s="805" t="s">
        <v>1656</v>
      </c>
      <c r="H75" s="805"/>
      <c r="I75" s="805"/>
      <c r="J75" t="s">
        <v>2878</v>
      </c>
    </row>
    <row r="76" spans="1:10">
      <c r="A76" s="805">
        <v>75</v>
      </c>
      <c r="B76" s="805" t="s">
        <v>1389</v>
      </c>
      <c r="C76" s="805" t="s">
        <v>96</v>
      </c>
      <c r="D76" s="805" t="s">
        <v>1657</v>
      </c>
      <c r="E76" s="805" t="s">
        <v>1658</v>
      </c>
      <c r="F76" s="805" t="s">
        <v>1659</v>
      </c>
      <c r="G76" s="805" t="s">
        <v>1660</v>
      </c>
      <c r="H76" s="805"/>
      <c r="I76" s="805"/>
      <c r="J76" t="s">
        <v>2878</v>
      </c>
    </row>
    <row r="77" spans="1:10">
      <c r="A77" s="805">
        <v>76</v>
      </c>
      <c r="B77" s="805" t="s">
        <v>1389</v>
      </c>
      <c r="C77" s="805" t="s">
        <v>96</v>
      </c>
      <c r="D77" s="805" t="s">
        <v>1661</v>
      </c>
      <c r="E77" s="805" t="s">
        <v>1662</v>
      </c>
      <c r="F77" s="805" t="s">
        <v>1663</v>
      </c>
      <c r="G77" s="805" t="s">
        <v>1664</v>
      </c>
      <c r="H77" s="805"/>
      <c r="I77" s="805"/>
      <c r="J77" t="s">
        <v>2878</v>
      </c>
    </row>
    <row r="78" spans="1:10">
      <c r="A78" s="805">
        <v>77</v>
      </c>
      <c r="B78" s="805" t="s">
        <v>1389</v>
      </c>
      <c r="C78" s="805" t="s">
        <v>96</v>
      </c>
      <c r="D78" s="805" t="s">
        <v>1665</v>
      </c>
      <c r="E78" s="805" t="s">
        <v>1666</v>
      </c>
      <c r="F78" s="805" t="s">
        <v>1667</v>
      </c>
      <c r="G78" s="805" t="s">
        <v>1668</v>
      </c>
      <c r="H78" s="805"/>
      <c r="I78" s="805"/>
      <c r="J78" t="s">
        <v>2878</v>
      </c>
    </row>
    <row r="79" spans="1:10">
      <c r="A79" s="805">
        <v>78</v>
      </c>
      <c r="B79" s="805" t="s">
        <v>1389</v>
      </c>
      <c r="C79" s="805" t="s">
        <v>96</v>
      </c>
      <c r="D79" s="805" t="s">
        <v>1669</v>
      </c>
      <c r="E79" s="805" t="s">
        <v>1670</v>
      </c>
      <c r="F79" s="805" t="s">
        <v>1671</v>
      </c>
      <c r="G79" s="805" t="s">
        <v>1454</v>
      </c>
      <c r="H79" s="805"/>
      <c r="I79" s="805"/>
      <c r="J79" t="s">
        <v>2878</v>
      </c>
    </row>
    <row r="80" spans="1:10">
      <c r="A80" s="805">
        <v>79</v>
      </c>
      <c r="B80" s="805" t="s">
        <v>1389</v>
      </c>
      <c r="C80" s="805" t="s">
        <v>96</v>
      </c>
      <c r="D80" s="805" t="s">
        <v>1672</v>
      </c>
      <c r="E80" s="805" t="s">
        <v>1673</v>
      </c>
      <c r="F80" s="805" t="s">
        <v>1674</v>
      </c>
      <c r="G80" s="805" t="s">
        <v>1675</v>
      </c>
      <c r="H80" s="805"/>
      <c r="I80" s="805"/>
      <c r="J80" t="s">
        <v>2878</v>
      </c>
    </row>
    <row r="81" spans="1:10">
      <c r="A81" s="805">
        <v>80</v>
      </c>
      <c r="B81" s="805" t="s">
        <v>1389</v>
      </c>
      <c r="C81" s="805" t="s">
        <v>96</v>
      </c>
      <c r="D81" s="805" t="s">
        <v>1676</v>
      </c>
      <c r="E81" s="805" t="s">
        <v>1677</v>
      </c>
      <c r="F81" s="805" t="s">
        <v>1678</v>
      </c>
      <c r="G81" s="805" t="s">
        <v>1432</v>
      </c>
      <c r="H81" s="805"/>
      <c r="I81" s="805"/>
      <c r="J81" t="s">
        <v>2878</v>
      </c>
    </row>
    <row r="82" spans="1:10">
      <c r="A82" s="805">
        <v>81</v>
      </c>
      <c r="B82" s="805" t="s">
        <v>1389</v>
      </c>
      <c r="C82" s="805" t="s">
        <v>96</v>
      </c>
      <c r="D82" s="805" t="s">
        <v>1679</v>
      </c>
      <c r="E82" s="805" t="s">
        <v>1680</v>
      </c>
      <c r="F82" s="805" t="s">
        <v>1681</v>
      </c>
      <c r="G82" s="805" t="s">
        <v>1421</v>
      </c>
      <c r="H82" s="805"/>
      <c r="I82" s="805"/>
      <c r="J82" t="s">
        <v>2878</v>
      </c>
    </row>
    <row r="83" spans="1:10">
      <c r="A83" s="805">
        <v>82</v>
      </c>
      <c r="B83" s="805" t="s">
        <v>1389</v>
      </c>
      <c r="C83" s="805" t="s">
        <v>96</v>
      </c>
      <c r="D83" s="805" t="s">
        <v>1682</v>
      </c>
      <c r="E83" s="805" t="s">
        <v>1683</v>
      </c>
      <c r="F83" s="805" t="s">
        <v>1684</v>
      </c>
      <c r="G83" s="805" t="s">
        <v>1447</v>
      </c>
      <c r="H83" s="805"/>
      <c r="I83" s="805"/>
      <c r="J83" t="s">
        <v>2878</v>
      </c>
    </row>
    <row r="84" spans="1:10">
      <c r="A84" s="805">
        <v>83</v>
      </c>
      <c r="B84" s="805" t="s">
        <v>1389</v>
      </c>
      <c r="C84" s="805" t="s">
        <v>96</v>
      </c>
      <c r="D84" s="805" t="s">
        <v>1685</v>
      </c>
      <c r="E84" s="805" t="s">
        <v>1686</v>
      </c>
      <c r="F84" s="805" t="s">
        <v>1687</v>
      </c>
      <c r="G84" s="805" t="s">
        <v>1458</v>
      </c>
      <c r="H84" s="805"/>
      <c r="I84" s="805"/>
      <c r="J84" t="s">
        <v>2878</v>
      </c>
    </row>
    <row r="85" spans="1:10">
      <c r="A85" s="805">
        <v>84</v>
      </c>
      <c r="B85" s="805" t="s">
        <v>1389</v>
      </c>
      <c r="C85" s="805" t="s">
        <v>96</v>
      </c>
      <c r="D85" s="805" t="s">
        <v>1688</v>
      </c>
      <c r="E85" s="805" t="s">
        <v>1689</v>
      </c>
      <c r="F85" s="805" t="s">
        <v>1690</v>
      </c>
      <c r="G85" s="805" t="s">
        <v>1691</v>
      </c>
      <c r="H85" s="805"/>
      <c r="I85" s="805"/>
      <c r="J85" t="s">
        <v>2878</v>
      </c>
    </row>
    <row r="86" spans="1:10">
      <c r="A86" s="805">
        <v>85</v>
      </c>
      <c r="B86" s="805" t="s">
        <v>1389</v>
      </c>
      <c r="C86" s="805" t="s">
        <v>96</v>
      </c>
      <c r="D86" s="805" t="s">
        <v>1692</v>
      </c>
      <c r="E86" s="805" t="s">
        <v>1693</v>
      </c>
      <c r="F86" s="805" t="s">
        <v>1694</v>
      </c>
      <c r="G86" s="805" t="s">
        <v>1523</v>
      </c>
      <c r="H86" s="805"/>
      <c r="I86" s="805"/>
      <c r="J86" t="s">
        <v>2878</v>
      </c>
    </row>
    <row r="87" spans="1:10">
      <c r="A87" s="805">
        <v>86</v>
      </c>
      <c r="B87" s="805" t="s">
        <v>1389</v>
      </c>
      <c r="C87" s="805" t="s">
        <v>96</v>
      </c>
      <c r="D87" s="805" t="s">
        <v>1695</v>
      </c>
      <c r="E87" s="805" t="s">
        <v>1696</v>
      </c>
      <c r="F87" s="805" t="s">
        <v>1697</v>
      </c>
      <c r="G87" s="805" t="s">
        <v>1416</v>
      </c>
      <c r="H87" s="805"/>
      <c r="I87" s="805"/>
      <c r="J87" t="s">
        <v>2878</v>
      </c>
    </row>
    <row r="88" spans="1:10">
      <c r="A88" s="805">
        <v>87</v>
      </c>
      <c r="B88" s="805" t="s">
        <v>1389</v>
      </c>
      <c r="C88" s="805" t="s">
        <v>96</v>
      </c>
      <c r="D88" s="805" t="s">
        <v>1698</v>
      </c>
      <c r="E88" s="805" t="s">
        <v>1699</v>
      </c>
      <c r="F88" s="805" t="s">
        <v>1700</v>
      </c>
      <c r="G88" s="805" t="s">
        <v>1701</v>
      </c>
      <c r="H88" s="805"/>
      <c r="I88" s="805"/>
      <c r="J88" t="s">
        <v>2878</v>
      </c>
    </row>
    <row r="89" spans="1:10">
      <c r="A89" s="805">
        <v>88</v>
      </c>
      <c r="B89" s="805" t="s">
        <v>1389</v>
      </c>
      <c r="C89" s="805" t="s">
        <v>96</v>
      </c>
      <c r="D89" s="805" t="s">
        <v>1702</v>
      </c>
      <c r="E89" s="805" t="s">
        <v>1703</v>
      </c>
      <c r="F89" s="805" t="s">
        <v>1704</v>
      </c>
      <c r="G89" s="805" t="s">
        <v>1705</v>
      </c>
      <c r="H89" s="805"/>
      <c r="I89" s="805"/>
      <c r="J89" t="s">
        <v>2878</v>
      </c>
    </row>
    <row r="90" spans="1:10">
      <c r="A90" s="805">
        <v>89</v>
      </c>
      <c r="B90" s="805" t="s">
        <v>1389</v>
      </c>
      <c r="C90" s="805" t="s">
        <v>96</v>
      </c>
      <c r="D90" s="805" t="s">
        <v>1706</v>
      </c>
      <c r="E90" s="805" t="s">
        <v>1707</v>
      </c>
      <c r="F90" s="805" t="s">
        <v>1708</v>
      </c>
      <c r="G90" s="805" t="s">
        <v>1632</v>
      </c>
      <c r="H90" s="805"/>
      <c r="I90" s="805"/>
      <c r="J90" t="s">
        <v>2878</v>
      </c>
    </row>
    <row r="91" spans="1:10">
      <c r="A91" s="805">
        <v>90</v>
      </c>
      <c r="B91" s="805" t="s">
        <v>1389</v>
      </c>
      <c r="C91" s="805" t="s">
        <v>96</v>
      </c>
      <c r="D91" s="805" t="s">
        <v>1709</v>
      </c>
      <c r="E91" s="805" t="s">
        <v>1710</v>
      </c>
      <c r="F91" s="805" t="s">
        <v>1711</v>
      </c>
      <c r="G91" s="805" t="s">
        <v>1712</v>
      </c>
      <c r="H91" s="805"/>
      <c r="I91" s="805"/>
      <c r="J91" t="s">
        <v>2878</v>
      </c>
    </row>
    <row r="92" spans="1:10">
      <c r="A92" s="805">
        <v>91</v>
      </c>
      <c r="B92" s="805" t="s">
        <v>1389</v>
      </c>
      <c r="C92" s="805" t="s">
        <v>96</v>
      </c>
      <c r="D92" s="805" t="s">
        <v>1713</v>
      </c>
      <c r="E92" s="805" t="s">
        <v>1714</v>
      </c>
      <c r="F92" s="805" t="s">
        <v>1715</v>
      </c>
      <c r="G92" s="805" t="s">
        <v>1632</v>
      </c>
      <c r="H92" s="805"/>
      <c r="I92" s="805"/>
      <c r="J92" t="s">
        <v>2878</v>
      </c>
    </row>
    <row r="93" spans="1:10">
      <c r="A93" s="805">
        <v>92</v>
      </c>
      <c r="B93" s="805" t="s">
        <v>1389</v>
      </c>
      <c r="C93" s="805" t="s">
        <v>96</v>
      </c>
      <c r="D93" s="805" t="s">
        <v>1716</v>
      </c>
      <c r="E93" s="805" t="s">
        <v>1717</v>
      </c>
      <c r="F93" s="805" t="s">
        <v>1718</v>
      </c>
      <c r="G93" s="805" t="s">
        <v>1416</v>
      </c>
      <c r="H93" s="805"/>
      <c r="I93" s="805"/>
      <c r="J93" t="s">
        <v>2878</v>
      </c>
    </row>
    <row r="94" spans="1:10">
      <c r="A94" s="805">
        <v>93</v>
      </c>
      <c r="B94" s="805" t="s">
        <v>1389</v>
      </c>
      <c r="C94" s="805" t="s">
        <v>96</v>
      </c>
      <c r="D94" s="805" t="s">
        <v>1719</v>
      </c>
      <c r="E94" s="805" t="s">
        <v>1720</v>
      </c>
      <c r="F94" s="805" t="s">
        <v>1721</v>
      </c>
      <c r="G94" s="805" t="s">
        <v>1675</v>
      </c>
      <c r="H94" s="805"/>
      <c r="I94" s="805"/>
      <c r="J94" t="s">
        <v>2878</v>
      </c>
    </row>
    <row r="95" spans="1:10">
      <c r="A95" s="805">
        <v>94</v>
      </c>
      <c r="B95" s="805" t="s">
        <v>1389</v>
      </c>
      <c r="C95" s="805" t="s">
        <v>96</v>
      </c>
      <c r="D95" s="805" t="s">
        <v>1722</v>
      </c>
      <c r="E95" s="805" t="s">
        <v>1723</v>
      </c>
      <c r="F95" s="805" t="s">
        <v>1724</v>
      </c>
      <c r="G95" s="805" t="s">
        <v>1523</v>
      </c>
      <c r="H95" s="805"/>
      <c r="I95" s="805"/>
      <c r="J95" t="s">
        <v>2878</v>
      </c>
    </row>
    <row r="96" spans="1:10">
      <c r="A96" s="805">
        <v>95</v>
      </c>
      <c r="B96" s="805" t="s">
        <v>1389</v>
      </c>
      <c r="C96" s="805" t="s">
        <v>96</v>
      </c>
      <c r="D96" s="805" t="s">
        <v>1725</v>
      </c>
      <c r="E96" s="805" t="s">
        <v>1726</v>
      </c>
      <c r="F96" s="805" t="s">
        <v>1727</v>
      </c>
      <c r="G96" s="805" t="s">
        <v>1523</v>
      </c>
      <c r="H96" s="805"/>
      <c r="I96" s="805"/>
      <c r="J96" t="s">
        <v>2878</v>
      </c>
    </row>
    <row r="97" spans="1:10">
      <c r="A97" s="805">
        <v>96</v>
      </c>
      <c r="B97" s="805" t="s">
        <v>1389</v>
      </c>
      <c r="C97" s="805" t="s">
        <v>96</v>
      </c>
      <c r="D97" s="805" t="s">
        <v>1728</v>
      </c>
      <c r="E97" s="805" t="s">
        <v>1729</v>
      </c>
      <c r="F97" s="805" t="s">
        <v>1730</v>
      </c>
      <c r="G97" s="805" t="s">
        <v>1485</v>
      </c>
      <c r="H97" s="805"/>
      <c r="I97" s="805"/>
      <c r="J97" t="s">
        <v>2878</v>
      </c>
    </row>
    <row r="98" spans="1:10">
      <c r="A98" s="805">
        <v>97</v>
      </c>
      <c r="B98" s="805" t="s">
        <v>1389</v>
      </c>
      <c r="C98" s="805" t="s">
        <v>96</v>
      </c>
      <c r="D98" s="805" t="s">
        <v>1731</v>
      </c>
      <c r="E98" s="805" t="s">
        <v>1732</v>
      </c>
      <c r="F98" s="805" t="s">
        <v>1733</v>
      </c>
      <c r="G98" s="805" t="s">
        <v>1614</v>
      </c>
      <c r="H98" s="805"/>
      <c r="I98" s="805"/>
      <c r="J98" t="s">
        <v>2878</v>
      </c>
    </row>
    <row r="99" spans="1:10">
      <c r="A99" s="805">
        <v>98</v>
      </c>
      <c r="B99" s="805" t="s">
        <v>1389</v>
      </c>
      <c r="C99" s="805" t="s">
        <v>96</v>
      </c>
      <c r="D99" s="805" t="s">
        <v>1734</v>
      </c>
      <c r="E99" s="805" t="s">
        <v>1735</v>
      </c>
      <c r="F99" s="805" t="s">
        <v>1736</v>
      </c>
      <c r="G99" s="805" t="s">
        <v>1691</v>
      </c>
      <c r="H99" s="805"/>
      <c r="I99" s="805"/>
      <c r="J99" t="s">
        <v>2878</v>
      </c>
    </row>
    <row r="100" spans="1:10">
      <c r="A100" s="805">
        <v>99</v>
      </c>
      <c r="B100" s="805" t="s">
        <v>1389</v>
      </c>
      <c r="C100" s="805" t="s">
        <v>96</v>
      </c>
      <c r="D100" s="805" t="s">
        <v>1737</v>
      </c>
      <c r="E100" s="805" t="s">
        <v>1738</v>
      </c>
      <c r="F100" s="805" t="s">
        <v>1739</v>
      </c>
      <c r="G100" s="805" t="s">
        <v>1675</v>
      </c>
      <c r="H100" s="805"/>
      <c r="I100" s="805"/>
      <c r="J100" t="s">
        <v>2878</v>
      </c>
    </row>
    <row r="101" spans="1:10">
      <c r="A101" s="805">
        <v>100</v>
      </c>
      <c r="B101" s="805" t="s">
        <v>1389</v>
      </c>
      <c r="C101" s="805" t="s">
        <v>96</v>
      </c>
      <c r="D101" s="805" t="s">
        <v>1740</v>
      </c>
      <c r="E101" s="805" t="s">
        <v>1741</v>
      </c>
      <c r="F101" s="805" t="s">
        <v>1742</v>
      </c>
      <c r="G101" s="805" t="s">
        <v>1743</v>
      </c>
      <c r="H101" s="805"/>
      <c r="I101" s="805"/>
      <c r="J101" t="s">
        <v>2878</v>
      </c>
    </row>
    <row r="102" spans="1:10">
      <c r="A102" s="805">
        <v>101</v>
      </c>
      <c r="B102" s="805" t="s">
        <v>1389</v>
      </c>
      <c r="C102" s="805" t="s">
        <v>96</v>
      </c>
      <c r="D102" s="805" t="s">
        <v>1744</v>
      </c>
      <c r="E102" s="805" t="s">
        <v>1745</v>
      </c>
      <c r="F102" s="805" t="s">
        <v>1746</v>
      </c>
      <c r="G102" s="805" t="s">
        <v>1743</v>
      </c>
      <c r="H102" s="805"/>
      <c r="I102" s="805"/>
      <c r="J102" t="s">
        <v>2878</v>
      </c>
    </row>
    <row r="103" spans="1:10">
      <c r="A103" s="805">
        <v>102</v>
      </c>
      <c r="B103" s="805" t="s">
        <v>1389</v>
      </c>
      <c r="C103" s="805" t="s">
        <v>96</v>
      </c>
      <c r="D103" s="805" t="s">
        <v>1747</v>
      </c>
      <c r="E103" s="805" t="s">
        <v>1748</v>
      </c>
      <c r="F103" s="805" t="s">
        <v>1749</v>
      </c>
      <c r="G103" s="805" t="s">
        <v>1743</v>
      </c>
      <c r="H103" s="805"/>
      <c r="I103" s="805"/>
      <c r="J103" t="s">
        <v>2878</v>
      </c>
    </row>
    <row r="104" spans="1:10">
      <c r="A104" s="805">
        <v>103</v>
      </c>
      <c r="B104" s="805" t="s">
        <v>1389</v>
      </c>
      <c r="C104" s="805" t="s">
        <v>96</v>
      </c>
      <c r="D104" s="805" t="s">
        <v>1750</v>
      </c>
      <c r="E104" s="805" t="s">
        <v>1751</v>
      </c>
      <c r="F104" s="805" t="s">
        <v>1752</v>
      </c>
      <c r="G104" s="805" t="s">
        <v>1743</v>
      </c>
      <c r="H104" s="805"/>
      <c r="I104" s="805"/>
      <c r="J104" t="s">
        <v>2878</v>
      </c>
    </row>
    <row r="105" spans="1:10">
      <c r="A105" s="805">
        <v>104</v>
      </c>
      <c r="B105" s="805" t="s">
        <v>1389</v>
      </c>
      <c r="C105" s="805" t="s">
        <v>96</v>
      </c>
      <c r="D105" s="805" t="s">
        <v>1753</v>
      </c>
      <c r="E105" s="805" t="s">
        <v>1754</v>
      </c>
      <c r="F105" s="805" t="s">
        <v>1755</v>
      </c>
      <c r="G105" s="805" t="s">
        <v>1743</v>
      </c>
      <c r="H105" s="805"/>
      <c r="I105" s="805"/>
      <c r="J105" t="s">
        <v>2878</v>
      </c>
    </row>
    <row r="106" spans="1:10">
      <c r="A106" s="805">
        <v>105</v>
      </c>
      <c r="B106" s="805" t="s">
        <v>1389</v>
      </c>
      <c r="C106" s="805" t="s">
        <v>96</v>
      </c>
      <c r="D106" s="805" t="s">
        <v>1756</v>
      </c>
      <c r="E106" s="805" t="s">
        <v>1757</v>
      </c>
      <c r="F106" s="805" t="s">
        <v>1758</v>
      </c>
      <c r="G106" s="805" t="s">
        <v>1759</v>
      </c>
      <c r="H106" s="805"/>
      <c r="I106" s="805"/>
      <c r="J106" t="s">
        <v>2878</v>
      </c>
    </row>
    <row r="107" spans="1:10">
      <c r="A107" s="805">
        <v>106</v>
      </c>
      <c r="B107" s="805" t="s">
        <v>1389</v>
      </c>
      <c r="C107" s="805" t="s">
        <v>96</v>
      </c>
      <c r="D107" s="805" t="s">
        <v>1760</v>
      </c>
      <c r="E107" s="805" t="s">
        <v>1761</v>
      </c>
      <c r="F107" s="805" t="s">
        <v>1636</v>
      </c>
      <c r="G107" s="805" t="s">
        <v>1762</v>
      </c>
      <c r="H107" s="805"/>
      <c r="I107" s="805"/>
      <c r="J107" t="s">
        <v>2878</v>
      </c>
    </row>
    <row r="108" spans="1:10">
      <c r="A108" s="805">
        <v>107</v>
      </c>
      <c r="B108" s="805" t="s">
        <v>1389</v>
      </c>
      <c r="C108" s="805" t="s">
        <v>96</v>
      </c>
      <c r="D108" s="805" t="s">
        <v>1763</v>
      </c>
      <c r="E108" s="805" t="s">
        <v>1764</v>
      </c>
      <c r="F108" s="805" t="s">
        <v>1765</v>
      </c>
      <c r="G108" s="805" t="s">
        <v>1587</v>
      </c>
      <c r="H108" s="805"/>
      <c r="I108" s="805"/>
      <c r="J108" t="s">
        <v>2878</v>
      </c>
    </row>
    <row r="109" spans="1:10">
      <c r="A109" s="805">
        <v>108</v>
      </c>
      <c r="B109" s="805" t="s">
        <v>1389</v>
      </c>
      <c r="C109" s="805" t="s">
        <v>96</v>
      </c>
      <c r="D109" s="805" t="s">
        <v>1766</v>
      </c>
      <c r="E109" s="805" t="s">
        <v>1767</v>
      </c>
      <c r="F109" s="805" t="s">
        <v>1768</v>
      </c>
      <c r="G109" s="805" t="s">
        <v>1769</v>
      </c>
      <c r="H109" s="805"/>
      <c r="I109" s="805"/>
      <c r="J109" t="s">
        <v>2878</v>
      </c>
    </row>
    <row r="110" spans="1:10">
      <c r="A110" s="805">
        <v>109</v>
      </c>
      <c r="B110" s="805" t="s">
        <v>1389</v>
      </c>
      <c r="C110" s="805" t="s">
        <v>96</v>
      </c>
      <c r="D110" s="805" t="s">
        <v>1770</v>
      </c>
      <c r="E110" s="805" t="s">
        <v>1771</v>
      </c>
      <c r="F110" s="805" t="s">
        <v>1772</v>
      </c>
      <c r="G110" s="805" t="s">
        <v>1712</v>
      </c>
      <c r="H110" s="805" t="s">
        <v>1773</v>
      </c>
      <c r="I110" s="805"/>
      <c r="J110" t="s">
        <v>2878</v>
      </c>
    </row>
    <row r="111" spans="1:10">
      <c r="A111" s="805">
        <v>110</v>
      </c>
      <c r="B111" s="805" t="s">
        <v>1389</v>
      </c>
      <c r="C111" s="805" t="s">
        <v>96</v>
      </c>
      <c r="D111" s="805" t="s">
        <v>1774</v>
      </c>
      <c r="E111" s="805" t="s">
        <v>1775</v>
      </c>
      <c r="F111" s="805" t="s">
        <v>1776</v>
      </c>
      <c r="G111" s="805" t="s">
        <v>1777</v>
      </c>
      <c r="H111" s="805"/>
      <c r="I111" s="805"/>
      <c r="J111" t="s">
        <v>2878</v>
      </c>
    </row>
    <row r="112" spans="1:10">
      <c r="A112" s="805">
        <v>111</v>
      </c>
      <c r="B112" s="805" t="s">
        <v>1389</v>
      </c>
      <c r="C112" s="805" t="s">
        <v>96</v>
      </c>
      <c r="D112" s="805" t="s">
        <v>1778</v>
      </c>
      <c r="E112" s="805" t="s">
        <v>1779</v>
      </c>
      <c r="F112" s="805" t="s">
        <v>1780</v>
      </c>
      <c r="G112" s="805" t="s">
        <v>1781</v>
      </c>
      <c r="H112" s="805"/>
      <c r="I112" s="805"/>
      <c r="J112" t="s">
        <v>2878</v>
      </c>
    </row>
    <row r="113" spans="1:10">
      <c r="A113" s="805">
        <v>112</v>
      </c>
      <c r="B113" s="805" t="s">
        <v>1389</v>
      </c>
      <c r="C113" s="805" t="s">
        <v>96</v>
      </c>
      <c r="D113" s="805" t="s">
        <v>1782</v>
      </c>
      <c r="E113" s="805" t="s">
        <v>1783</v>
      </c>
      <c r="F113" s="805" t="s">
        <v>1784</v>
      </c>
      <c r="G113" s="805" t="s">
        <v>1769</v>
      </c>
      <c r="H113" s="805"/>
      <c r="I113" s="805"/>
      <c r="J113" t="s">
        <v>2878</v>
      </c>
    </row>
    <row r="114" spans="1:10">
      <c r="A114" s="805">
        <v>113</v>
      </c>
      <c r="B114" s="805" t="s">
        <v>1389</v>
      </c>
      <c r="C114" s="805" t="s">
        <v>96</v>
      </c>
      <c r="D114" s="805" t="s">
        <v>1785</v>
      </c>
      <c r="E114" s="805" t="s">
        <v>1786</v>
      </c>
      <c r="F114" s="805" t="s">
        <v>1787</v>
      </c>
      <c r="G114" s="805" t="s">
        <v>1788</v>
      </c>
      <c r="H114" s="805"/>
      <c r="I114" s="805"/>
      <c r="J114" t="s">
        <v>2878</v>
      </c>
    </row>
    <row r="115" spans="1:10">
      <c r="A115" s="805">
        <v>114</v>
      </c>
      <c r="B115" s="805" t="s">
        <v>1389</v>
      </c>
      <c r="C115" s="805" t="s">
        <v>96</v>
      </c>
      <c r="D115" s="805" t="s">
        <v>1789</v>
      </c>
      <c r="E115" s="805" t="s">
        <v>1790</v>
      </c>
      <c r="F115" s="805" t="s">
        <v>1791</v>
      </c>
      <c r="G115" s="805" t="s">
        <v>1587</v>
      </c>
      <c r="H115" s="805"/>
      <c r="I115" s="805"/>
      <c r="J115" t="s">
        <v>2878</v>
      </c>
    </row>
    <row r="116" spans="1:10">
      <c r="A116" s="805">
        <v>115</v>
      </c>
      <c r="B116" s="805" t="s">
        <v>1389</v>
      </c>
      <c r="C116" s="805" t="s">
        <v>96</v>
      </c>
      <c r="D116" s="805" t="s">
        <v>1792</v>
      </c>
      <c r="E116" s="805" t="s">
        <v>1793</v>
      </c>
      <c r="F116" s="805" t="s">
        <v>1794</v>
      </c>
      <c r="G116" s="805" t="s">
        <v>1513</v>
      </c>
      <c r="H116" s="805"/>
      <c r="I116" s="805"/>
      <c r="J116" t="s">
        <v>2878</v>
      </c>
    </row>
    <row r="117" spans="1:10">
      <c r="A117" s="805">
        <v>116</v>
      </c>
      <c r="B117" s="805" t="s">
        <v>1389</v>
      </c>
      <c r="C117" s="805" t="s">
        <v>96</v>
      </c>
      <c r="D117" s="805" t="s">
        <v>1795</v>
      </c>
      <c r="E117" s="805" t="s">
        <v>1796</v>
      </c>
      <c r="F117" s="805" t="s">
        <v>1797</v>
      </c>
      <c r="G117" s="805" t="s">
        <v>1587</v>
      </c>
      <c r="H117" s="805"/>
      <c r="I117" s="805"/>
      <c r="J117" t="s">
        <v>2878</v>
      </c>
    </row>
    <row r="118" spans="1:10">
      <c r="A118" s="805">
        <v>117</v>
      </c>
      <c r="B118" s="805" t="s">
        <v>1389</v>
      </c>
      <c r="C118" s="805" t="s">
        <v>96</v>
      </c>
      <c r="D118" s="805" t="s">
        <v>1798</v>
      </c>
      <c r="E118" s="805" t="s">
        <v>1799</v>
      </c>
      <c r="F118" s="805" t="s">
        <v>1800</v>
      </c>
      <c r="G118" s="805" t="s">
        <v>1801</v>
      </c>
      <c r="H118" s="805"/>
      <c r="I118" s="805"/>
      <c r="J118" t="s">
        <v>2878</v>
      </c>
    </row>
    <row r="119" spans="1:10">
      <c r="A119" s="805">
        <v>118</v>
      </c>
      <c r="B119" s="805" t="s">
        <v>1389</v>
      </c>
      <c r="C119" s="805" t="s">
        <v>96</v>
      </c>
      <c r="D119" s="805" t="s">
        <v>1802</v>
      </c>
      <c r="E119" s="805" t="s">
        <v>1803</v>
      </c>
      <c r="F119" s="805" t="s">
        <v>1804</v>
      </c>
      <c r="G119" s="805" t="s">
        <v>1421</v>
      </c>
      <c r="H119" s="805"/>
      <c r="I119" s="805"/>
      <c r="J119" t="s">
        <v>2878</v>
      </c>
    </row>
    <row r="120" spans="1:10">
      <c r="A120" s="805">
        <v>119</v>
      </c>
      <c r="B120" s="805" t="s">
        <v>1389</v>
      </c>
      <c r="C120" s="805" t="s">
        <v>96</v>
      </c>
      <c r="D120" s="805" t="s">
        <v>1805</v>
      </c>
      <c r="E120" s="805" t="s">
        <v>1806</v>
      </c>
      <c r="F120" s="805" t="s">
        <v>1807</v>
      </c>
      <c r="G120" s="805" t="s">
        <v>1598</v>
      </c>
      <c r="H120" s="805"/>
      <c r="I120" s="805"/>
      <c r="J120" t="s">
        <v>2878</v>
      </c>
    </row>
    <row r="121" spans="1:10">
      <c r="A121" s="805">
        <v>120</v>
      </c>
      <c r="B121" s="805" t="s">
        <v>1389</v>
      </c>
      <c r="C121" s="805" t="s">
        <v>96</v>
      </c>
      <c r="D121" s="805" t="s">
        <v>1808</v>
      </c>
      <c r="E121" s="805" t="s">
        <v>1809</v>
      </c>
      <c r="F121" s="805" t="s">
        <v>1810</v>
      </c>
      <c r="G121" s="805" t="s">
        <v>1801</v>
      </c>
      <c r="H121" s="805"/>
      <c r="I121" s="805"/>
      <c r="J121" t="s">
        <v>2878</v>
      </c>
    </row>
    <row r="122" spans="1:10">
      <c r="A122" s="805">
        <v>121</v>
      </c>
      <c r="B122" s="805" t="s">
        <v>1389</v>
      </c>
      <c r="C122" s="805" t="s">
        <v>96</v>
      </c>
      <c r="D122" s="805" t="s">
        <v>1811</v>
      </c>
      <c r="E122" s="805" t="s">
        <v>1812</v>
      </c>
      <c r="F122" s="805" t="s">
        <v>1813</v>
      </c>
      <c r="G122" s="805" t="s">
        <v>1814</v>
      </c>
      <c r="H122" s="805"/>
      <c r="I122" s="805"/>
      <c r="J122" t="s">
        <v>2878</v>
      </c>
    </row>
    <row r="123" spans="1:10">
      <c r="A123" s="805">
        <v>122</v>
      </c>
      <c r="B123" s="805" t="s">
        <v>1389</v>
      </c>
      <c r="C123" s="805" t="s">
        <v>96</v>
      </c>
      <c r="D123" s="805" t="s">
        <v>1815</v>
      </c>
      <c r="E123" s="805" t="s">
        <v>1816</v>
      </c>
      <c r="F123" s="805" t="s">
        <v>1817</v>
      </c>
      <c r="G123" s="805" t="s">
        <v>1454</v>
      </c>
      <c r="H123" s="805"/>
      <c r="I123" s="805"/>
      <c r="J123" t="s">
        <v>2878</v>
      </c>
    </row>
    <row r="124" spans="1:10">
      <c r="A124" s="805">
        <v>123</v>
      </c>
      <c r="B124" s="805" t="s">
        <v>1389</v>
      </c>
      <c r="C124" s="805" t="s">
        <v>96</v>
      </c>
      <c r="D124" s="805" t="s">
        <v>1821</v>
      </c>
      <c r="E124" s="805" t="s">
        <v>1822</v>
      </c>
      <c r="F124" s="805" t="s">
        <v>1823</v>
      </c>
      <c r="G124" s="805" t="s">
        <v>1824</v>
      </c>
      <c r="H124" s="805" t="s">
        <v>1825</v>
      </c>
      <c r="I124" s="805"/>
      <c r="J124" t="s">
        <v>2878</v>
      </c>
    </row>
    <row r="125" spans="1:10">
      <c r="A125" s="805">
        <v>124</v>
      </c>
      <c r="B125" s="805" t="s">
        <v>1389</v>
      </c>
      <c r="C125" s="805" t="s">
        <v>96</v>
      </c>
      <c r="D125" s="805" t="s">
        <v>1826</v>
      </c>
      <c r="E125" s="805" t="s">
        <v>1827</v>
      </c>
      <c r="F125" s="805" t="s">
        <v>1828</v>
      </c>
      <c r="G125" s="805" t="s">
        <v>1393</v>
      </c>
      <c r="H125" s="805"/>
      <c r="I125" s="805"/>
      <c r="J125" t="s">
        <v>2878</v>
      </c>
    </row>
    <row r="126" spans="1:10">
      <c r="A126" s="805">
        <v>125</v>
      </c>
      <c r="B126" s="805" t="s">
        <v>1389</v>
      </c>
      <c r="C126" s="805" t="s">
        <v>96</v>
      </c>
      <c r="D126" s="805" t="s">
        <v>1829</v>
      </c>
      <c r="E126" s="805" t="s">
        <v>1830</v>
      </c>
      <c r="F126" s="805" t="s">
        <v>1831</v>
      </c>
      <c r="G126" s="805" t="s">
        <v>1485</v>
      </c>
      <c r="H126" s="805"/>
      <c r="I126" s="805"/>
      <c r="J126" t="s">
        <v>2878</v>
      </c>
    </row>
    <row r="127" spans="1:10">
      <c r="A127" s="805">
        <v>126</v>
      </c>
      <c r="B127" s="805" t="s">
        <v>1389</v>
      </c>
      <c r="C127" s="805" t="s">
        <v>96</v>
      </c>
      <c r="D127" s="805" t="s">
        <v>1832</v>
      </c>
      <c r="E127" s="805" t="s">
        <v>1833</v>
      </c>
      <c r="F127" s="805" t="s">
        <v>1834</v>
      </c>
      <c r="G127" s="805" t="s">
        <v>1835</v>
      </c>
      <c r="H127" s="805"/>
      <c r="I127" s="805"/>
      <c r="J127" t="s">
        <v>2878</v>
      </c>
    </row>
    <row r="128" spans="1:10">
      <c r="A128" s="805">
        <v>127</v>
      </c>
      <c r="B128" s="805" t="s">
        <v>1389</v>
      </c>
      <c r="C128" s="805" t="s">
        <v>96</v>
      </c>
      <c r="D128" s="805" t="s">
        <v>1836</v>
      </c>
      <c r="E128" s="805" t="s">
        <v>1837</v>
      </c>
      <c r="F128" s="805" t="s">
        <v>1838</v>
      </c>
      <c r="G128" s="805" t="s">
        <v>1777</v>
      </c>
      <c r="H128" s="805"/>
      <c r="I128" s="805"/>
      <c r="J128" t="s">
        <v>2878</v>
      </c>
    </row>
    <row r="129" spans="1:10">
      <c r="A129" s="805">
        <v>128</v>
      </c>
      <c r="B129" s="805" t="s">
        <v>1389</v>
      </c>
      <c r="C129" s="805" t="s">
        <v>96</v>
      </c>
      <c r="D129" s="805" t="s">
        <v>1839</v>
      </c>
      <c r="E129" s="805" t="s">
        <v>1840</v>
      </c>
      <c r="F129" s="805" t="s">
        <v>1841</v>
      </c>
      <c r="G129" s="805" t="s">
        <v>1439</v>
      </c>
      <c r="H129" s="805"/>
      <c r="I129" s="805"/>
      <c r="J129" t="s">
        <v>2878</v>
      </c>
    </row>
    <row r="130" spans="1:10">
      <c r="A130" s="805">
        <v>129</v>
      </c>
      <c r="B130" s="805" t="s">
        <v>1389</v>
      </c>
      <c r="C130" s="805" t="s">
        <v>96</v>
      </c>
      <c r="D130" s="805" t="s">
        <v>1842</v>
      </c>
      <c r="E130" s="805" t="s">
        <v>1843</v>
      </c>
      <c r="F130" s="805" t="s">
        <v>1844</v>
      </c>
      <c r="G130" s="805" t="s">
        <v>1845</v>
      </c>
      <c r="H130" s="805"/>
      <c r="I130" s="805"/>
      <c r="J130" t="s">
        <v>2878</v>
      </c>
    </row>
    <row r="131" spans="1:10">
      <c r="A131" s="805">
        <v>130</v>
      </c>
      <c r="B131" s="805" t="s">
        <v>1389</v>
      </c>
      <c r="C131" s="805" t="s">
        <v>96</v>
      </c>
      <c r="D131" s="805" t="s">
        <v>1846</v>
      </c>
      <c r="E131" s="805" t="s">
        <v>1847</v>
      </c>
      <c r="F131" s="805" t="s">
        <v>1848</v>
      </c>
      <c r="G131" s="805" t="s">
        <v>1849</v>
      </c>
      <c r="H131" s="805"/>
      <c r="I131" s="805"/>
      <c r="J131" t="s">
        <v>2878</v>
      </c>
    </row>
    <row r="132" spans="1:10">
      <c r="A132" s="805">
        <v>131</v>
      </c>
      <c r="B132" s="805" t="s">
        <v>1389</v>
      </c>
      <c r="C132" s="805" t="s">
        <v>96</v>
      </c>
      <c r="D132" s="805" t="s">
        <v>1850</v>
      </c>
      <c r="E132" s="805" t="s">
        <v>1851</v>
      </c>
      <c r="F132" s="805" t="s">
        <v>1852</v>
      </c>
      <c r="G132" s="805" t="s">
        <v>1853</v>
      </c>
      <c r="H132" s="805"/>
      <c r="I132" s="805"/>
      <c r="J132" t="s">
        <v>2878</v>
      </c>
    </row>
    <row r="133" spans="1:10">
      <c r="A133" s="805">
        <v>132</v>
      </c>
      <c r="B133" s="805" t="s">
        <v>1389</v>
      </c>
      <c r="C133" s="805" t="s">
        <v>96</v>
      </c>
      <c r="D133" s="805" t="s">
        <v>1854</v>
      </c>
      <c r="E133" s="805" t="s">
        <v>1855</v>
      </c>
      <c r="F133" s="805" t="s">
        <v>1856</v>
      </c>
      <c r="G133" s="805" t="s">
        <v>1660</v>
      </c>
      <c r="H133" s="805"/>
      <c r="I133" s="805"/>
      <c r="J133" t="s">
        <v>2878</v>
      </c>
    </row>
    <row r="134" spans="1:10">
      <c r="A134" s="805">
        <v>133</v>
      </c>
      <c r="B134" s="805" t="s">
        <v>1389</v>
      </c>
      <c r="C134" s="805" t="s">
        <v>96</v>
      </c>
      <c r="D134" s="805" t="s">
        <v>1857</v>
      </c>
      <c r="E134" s="805" t="s">
        <v>1858</v>
      </c>
      <c r="F134" s="805" t="s">
        <v>1859</v>
      </c>
      <c r="G134" s="805" t="s">
        <v>1458</v>
      </c>
      <c r="H134" s="805"/>
      <c r="I134" s="805"/>
      <c r="J134" t="s">
        <v>2878</v>
      </c>
    </row>
    <row r="135" spans="1:10">
      <c r="A135" s="805">
        <v>134</v>
      </c>
      <c r="B135" s="805" t="s">
        <v>1389</v>
      </c>
      <c r="C135" s="805" t="s">
        <v>96</v>
      </c>
      <c r="D135" s="805" t="s">
        <v>1860</v>
      </c>
      <c r="E135" s="805" t="s">
        <v>1861</v>
      </c>
      <c r="F135" s="805" t="s">
        <v>1862</v>
      </c>
      <c r="G135" s="805" t="s">
        <v>1664</v>
      </c>
      <c r="H135" s="805"/>
      <c r="I135" s="805"/>
      <c r="J135" t="s">
        <v>2878</v>
      </c>
    </row>
    <row r="136" spans="1:10">
      <c r="A136" s="805">
        <v>135</v>
      </c>
      <c r="B136" s="805" t="s">
        <v>1389</v>
      </c>
      <c r="C136" s="805" t="s">
        <v>96</v>
      </c>
      <c r="D136" s="805" t="s">
        <v>1863</v>
      </c>
      <c r="E136" s="805" t="s">
        <v>1864</v>
      </c>
      <c r="F136" s="805" t="s">
        <v>1865</v>
      </c>
      <c r="G136" s="805" t="s">
        <v>1454</v>
      </c>
      <c r="H136" s="805"/>
      <c r="I136" s="805"/>
      <c r="J136" t="s">
        <v>2878</v>
      </c>
    </row>
    <row r="137" spans="1:10">
      <c r="A137" s="805">
        <v>136</v>
      </c>
      <c r="B137" s="805" t="s">
        <v>1389</v>
      </c>
      <c r="C137" s="805" t="s">
        <v>96</v>
      </c>
      <c r="D137" s="805" t="s">
        <v>1866</v>
      </c>
      <c r="E137" s="805" t="s">
        <v>1867</v>
      </c>
      <c r="F137" s="805" t="s">
        <v>1868</v>
      </c>
      <c r="G137" s="805" t="s">
        <v>1845</v>
      </c>
      <c r="H137" s="805"/>
      <c r="I137" s="805"/>
      <c r="J137" t="s">
        <v>2878</v>
      </c>
    </row>
    <row r="138" spans="1:10">
      <c r="A138" s="805">
        <v>137</v>
      </c>
      <c r="B138" s="805" t="s">
        <v>1389</v>
      </c>
      <c r="C138" s="805" t="s">
        <v>96</v>
      </c>
      <c r="D138" s="805" t="s">
        <v>1869</v>
      </c>
      <c r="E138" s="805" t="s">
        <v>1870</v>
      </c>
      <c r="F138" s="805" t="s">
        <v>1871</v>
      </c>
      <c r="G138" s="805" t="s">
        <v>1668</v>
      </c>
      <c r="H138" s="805"/>
      <c r="I138" s="805"/>
      <c r="J138" t="s">
        <v>2878</v>
      </c>
    </row>
    <row r="139" spans="1:10">
      <c r="A139" s="805">
        <v>138</v>
      </c>
      <c r="B139" s="805" t="s">
        <v>1389</v>
      </c>
      <c r="C139" s="805" t="s">
        <v>96</v>
      </c>
      <c r="D139" s="805" t="s">
        <v>1872</v>
      </c>
      <c r="E139" s="805" t="s">
        <v>1873</v>
      </c>
      <c r="F139" s="805" t="s">
        <v>1874</v>
      </c>
      <c r="G139" s="805" t="s">
        <v>1824</v>
      </c>
      <c r="H139" s="805"/>
      <c r="I139" s="805"/>
      <c r="J139" t="s">
        <v>2878</v>
      </c>
    </row>
    <row r="140" spans="1:10">
      <c r="A140" s="805">
        <v>139</v>
      </c>
      <c r="B140" s="805" t="s">
        <v>1389</v>
      </c>
      <c r="C140" s="805" t="s">
        <v>96</v>
      </c>
      <c r="D140" s="805" t="s">
        <v>1875</v>
      </c>
      <c r="E140" s="805" t="s">
        <v>1876</v>
      </c>
      <c r="F140" s="805" t="s">
        <v>1877</v>
      </c>
      <c r="G140" s="805" t="s">
        <v>1824</v>
      </c>
      <c r="H140" s="805"/>
      <c r="I140" s="805"/>
      <c r="J140" t="s">
        <v>2878</v>
      </c>
    </row>
    <row r="141" spans="1:10">
      <c r="A141" s="805">
        <v>140</v>
      </c>
      <c r="B141" s="805" t="s">
        <v>1389</v>
      </c>
      <c r="C141" s="805" t="s">
        <v>96</v>
      </c>
      <c r="D141" s="805" t="s">
        <v>1878</v>
      </c>
      <c r="E141" s="805" t="s">
        <v>1879</v>
      </c>
      <c r="F141" s="805" t="s">
        <v>1880</v>
      </c>
      <c r="G141" s="805" t="s">
        <v>1824</v>
      </c>
      <c r="H141" s="805"/>
      <c r="I141" s="805"/>
      <c r="J141" t="s">
        <v>2878</v>
      </c>
    </row>
    <row r="142" spans="1:10">
      <c r="A142" s="805">
        <v>141</v>
      </c>
      <c r="B142" s="805" t="s">
        <v>1389</v>
      </c>
      <c r="C142" s="805" t="s">
        <v>96</v>
      </c>
      <c r="D142" s="805" t="s">
        <v>1881</v>
      </c>
      <c r="E142" s="805" t="s">
        <v>1882</v>
      </c>
      <c r="F142" s="805" t="s">
        <v>1883</v>
      </c>
      <c r="G142" s="805" t="s">
        <v>1824</v>
      </c>
      <c r="H142" s="805"/>
      <c r="I142" s="805"/>
      <c r="J142" t="s">
        <v>2878</v>
      </c>
    </row>
    <row r="143" spans="1:10">
      <c r="A143" s="805">
        <v>142</v>
      </c>
      <c r="B143" s="805" t="s">
        <v>1389</v>
      </c>
      <c r="C143" s="805" t="s">
        <v>96</v>
      </c>
      <c r="D143" s="805" t="s">
        <v>1884</v>
      </c>
      <c r="E143" s="805" t="s">
        <v>1885</v>
      </c>
      <c r="F143" s="805" t="s">
        <v>1886</v>
      </c>
      <c r="G143" s="805" t="s">
        <v>1824</v>
      </c>
      <c r="H143" s="805"/>
      <c r="I143" s="805" t="s">
        <v>1887</v>
      </c>
      <c r="J143" t="s">
        <v>2878</v>
      </c>
    </row>
    <row r="144" spans="1:10">
      <c r="A144" s="805">
        <v>143</v>
      </c>
      <c r="B144" s="805" t="s">
        <v>1389</v>
      </c>
      <c r="C144" s="805" t="s">
        <v>96</v>
      </c>
      <c r="D144" s="805" t="s">
        <v>1888</v>
      </c>
      <c r="E144" s="805" t="s">
        <v>1889</v>
      </c>
      <c r="F144" s="805" t="s">
        <v>1890</v>
      </c>
      <c r="G144" s="805" t="s">
        <v>1824</v>
      </c>
      <c r="H144" s="805"/>
      <c r="I144" s="805"/>
      <c r="J144" t="s">
        <v>2878</v>
      </c>
    </row>
    <row r="145" spans="1:10">
      <c r="A145" s="805">
        <v>144</v>
      </c>
      <c r="B145" s="805" t="s">
        <v>1389</v>
      </c>
      <c r="C145" s="805" t="s">
        <v>96</v>
      </c>
      <c r="D145" s="805" t="s">
        <v>1891</v>
      </c>
      <c r="E145" s="805" t="s">
        <v>1892</v>
      </c>
      <c r="F145" s="805" t="s">
        <v>1893</v>
      </c>
      <c r="G145" s="805" t="s">
        <v>1824</v>
      </c>
      <c r="H145" s="805"/>
      <c r="I145" s="805"/>
      <c r="J145" t="s">
        <v>2878</v>
      </c>
    </row>
    <row r="146" spans="1:10">
      <c r="A146" s="805">
        <v>145</v>
      </c>
      <c r="B146" s="805" t="s">
        <v>1389</v>
      </c>
      <c r="C146" s="805" t="s">
        <v>96</v>
      </c>
      <c r="D146" s="805" t="s">
        <v>1894</v>
      </c>
      <c r="E146" s="805" t="s">
        <v>1895</v>
      </c>
      <c r="F146" s="805" t="s">
        <v>1896</v>
      </c>
      <c r="G146" s="805" t="s">
        <v>1485</v>
      </c>
      <c r="H146" s="805"/>
      <c r="I146" s="805"/>
      <c r="J146" t="s">
        <v>2878</v>
      </c>
    </row>
    <row r="147" spans="1:10">
      <c r="A147" s="805">
        <v>146</v>
      </c>
      <c r="B147" s="805" t="s">
        <v>1389</v>
      </c>
      <c r="C147" s="805" t="s">
        <v>96</v>
      </c>
      <c r="D147" s="805" t="s">
        <v>1897</v>
      </c>
      <c r="E147" s="805" t="s">
        <v>1898</v>
      </c>
      <c r="F147" s="805" t="s">
        <v>1899</v>
      </c>
      <c r="G147" s="805" t="s">
        <v>1824</v>
      </c>
      <c r="H147" s="805"/>
      <c r="I147" s="805"/>
      <c r="J147" t="s">
        <v>2878</v>
      </c>
    </row>
    <row r="148" spans="1:10">
      <c r="A148" s="805">
        <v>147</v>
      </c>
      <c r="B148" s="805" t="s">
        <v>1389</v>
      </c>
      <c r="C148" s="805" t="s">
        <v>96</v>
      </c>
      <c r="D148" s="805" t="s">
        <v>1900</v>
      </c>
      <c r="E148" s="805" t="s">
        <v>1901</v>
      </c>
      <c r="F148" s="805" t="s">
        <v>1902</v>
      </c>
      <c r="G148" s="805" t="s">
        <v>1824</v>
      </c>
      <c r="H148" s="805"/>
      <c r="I148" s="805"/>
      <c r="J148" t="s">
        <v>2878</v>
      </c>
    </row>
    <row r="149" spans="1:10">
      <c r="A149" s="805">
        <v>148</v>
      </c>
      <c r="B149" s="805" t="s">
        <v>1389</v>
      </c>
      <c r="C149" s="805" t="s">
        <v>96</v>
      </c>
      <c r="D149" s="805" t="s">
        <v>1903</v>
      </c>
      <c r="E149" s="805" t="s">
        <v>1904</v>
      </c>
      <c r="F149" s="805" t="s">
        <v>1905</v>
      </c>
      <c r="G149" s="805" t="s">
        <v>1906</v>
      </c>
      <c r="H149" s="805"/>
      <c r="I149" s="805"/>
      <c r="J149" t="s">
        <v>2878</v>
      </c>
    </row>
    <row r="150" spans="1:10">
      <c r="A150" s="805">
        <v>149</v>
      </c>
      <c r="B150" s="805" t="s">
        <v>1389</v>
      </c>
      <c r="C150" s="805" t="s">
        <v>96</v>
      </c>
      <c r="D150" s="805" t="s">
        <v>1907</v>
      </c>
      <c r="E150" s="805" t="s">
        <v>1908</v>
      </c>
      <c r="F150" s="805" t="s">
        <v>1909</v>
      </c>
      <c r="G150" s="805" t="s">
        <v>1824</v>
      </c>
      <c r="H150" s="805"/>
      <c r="I150" s="805"/>
      <c r="J150" t="s">
        <v>2878</v>
      </c>
    </row>
    <row r="151" spans="1:10">
      <c r="A151" s="805">
        <v>150</v>
      </c>
      <c r="B151" s="805" t="s">
        <v>1389</v>
      </c>
      <c r="C151" s="805" t="s">
        <v>96</v>
      </c>
      <c r="D151" s="805" t="s">
        <v>1910</v>
      </c>
      <c r="E151" s="805" t="s">
        <v>1911</v>
      </c>
      <c r="F151" s="805" t="s">
        <v>1912</v>
      </c>
      <c r="G151" s="805" t="s">
        <v>1913</v>
      </c>
      <c r="H151" s="805"/>
      <c r="I151" s="805"/>
      <c r="J151" t="s">
        <v>2878</v>
      </c>
    </row>
    <row r="152" spans="1:10">
      <c r="A152" s="805">
        <v>151</v>
      </c>
      <c r="B152" s="805" t="s">
        <v>1389</v>
      </c>
      <c r="C152" s="805" t="s">
        <v>96</v>
      </c>
      <c r="D152" s="805" t="s">
        <v>1914</v>
      </c>
      <c r="E152" s="805" t="s">
        <v>1915</v>
      </c>
      <c r="F152" s="805" t="s">
        <v>1916</v>
      </c>
      <c r="G152" s="805" t="s">
        <v>1641</v>
      </c>
      <c r="H152" s="805"/>
      <c r="I152" s="805"/>
      <c r="J152" t="s">
        <v>2878</v>
      </c>
    </row>
    <row r="153" spans="1:10">
      <c r="A153" s="805">
        <v>152</v>
      </c>
      <c r="B153" s="805" t="s">
        <v>1389</v>
      </c>
      <c r="C153" s="805" t="s">
        <v>96</v>
      </c>
      <c r="D153" s="805" t="s">
        <v>1917</v>
      </c>
      <c r="E153" s="805" t="s">
        <v>1918</v>
      </c>
      <c r="F153" s="805" t="s">
        <v>1919</v>
      </c>
      <c r="G153" s="805" t="s">
        <v>1664</v>
      </c>
      <c r="H153" s="805"/>
      <c r="I153" s="805"/>
      <c r="J153" t="s">
        <v>2878</v>
      </c>
    </row>
    <row r="154" spans="1:10">
      <c r="A154" s="805">
        <v>153</v>
      </c>
      <c r="B154" s="805" t="s">
        <v>1389</v>
      </c>
      <c r="C154" s="805" t="s">
        <v>96</v>
      </c>
      <c r="D154" s="805" t="s">
        <v>1920</v>
      </c>
      <c r="E154" s="805" t="s">
        <v>1921</v>
      </c>
      <c r="F154" s="805" t="s">
        <v>1922</v>
      </c>
      <c r="G154" s="805" t="s">
        <v>1439</v>
      </c>
      <c r="H154" s="805"/>
      <c r="I154" s="805"/>
      <c r="J154" t="s">
        <v>2878</v>
      </c>
    </row>
    <row r="155" spans="1:10">
      <c r="A155" s="805">
        <v>154</v>
      </c>
      <c r="B155" s="805" t="s">
        <v>1389</v>
      </c>
      <c r="C155" s="805" t="s">
        <v>96</v>
      </c>
      <c r="D155" s="805" t="s">
        <v>1923</v>
      </c>
      <c r="E155" s="805" t="s">
        <v>1924</v>
      </c>
      <c r="F155" s="805" t="s">
        <v>1925</v>
      </c>
      <c r="G155" s="805" t="s">
        <v>1926</v>
      </c>
      <c r="H155" s="805"/>
      <c r="I155" s="805"/>
      <c r="J155" t="s">
        <v>2878</v>
      </c>
    </row>
    <row r="156" spans="1:10">
      <c r="A156" s="805">
        <v>155</v>
      </c>
      <c r="B156" s="805" t="s">
        <v>1389</v>
      </c>
      <c r="C156" s="805" t="s">
        <v>96</v>
      </c>
      <c r="D156" s="805" t="s">
        <v>1927</v>
      </c>
      <c r="E156" s="805" t="s">
        <v>1928</v>
      </c>
      <c r="F156" s="805" t="s">
        <v>1929</v>
      </c>
      <c r="G156" s="805" t="s">
        <v>1668</v>
      </c>
      <c r="H156" s="805"/>
      <c r="I156" s="805"/>
      <c r="J156" t="s">
        <v>2878</v>
      </c>
    </row>
    <row r="157" spans="1:10">
      <c r="A157" s="805">
        <v>156</v>
      </c>
      <c r="B157" s="805" t="s">
        <v>1389</v>
      </c>
      <c r="C157" s="805" t="s">
        <v>96</v>
      </c>
      <c r="D157" s="805" t="s">
        <v>1930</v>
      </c>
      <c r="E157" s="805" t="s">
        <v>1931</v>
      </c>
      <c r="F157" s="805" t="s">
        <v>1932</v>
      </c>
      <c r="G157" s="805" t="s">
        <v>1406</v>
      </c>
      <c r="H157" s="805"/>
      <c r="I157" s="805"/>
      <c r="J157" t="s">
        <v>2878</v>
      </c>
    </row>
    <row r="158" spans="1:10">
      <c r="A158" s="805">
        <v>157</v>
      </c>
      <c r="B158" s="805" t="s">
        <v>1389</v>
      </c>
      <c r="C158" s="805" t="s">
        <v>96</v>
      </c>
      <c r="D158" s="805" t="s">
        <v>1933</v>
      </c>
      <c r="E158" s="805" t="s">
        <v>1934</v>
      </c>
      <c r="F158" s="805" t="s">
        <v>1935</v>
      </c>
      <c r="G158" s="805" t="s">
        <v>1664</v>
      </c>
      <c r="H158" s="805"/>
      <c r="I158" s="805"/>
      <c r="J158" t="s">
        <v>2878</v>
      </c>
    </row>
    <row r="159" spans="1:10">
      <c r="A159" s="805">
        <v>158</v>
      </c>
      <c r="B159" s="805" t="s">
        <v>1389</v>
      </c>
      <c r="C159" s="805" t="s">
        <v>96</v>
      </c>
      <c r="D159" s="805" t="s">
        <v>1936</v>
      </c>
      <c r="E159" s="805" t="s">
        <v>1937</v>
      </c>
      <c r="F159" s="805" t="s">
        <v>1938</v>
      </c>
      <c r="G159" s="805" t="s">
        <v>1485</v>
      </c>
      <c r="H159" s="805"/>
      <c r="I159" s="805"/>
      <c r="J159" t="s">
        <v>2878</v>
      </c>
    </row>
    <row r="160" spans="1:10">
      <c r="A160" s="805">
        <v>159</v>
      </c>
      <c r="B160" s="805" t="s">
        <v>1389</v>
      </c>
      <c r="C160" s="805" t="s">
        <v>96</v>
      </c>
      <c r="D160" s="805" t="s">
        <v>1939</v>
      </c>
      <c r="E160" s="805" t="s">
        <v>1940</v>
      </c>
      <c r="F160" s="805" t="s">
        <v>1941</v>
      </c>
      <c r="G160" s="805" t="s">
        <v>1439</v>
      </c>
      <c r="H160" s="805"/>
      <c r="I160" s="805"/>
      <c r="J160" t="s">
        <v>2878</v>
      </c>
    </row>
    <row r="161" spans="1:10">
      <c r="A161" s="805">
        <v>160</v>
      </c>
      <c r="B161" s="805" t="s">
        <v>1389</v>
      </c>
      <c r="C161" s="805" t="s">
        <v>96</v>
      </c>
      <c r="D161" s="805" t="s">
        <v>1942</v>
      </c>
      <c r="E161" s="805" t="s">
        <v>1943</v>
      </c>
      <c r="F161" s="805" t="s">
        <v>1944</v>
      </c>
      <c r="G161" s="805" t="s">
        <v>1439</v>
      </c>
      <c r="H161" s="805"/>
      <c r="I161" s="805"/>
      <c r="J161" t="s">
        <v>2878</v>
      </c>
    </row>
    <row r="162" spans="1:10">
      <c r="A162" s="805">
        <v>161</v>
      </c>
      <c r="B162" s="805" t="s">
        <v>1389</v>
      </c>
      <c r="C162" s="805" t="s">
        <v>96</v>
      </c>
      <c r="D162" s="805" t="s">
        <v>1945</v>
      </c>
      <c r="E162" s="805" t="s">
        <v>1946</v>
      </c>
      <c r="F162" s="805" t="s">
        <v>1947</v>
      </c>
      <c r="G162" s="805" t="s">
        <v>1668</v>
      </c>
      <c r="H162" s="805"/>
      <c r="I162" s="805"/>
      <c r="J162" t="s">
        <v>2878</v>
      </c>
    </row>
    <row r="163" spans="1:10">
      <c r="A163" s="805">
        <v>162</v>
      </c>
      <c r="B163" s="805" t="s">
        <v>1389</v>
      </c>
      <c r="C163" s="805" t="s">
        <v>96</v>
      </c>
      <c r="D163" s="805" t="s">
        <v>1948</v>
      </c>
      <c r="E163" s="805" t="s">
        <v>1949</v>
      </c>
      <c r="F163" s="805" t="s">
        <v>1950</v>
      </c>
      <c r="G163" s="805" t="s">
        <v>1926</v>
      </c>
      <c r="H163" s="805"/>
      <c r="I163" s="805"/>
      <c r="J163" t="s">
        <v>2878</v>
      </c>
    </row>
    <row r="164" spans="1:10">
      <c r="A164" s="805">
        <v>163</v>
      </c>
      <c r="B164" s="805" t="s">
        <v>1389</v>
      </c>
      <c r="C164" s="805" t="s">
        <v>96</v>
      </c>
      <c r="D164" s="805" t="s">
        <v>1951</v>
      </c>
      <c r="E164" s="805" t="s">
        <v>1952</v>
      </c>
      <c r="F164" s="805" t="s">
        <v>1953</v>
      </c>
      <c r="G164" s="805" t="s">
        <v>1668</v>
      </c>
      <c r="H164" s="805"/>
      <c r="I164" s="805"/>
      <c r="J164" t="s">
        <v>2878</v>
      </c>
    </row>
    <row r="165" spans="1:10">
      <c r="A165" s="805">
        <v>164</v>
      </c>
      <c r="B165" s="805" t="s">
        <v>1389</v>
      </c>
      <c r="C165" s="805" t="s">
        <v>96</v>
      </c>
      <c r="D165" s="805" t="s">
        <v>1954</v>
      </c>
      <c r="E165" s="805" t="s">
        <v>1955</v>
      </c>
      <c r="F165" s="805" t="s">
        <v>1956</v>
      </c>
      <c r="G165" s="805" t="s">
        <v>1660</v>
      </c>
      <c r="H165" s="805"/>
      <c r="I165" s="805"/>
      <c r="J165" t="s">
        <v>2878</v>
      </c>
    </row>
    <row r="166" spans="1:10">
      <c r="A166" s="805">
        <v>165</v>
      </c>
      <c r="B166" s="805" t="s">
        <v>1389</v>
      </c>
      <c r="C166" s="805" t="s">
        <v>96</v>
      </c>
      <c r="D166" s="805" t="s">
        <v>1957</v>
      </c>
      <c r="E166" s="805" t="s">
        <v>1958</v>
      </c>
      <c r="F166" s="805" t="s">
        <v>1959</v>
      </c>
      <c r="G166" s="805" t="s">
        <v>1656</v>
      </c>
      <c r="H166" s="805"/>
      <c r="I166" s="805"/>
      <c r="J166" t="s">
        <v>2878</v>
      </c>
    </row>
    <row r="167" spans="1:10">
      <c r="A167" s="805">
        <v>166</v>
      </c>
      <c r="B167" s="805" t="s">
        <v>1389</v>
      </c>
      <c r="C167" s="805" t="s">
        <v>96</v>
      </c>
      <c r="D167" s="805" t="s">
        <v>1960</v>
      </c>
      <c r="E167" s="805" t="s">
        <v>1961</v>
      </c>
      <c r="F167" s="805" t="s">
        <v>1962</v>
      </c>
      <c r="G167" s="805" t="s">
        <v>1824</v>
      </c>
      <c r="H167" s="805"/>
      <c r="I167" s="805"/>
      <c r="J167" t="s">
        <v>2878</v>
      </c>
    </row>
    <row r="168" spans="1:10">
      <c r="A168" s="805">
        <v>167</v>
      </c>
      <c r="B168" s="805" t="s">
        <v>1389</v>
      </c>
      <c r="C168" s="805" t="s">
        <v>96</v>
      </c>
      <c r="D168" s="805" t="s">
        <v>1963</v>
      </c>
      <c r="E168" s="805" t="s">
        <v>1964</v>
      </c>
      <c r="F168" s="805" t="s">
        <v>1965</v>
      </c>
      <c r="G168" s="805" t="s">
        <v>1966</v>
      </c>
      <c r="H168" s="805"/>
      <c r="I168" s="805"/>
      <c r="J168" t="s">
        <v>2878</v>
      </c>
    </row>
    <row r="169" spans="1:10">
      <c r="A169" s="805">
        <v>168</v>
      </c>
      <c r="B169" s="805" t="s">
        <v>1389</v>
      </c>
      <c r="C169" s="805" t="s">
        <v>96</v>
      </c>
      <c r="D169" s="805" t="s">
        <v>1967</v>
      </c>
      <c r="E169" s="805" t="s">
        <v>1968</v>
      </c>
      <c r="F169" s="805" t="s">
        <v>1969</v>
      </c>
      <c r="G169" s="805" t="s">
        <v>1447</v>
      </c>
      <c r="H169" s="805"/>
      <c r="I169" s="805"/>
      <c r="J169" t="s">
        <v>2878</v>
      </c>
    </row>
    <row r="170" spans="1:10">
      <c r="A170" s="805">
        <v>169</v>
      </c>
      <c r="B170" s="805" t="s">
        <v>1389</v>
      </c>
      <c r="C170" s="805" t="s">
        <v>96</v>
      </c>
      <c r="D170" s="805" t="s">
        <v>1970</v>
      </c>
      <c r="E170" s="805" t="s">
        <v>1971</v>
      </c>
      <c r="F170" s="805" t="s">
        <v>1972</v>
      </c>
      <c r="G170" s="805" t="s">
        <v>1973</v>
      </c>
      <c r="H170" s="805"/>
      <c r="I170" s="805"/>
      <c r="J170" t="s">
        <v>2878</v>
      </c>
    </row>
    <row r="171" spans="1:10">
      <c r="A171" s="805">
        <v>170</v>
      </c>
      <c r="B171" s="805" t="s">
        <v>1389</v>
      </c>
      <c r="C171" s="805" t="s">
        <v>96</v>
      </c>
      <c r="D171" s="805" t="s">
        <v>1974</v>
      </c>
      <c r="E171" s="805" t="s">
        <v>1975</v>
      </c>
      <c r="F171" s="805" t="s">
        <v>1976</v>
      </c>
      <c r="G171" s="805" t="s">
        <v>1824</v>
      </c>
      <c r="H171" s="805"/>
      <c r="I171" s="805"/>
      <c r="J171" t="s">
        <v>2878</v>
      </c>
    </row>
    <row r="172" spans="1:10">
      <c r="A172" s="805">
        <v>171</v>
      </c>
      <c r="B172" s="805" t="s">
        <v>1389</v>
      </c>
      <c r="C172" s="805" t="s">
        <v>96</v>
      </c>
      <c r="D172" s="805" t="s">
        <v>1977</v>
      </c>
      <c r="E172" s="805" t="s">
        <v>1978</v>
      </c>
      <c r="F172" s="805" t="s">
        <v>1979</v>
      </c>
      <c r="G172" s="805" t="s">
        <v>1675</v>
      </c>
      <c r="H172" s="805"/>
      <c r="I172" s="805"/>
      <c r="J172" t="s">
        <v>2878</v>
      </c>
    </row>
    <row r="173" spans="1:10">
      <c r="A173" s="805">
        <v>172</v>
      </c>
      <c r="B173" s="805" t="s">
        <v>1389</v>
      </c>
      <c r="C173" s="805" t="s">
        <v>96</v>
      </c>
      <c r="D173" s="805" t="s">
        <v>1980</v>
      </c>
      <c r="E173" s="805" t="s">
        <v>1981</v>
      </c>
      <c r="F173" s="805" t="s">
        <v>1982</v>
      </c>
      <c r="G173" s="805" t="s">
        <v>1845</v>
      </c>
      <c r="H173" s="805"/>
      <c r="I173" s="805"/>
      <c r="J173" t="s">
        <v>2878</v>
      </c>
    </row>
    <row r="174" spans="1:10">
      <c r="A174" s="805">
        <v>173</v>
      </c>
      <c r="B174" s="805" t="s">
        <v>1389</v>
      </c>
      <c r="C174" s="805" t="s">
        <v>96</v>
      </c>
      <c r="D174" s="805" t="s">
        <v>1983</v>
      </c>
      <c r="E174" s="805" t="s">
        <v>1984</v>
      </c>
      <c r="F174" s="805" t="s">
        <v>1985</v>
      </c>
      <c r="G174" s="805" t="s">
        <v>1769</v>
      </c>
      <c r="H174" s="805"/>
      <c r="I174" s="805" t="s">
        <v>1986</v>
      </c>
      <c r="J174" t="s">
        <v>2878</v>
      </c>
    </row>
    <row r="175" spans="1:10">
      <c r="A175" s="805">
        <v>174</v>
      </c>
      <c r="B175" s="805" t="s">
        <v>1389</v>
      </c>
      <c r="C175" s="805" t="s">
        <v>96</v>
      </c>
      <c r="D175" s="805" t="s">
        <v>1987</v>
      </c>
      <c r="E175" s="805" t="s">
        <v>1988</v>
      </c>
      <c r="F175" s="805" t="s">
        <v>1989</v>
      </c>
      <c r="G175" s="805" t="s">
        <v>1990</v>
      </c>
      <c r="H175" s="805"/>
      <c r="I175" s="805"/>
      <c r="J175" t="s">
        <v>2878</v>
      </c>
    </row>
    <row r="176" spans="1:10">
      <c r="A176" s="805">
        <v>175</v>
      </c>
      <c r="B176" s="805" t="s">
        <v>1389</v>
      </c>
      <c r="C176" s="805" t="s">
        <v>96</v>
      </c>
      <c r="D176" s="805" t="s">
        <v>1991</v>
      </c>
      <c r="E176" s="805" t="s">
        <v>1992</v>
      </c>
      <c r="F176" s="805" t="s">
        <v>1993</v>
      </c>
      <c r="G176" s="805" t="s">
        <v>1675</v>
      </c>
      <c r="H176" s="805"/>
      <c r="I176" s="805"/>
      <c r="J176" t="s">
        <v>2878</v>
      </c>
    </row>
    <row r="177" spans="1:10">
      <c r="A177" s="805">
        <v>176</v>
      </c>
      <c r="B177" s="805" t="s">
        <v>1389</v>
      </c>
      <c r="C177" s="805" t="s">
        <v>96</v>
      </c>
      <c r="D177" s="805" t="s">
        <v>1994</v>
      </c>
      <c r="E177" s="805" t="s">
        <v>1995</v>
      </c>
      <c r="F177" s="805" t="s">
        <v>1996</v>
      </c>
      <c r="G177" s="805" t="s">
        <v>1997</v>
      </c>
      <c r="H177" s="805"/>
      <c r="I177" s="805"/>
      <c r="J177" t="s">
        <v>2878</v>
      </c>
    </row>
    <row r="178" spans="1:10">
      <c r="A178" s="805">
        <v>177</v>
      </c>
      <c r="B178" s="805" t="s">
        <v>1389</v>
      </c>
      <c r="C178" s="805" t="s">
        <v>96</v>
      </c>
      <c r="D178" s="805" t="s">
        <v>1998</v>
      </c>
      <c r="E178" s="805" t="s">
        <v>1999</v>
      </c>
      <c r="F178" s="805" t="s">
        <v>2000</v>
      </c>
      <c r="G178" s="805" t="s">
        <v>1458</v>
      </c>
      <c r="H178" s="805"/>
      <c r="I178" s="805"/>
      <c r="J178" t="s">
        <v>2878</v>
      </c>
    </row>
    <row r="179" spans="1:10">
      <c r="A179" s="805">
        <v>178</v>
      </c>
      <c r="B179" s="805" t="s">
        <v>1389</v>
      </c>
      <c r="C179" s="805" t="s">
        <v>96</v>
      </c>
      <c r="D179" s="805" t="s">
        <v>2001</v>
      </c>
      <c r="E179" s="805" t="s">
        <v>2002</v>
      </c>
      <c r="F179" s="805" t="s">
        <v>2003</v>
      </c>
      <c r="G179" s="805" t="s">
        <v>1652</v>
      </c>
      <c r="H179" s="805"/>
      <c r="I179" s="805"/>
      <c r="J179" t="s">
        <v>2878</v>
      </c>
    </row>
    <row r="180" spans="1:10">
      <c r="A180" s="805">
        <v>179</v>
      </c>
      <c r="B180" s="805" t="s">
        <v>1389</v>
      </c>
      <c r="C180" s="805" t="s">
        <v>96</v>
      </c>
      <c r="D180" s="805" t="s">
        <v>2004</v>
      </c>
      <c r="E180" s="805" t="s">
        <v>2005</v>
      </c>
      <c r="F180" s="805" t="s">
        <v>2006</v>
      </c>
      <c r="G180" s="805" t="s">
        <v>1712</v>
      </c>
      <c r="H180" s="805" t="s">
        <v>2007</v>
      </c>
      <c r="I180" s="805"/>
      <c r="J180" t="s">
        <v>2878</v>
      </c>
    </row>
    <row r="181" spans="1:10">
      <c r="A181" s="805">
        <v>180</v>
      </c>
      <c r="B181" s="805" t="s">
        <v>1389</v>
      </c>
      <c r="C181" s="805" t="s">
        <v>96</v>
      </c>
      <c r="D181" s="805" t="s">
        <v>2008</v>
      </c>
      <c r="E181" s="805" t="s">
        <v>2009</v>
      </c>
      <c r="F181" s="805" t="s">
        <v>2010</v>
      </c>
      <c r="G181" s="805" t="s">
        <v>1835</v>
      </c>
      <c r="H181" s="805"/>
      <c r="I181" s="805"/>
      <c r="J181" t="s">
        <v>2878</v>
      </c>
    </row>
    <row r="182" spans="1:10">
      <c r="A182" s="805">
        <v>181</v>
      </c>
      <c r="B182" s="805" t="s">
        <v>1389</v>
      </c>
      <c r="C182" s="805" t="s">
        <v>96</v>
      </c>
      <c r="D182" s="805" t="s">
        <v>2011</v>
      </c>
      <c r="E182" s="805" t="s">
        <v>2012</v>
      </c>
      <c r="F182" s="805" t="s">
        <v>2013</v>
      </c>
      <c r="G182" s="805" t="s">
        <v>1660</v>
      </c>
      <c r="H182" s="805"/>
      <c r="I182" s="805"/>
      <c r="J182" t="s">
        <v>2878</v>
      </c>
    </row>
    <row r="183" spans="1:10">
      <c r="A183" s="805">
        <v>182</v>
      </c>
      <c r="B183" s="805" t="s">
        <v>1389</v>
      </c>
      <c r="C183" s="805" t="s">
        <v>96</v>
      </c>
      <c r="D183" s="805" t="s">
        <v>2014</v>
      </c>
      <c r="E183" s="805" t="s">
        <v>2015</v>
      </c>
      <c r="F183" s="805" t="s">
        <v>2016</v>
      </c>
      <c r="G183" s="805" t="s">
        <v>2017</v>
      </c>
      <c r="H183" s="805"/>
      <c r="I183" s="805"/>
      <c r="J183" t="s">
        <v>2878</v>
      </c>
    </row>
    <row r="184" spans="1:10">
      <c r="A184" s="805">
        <v>183</v>
      </c>
      <c r="B184" s="805" t="s">
        <v>1389</v>
      </c>
      <c r="C184" s="805" t="s">
        <v>96</v>
      </c>
      <c r="D184" s="805" t="s">
        <v>2018</v>
      </c>
      <c r="E184" s="805" t="s">
        <v>2019</v>
      </c>
      <c r="F184" s="805" t="s">
        <v>2020</v>
      </c>
      <c r="G184" s="805" t="s">
        <v>1632</v>
      </c>
      <c r="H184" s="805"/>
      <c r="I184" s="805"/>
      <c r="J184" t="s">
        <v>2878</v>
      </c>
    </row>
    <row r="185" spans="1:10">
      <c r="A185" s="805">
        <v>184</v>
      </c>
      <c r="B185" s="805" t="s">
        <v>1389</v>
      </c>
      <c r="C185" s="805" t="s">
        <v>96</v>
      </c>
      <c r="D185" s="805" t="s">
        <v>2021</v>
      </c>
      <c r="E185" s="805" t="s">
        <v>2022</v>
      </c>
      <c r="F185" s="805" t="s">
        <v>2023</v>
      </c>
      <c r="G185" s="805" t="s">
        <v>2024</v>
      </c>
      <c r="H185" s="805"/>
      <c r="I185" s="805"/>
      <c r="J185" t="s">
        <v>2878</v>
      </c>
    </row>
    <row r="186" spans="1:10">
      <c r="A186" s="805">
        <v>185</v>
      </c>
      <c r="B186" s="805" t="s">
        <v>1389</v>
      </c>
      <c r="C186" s="805" t="s">
        <v>96</v>
      </c>
      <c r="D186" s="805" t="s">
        <v>2025</v>
      </c>
      <c r="E186" s="805" t="s">
        <v>2026</v>
      </c>
      <c r="F186" s="805" t="s">
        <v>2027</v>
      </c>
      <c r="G186" s="805" t="s">
        <v>1668</v>
      </c>
      <c r="H186" s="805" t="s">
        <v>2028</v>
      </c>
      <c r="I186" s="805"/>
      <c r="J186" t="s">
        <v>2878</v>
      </c>
    </row>
    <row r="187" spans="1:10">
      <c r="A187" s="805">
        <v>186</v>
      </c>
      <c r="B187" s="805" t="s">
        <v>1389</v>
      </c>
      <c r="C187" s="805" t="s">
        <v>96</v>
      </c>
      <c r="D187" s="805" t="s">
        <v>2029</v>
      </c>
      <c r="E187" s="805" t="s">
        <v>2030</v>
      </c>
      <c r="F187" s="805" t="s">
        <v>2031</v>
      </c>
      <c r="G187" s="805" t="s">
        <v>1668</v>
      </c>
      <c r="H187" s="805"/>
      <c r="I187" s="805"/>
      <c r="J187" t="s">
        <v>2878</v>
      </c>
    </row>
    <row r="188" spans="1:10">
      <c r="A188" s="805">
        <v>187</v>
      </c>
      <c r="B188" s="805" t="s">
        <v>1389</v>
      </c>
      <c r="C188" s="805" t="s">
        <v>96</v>
      </c>
      <c r="D188" s="805" t="s">
        <v>2032</v>
      </c>
      <c r="E188" s="805" t="s">
        <v>2033</v>
      </c>
      <c r="F188" s="805" t="s">
        <v>2034</v>
      </c>
      <c r="G188" s="805" t="s">
        <v>2035</v>
      </c>
      <c r="H188" s="805"/>
      <c r="I188" s="805"/>
      <c r="J188" t="s">
        <v>2878</v>
      </c>
    </row>
    <row r="189" spans="1:10">
      <c r="A189" s="805">
        <v>188</v>
      </c>
      <c r="B189" s="805" t="s">
        <v>1389</v>
      </c>
      <c r="C189" s="805" t="s">
        <v>96</v>
      </c>
      <c r="D189" s="805" t="s">
        <v>2036</v>
      </c>
      <c r="E189" s="805" t="s">
        <v>2037</v>
      </c>
      <c r="F189" s="805" t="s">
        <v>2038</v>
      </c>
      <c r="G189" s="805" t="s">
        <v>1824</v>
      </c>
      <c r="H189" s="805"/>
      <c r="I189" s="805"/>
      <c r="J189" t="s">
        <v>2878</v>
      </c>
    </row>
    <row r="190" spans="1:10">
      <c r="A190" s="805">
        <v>189</v>
      </c>
      <c r="B190" s="805" t="s">
        <v>1389</v>
      </c>
      <c r="C190" s="805" t="s">
        <v>96</v>
      </c>
      <c r="D190" s="805" t="s">
        <v>2039</v>
      </c>
      <c r="E190" s="805" t="s">
        <v>2040</v>
      </c>
      <c r="F190" s="805" t="s">
        <v>2041</v>
      </c>
      <c r="G190" s="805" t="s">
        <v>1632</v>
      </c>
      <c r="H190" s="805" t="s">
        <v>2042</v>
      </c>
      <c r="I190" s="805"/>
      <c r="J190" t="s">
        <v>2878</v>
      </c>
    </row>
    <row r="191" spans="1:10">
      <c r="A191" s="805">
        <v>190</v>
      </c>
      <c r="B191" s="805" t="s">
        <v>1389</v>
      </c>
      <c r="C191" s="805" t="s">
        <v>96</v>
      </c>
      <c r="D191" s="805" t="s">
        <v>2043</v>
      </c>
      <c r="E191" s="805" t="s">
        <v>2044</v>
      </c>
      <c r="F191" s="805" t="s">
        <v>2045</v>
      </c>
      <c r="G191" s="805" t="s">
        <v>1997</v>
      </c>
      <c r="H191" s="805"/>
      <c r="I191" s="805"/>
      <c r="J191" t="s">
        <v>2878</v>
      </c>
    </row>
    <row r="192" spans="1:10">
      <c r="A192" s="805">
        <v>191</v>
      </c>
      <c r="B192" s="805" t="s">
        <v>1389</v>
      </c>
      <c r="C192" s="805" t="s">
        <v>96</v>
      </c>
      <c r="D192" s="805" t="s">
        <v>1818</v>
      </c>
      <c r="E192" s="805" t="s">
        <v>2906</v>
      </c>
      <c r="F192" s="805" t="s">
        <v>1819</v>
      </c>
      <c r="G192" s="805" t="s">
        <v>1820</v>
      </c>
      <c r="H192" s="805"/>
      <c r="I192" s="805"/>
      <c r="J192" t="s">
        <v>2878</v>
      </c>
    </row>
    <row r="193" spans="1:10">
      <c r="A193" s="805">
        <v>192</v>
      </c>
      <c r="B193" s="805" t="s">
        <v>1389</v>
      </c>
      <c r="C193" s="805" t="s">
        <v>96</v>
      </c>
      <c r="D193" s="805" t="s">
        <v>2046</v>
      </c>
      <c r="E193" s="805" t="s">
        <v>2047</v>
      </c>
      <c r="F193" s="805" t="s">
        <v>2048</v>
      </c>
      <c r="G193" s="805" t="s">
        <v>1997</v>
      </c>
      <c r="H193" s="805"/>
      <c r="I193" s="805"/>
      <c r="J193" t="s">
        <v>2878</v>
      </c>
    </row>
    <row r="194" spans="1:10">
      <c r="A194" s="805">
        <v>193</v>
      </c>
      <c r="B194" s="805" t="s">
        <v>1389</v>
      </c>
      <c r="C194" s="805" t="s">
        <v>96</v>
      </c>
      <c r="D194" s="805" t="s">
        <v>2049</v>
      </c>
      <c r="E194" s="805" t="s">
        <v>2050</v>
      </c>
      <c r="F194" s="805" t="s">
        <v>2051</v>
      </c>
      <c r="G194" s="805" t="s">
        <v>1997</v>
      </c>
      <c r="H194" s="805"/>
      <c r="I194" s="805"/>
      <c r="J194" t="s">
        <v>2878</v>
      </c>
    </row>
    <row r="195" spans="1:10">
      <c r="A195" s="805">
        <v>194</v>
      </c>
      <c r="B195" s="805" t="s">
        <v>1389</v>
      </c>
      <c r="C195" s="805" t="s">
        <v>96</v>
      </c>
      <c r="D195" s="805" t="s">
        <v>2052</v>
      </c>
      <c r="E195" s="805" t="s">
        <v>2053</v>
      </c>
      <c r="F195" s="805" t="s">
        <v>2054</v>
      </c>
      <c r="G195" s="805" t="s">
        <v>1712</v>
      </c>
      <c r="H195" s="805" t="s">
        <v>2055</v>
      </c>
      <c r="I195" s="805"/>
      <c r="J195" t="s">
        <v>2878</v>
      </c>
    </row>
    <row r="196" spans="1:10">
      <c r="A196" s="805">
        <v>195</v>
      </c>
      <c r="B196" s="805" t="s">
        <v>1389</v>
      </c>
      <c r="C196" s="805" t="s">
        <v>96</v>
      </c>
      <c r="D196" s="805" t="s">
        <v>2056</v>
      </c>
      <c r="E196" s="805" t="s">
        <v>2057</v>
      </c>
      <c r="F196" s="805" t="s">
        <v>2058</v>
      </c>
      <c r="G196" s="805" t="s">
        <v>1632</v>
      </c>
      <c r="H196" s="805" t="s">
        <v>2059</v>
      </c>
      <c r="I196" s="805"/>
      <c r="J196" t="s">
        <v>2878</v>
      </c>
    </row>
    <row r="197" spans="1:10">
      <c r="A197" s="805">
        <v>196</v>
      </c>
      <c r="B197" s="805" t="s">
        <v>1389</v>
      </c>
      <c r="C197" s="805" t="s">
        <v>96</v>
      </c>
      <c r="D197" s="805" t="s">
        <v>2060</v>
      </c>
      <c r="E197" s="805" t="s">
        <v>2061</v>
      </c>
      <c r="F197" s="805" t="s">
        <v>2062</v>
      </c>
      <c r="G197" s="805" t="s">
        <v>1416</v>
      </c>
      <c r="H197" s="805"/>
      <c r="I197" s="805"/>
      <c r="J197" t="s">
        <v>2878</v>
      </c>
    </row>
    <row r="198" spans="1:10">
      <c r="A198" s="805">
        <v>197</v>
      </c>
      <c r="B198" s="805" t="s">
        <v>1389</v>
      </c>
      <c r="C198" s="805" t="s">
        <v>96</v>
      </c>
      <c r="D198" s="805" t="s">
        <v>2063</v>
      </c>
      <c r="E198" s="805" t="s">
        <v>2064</v>
      </c>
      <c r="F198" s="805" t="s">
        <v>2065</v>
      </c>
      <c r="G198" s="805" t="s">
        <v>1416</v>
      </c>
      <c r="H198" s="805"/>
      <c r="I198" s="805"/>
      <c r="J198" t="s">
        <v>2878</v>
      </c>
    </row>
    <row r="199" spans="1:10">
      <c r="A199" s="805">
        <v>198</v>
      </c>
      <c r="B199" s="805" t="s">
        <v>1389</v>
      </c>
      <c r="C199" s="805" t="s">
        <v>96</v>
      </c>
      <c r="D199" s="805" t="s">
        <v>2066</v>
      </c>
      <c r="E199" s="805" t="s">
        <v>2067</v>
      </c>
      <c r="F199" s="805" t="s">
        <v>1627</v>
      </c>
      <c r="G199" s="805" t="s">
        <v>1691</v>
      </c>
      <c r="H199" s="805"/>
      <c r="I199" s="805"/>
      <c r="J199" t="s">
        <v>2878</v>
      </c>
    </row>
    <row r="200" spans="1:10">
      <c r="A200" s="805">
        <v>199</v>
      </c>
      <c r="B200" s="805" t="s">
        <v>1389</v>
      </c>
      <c r="C200" s="805" t="s">
        <v>96</v>
      </c>
      <c r="D200" s="805" t="s">
        <v>2068</v>
      </c>
      <c r="E200" s="805" t="s">
        <v>2069</v>
      </c>
      <c r="F200" s="805" t="s">
        <v>2070</v>
      </c>
      <c r="G200" s="805" t="s">
        <v>2071</v>
      </c>
      <c r="H200" s="805"/>
      <c r="I200" s="805"/>
      <c r="J200" t="s">
        <v>2878</v>
      </c>
    </row>
    <row r="201" spans="1:10">
      <c r="A201" s="805">
        <v>200</v>
      </c>
      <c r="B201" s="805" t="s">
        <v>1389</v>
      </c>
      <c r="C201" s="805" t="s">
        <v>96</v>
      </c>
      <c r="D201" s="805" t="s">
        <v>2072</v>
      </c>
      <c r="E201" s="805" t="s">
        <v>2073</v>
      </c>
      <c r="F201" s="805" t="s">
        <v>2070</v>
      </c>
      <c r="G201" s="805" t="s">
        <v>2074</v>
      </c>
      <c r="H201" s="805"/>
      <c r="I201" s="805"/>
      <c r="J201" t="s">
        <v>2878</v>
      </c>
    </row>
    <row r="202" spans="1:10">
      <c r="A202" s="805">
        <v>201</v>
      </c>
      <c r="B202" s="805" t="s">
        <v>1389</v>
      </c>
      <c r="C202" s="805" t="s">
        <v>96</v>
      </c>
      <c r="D202" s="805" t="s">
        <v>2075</v>
      </c>
      <c r="E202" s="805" t="s">
        <v>2076</v>
      </c>
      <c r="F202" s="805" t="s">
        <v>2077</v>
      </c>
      <c r="G202" s="805" t="s">
        <v>1401</v>
      </c>
      <c r="H202" s="805"/>
      <c r="I202" s="805" t="s">
        <v>2078</v>
      </c>
      <c r="J202" t="s">
        <v>2878</v>
      </c>
    </row>
    <row r="203" spans="1:10">
      <c r="A203" s="805">
        <v>202</v>
      </c>
      <c r="B203" s="805" t="s">
        <v>1389</v>
      </c>
      <c r="C203" s="805" t="s">
        <v>96</v>
      </c>
      <c r="D203" s="805" t="s">
        <v>2079</v>
      </c>
      <c r="E203" s="805" t="s">
        <v>2080</v>
      </c>
      <c r="F203" s="805" t="s">
        <v>2081</v>
      </c>
      <c r="G203" s="805" t="s">
        <v>1632</v>
      </c>
      <c r="H203" s="805"/>
      <c r="I203" s="805"/>
      <c r="J203" t="s">
        <v>2878</v>
      </c>
    </row>
    <row r="204" spans="1:10">
      <c r="A204" s="805">
        <v>203</v>
      </c>
      <c r="B204" s="805" t="s">
        <v>1389</v>
      </c>
      <c r="C204" s="805" t="s">
        <v>96</v>
      </c>
      <c r="D204" s="805" t="s">
        <v>2082</v>
      </c>
      <c r="E204" s="805" t="s">
        <v>2083</v>
      </c>
      <c r="F204" s="805" t="s">
        <v>2084</v>
      </c>
      <c r="G204" s="805" t="s">
        <v>1691</v>
      </c>
      <c r="H204" s="805"/>
      <c r="I204" s="805"/>
      <c r="J204" t="s">
        <v>2878</v>
      </c>
    </row>
    <row r="205" spans="1:10">
      <c r="A205" s="805">
        <v>204</v>
      </c>
      <c r="B205" s="805" t="s">
        <v>1389</v>
      </c>
      <c r="C205" s="805" t="s">
        <v>96</v>
      </c>
      <c r="D205" s="805" t="s">
        <v>2085</v>
      </c>
      <c r="E205" s="805" t="s">
        <v>2086</v>
      </c>
      <c r="F205" s="805" t="s">
        <v>2087</v>
      </c>
      <c r="G205" s="805" t="s">
        <v>1614</v>
      </c>
      <c r="H205" s="805"/>
      <c r="I205" s="805"/>
      <c r="J205" t="s">
        <v>2878</v>
      </c>
    </row>
    <row r="206" spans="1:10">
      <c r="A206" s="805">
        <v>205</v>
      </c>
      <c r="B206" s="805" t="s">
        <v>1389</v>
      </c>
      <c r="C206" s="805" t="s">
        <v>96</v>
      </c>
      <c r="D206" s="805" t="s">
        <v>2088</v>
      </c>
      <c r="E206" s="805" t="s">
        <v>2089</v>
      </c>
      <c r="F206" s="805" t="s">
        <v>2090</v>
      </c>
      <c r="G206" s="805" t="s">
        <v>1675</v>
      </c>
      <c r="H206" s="805"/>
      <c r="I206" s="805"/>
      <c r="J206" t="s">
        <v>2878</v>
      </c>
    </row>
    <row r="207" spans="1:10">
      <c r="A207" s="805">
        <v>206</v>
      </c>
      <c r="B207" s="805" t="s">
        <v>1389</v>
      </c>
      <c r="C207" s="805" t="s">
        <v>96</v>
      </c>
      <c r="D207" s="805" t="s">
        <v>2091</v>
      </c>
      <c r="E207" s="805" t="s">
        <v>2092</v>
      </c>
      <c r="F207" s="805" t="s">
        <v>2093</v>
      </c>
      <c r="G207" s="805" t="s">
        <v>2094</v>
      </c>
      <c r="H207" s="805"/>
      <c r="I207" s="805"/>
      <c r="J207" t="s">
        <v>2878</v>
      </c>
    </row>
    <row r="208" spans="1:10">
      <c r="A208" s="805">
        <v>207</v>
      </c>
      <c r="B208" s="805" t="s">
        <v>1389</v>
      </c>
      <c r="C208" s="805" t="s">
        <v>96</v>
      </c>
      <c r="D208" s="805" t="s">
        <v>2095</v>
      </c>
      <c r="E208" s="805" t="s">
        <v>2096</v>
      </c>
      <c r="F208" s="805" t="s">
        <v>2097</v>
      </c>
      <c r="G208" s="805" t="s">
        <v>1397</v>
      </c>
      <c r="H208" s="805"/>
      <c r="I208" s="805"/>
      <c r="J208" t="s">
        <v>2878</v>
      </c>
    </row>
    <row r="209" spans="1:10">
      <c r="A209" s="805">
        <v>208</v>
      </c>
      <c r="B209" s="805" t="s">
        <v>1389</v>
      </c>
      <c r="C209" s="805" t="s">
        <v>96</v>
      </c>
      <c r="D209" s="805" t="s">
        <v>2098</v>
      </c>
      <c r="E209" s="805" t="s">
        <v>2099</v>
      </c>
      <c r="F209" s="805" t="s">
        <v>1564</v>
      </c>
      <c r="G209" s="805" t="s">
        <v>2100</v>
      </c>
      <c r="H209" s="805"/>
      <c r="I209" s="805"/>
      <c r="J209" t="s">
        <v>2878</v>
      </c>
    </row>
    <row r="210" spans="1:10">
      <c r="A210" s="805">
        <v>209</v>
      </c>
      <c r="B210" s="805" t="s">
        <v>1389</v>
      </c>
      <c r="C210" s="805" t="s">
        <v>96</v>
      </c>
      <c r="D210" s="805" t="s">
        <v>2101</v>
      </c>
      <c r="E210" s="805" t="s">
        <v>2102</v>
      </c>
      <c r="F210" s="805" t="s">
        <v>2103</v>
      </c>
      <c r="G210" s="805" t="s">
        <v>1691</v>
      </c>
      <c r="H210" s="805"/>
      <c r="I210" s="805"/>
      <c r="J210" t="s">
        <v>2878</v>
      </c>
    </row>
    <row r="211" spans="1:10">
      <c r="A211" s="805">
        <v>210</v>
      </c>
      <c r="B211" s="805" t="s">
        <v>1389</v>
      </c>
      <c r="C211" s="805" t="s">
        <v>96</v>
      </c>
      <c r="D211" s="805" t="s">
        <v>2104</v>
      </c>
      <c r="E211" s="805" t="s">
        <v>2105</v>
      </c>
      <c r="F211" s="805" t="s">
        <v>2106</v>
      </c>
      <c r="G211" s="805" t="s">
        <v>1468</v>
      </c>
      <c r="H211" s="805"/>
      <c r="I211" s="805"/>
      <c r="J211" t="s">
        <v>2878</v>
      </c>
    </row>
    <row r="212" spans="1:10">
      <c r="A212" s="805">
        <v>211</v>
      </c>
      <c r="B212" s="805" t="s">
        <v>1389</v>
      </c>
      <c r="C212" s="805" t="s">
        <v>96</v>
      </c>
      <c r="D212" s="805" t="s">
        <v>2107</v>
      </c>
      <c r="E212" s="805" t="s">
        <v>2108</v>
      </c>
      <c r="F212" s="805" t="s">
        <v>2109</v>
      </c>
      <c r="G212" s="805" t="s">
        <v>1397</v>
      </c>
      <c r="H212" s="805"/>
      <c r="I212" s="805"/>
      <c r="J212" t="s">
        <v>2878</v>
      </c>
    </row>
    <row r="213" spans="1:10">
      <c r="A213" s="805">
        <v>212</v>
      </c>
      <c r="B213" s="805" t="s">
        <v>1389</v>
      </c>
      <c r="C213" s="805" t="s">
        <v>96</v>
      </c>
      <c r="D213" s="805" t="s">
        <v>2110</v>
      </c>
      <c r="E213" s="805" t="s">
        <v>2111</v>
      </c>
      <c r="F213" s="805" t="s">
        <v>2112</v>
      </c>
      <c r="G213" s="805" t="s">
        <v>1454</v>
      </c>
      <c r="H213" s="805"/>
      <c r="I213" s="805"/>
      <c r="J213" t="s">
        <v>2878</v>
      </c>
    </row>
    <row r="214" spans="1:10">
      <c r="A214" s="805">
        <v>213</v>
      </c>
      <c r="B214" s="805" t="s">
        <v>1389</v>
      </c>
      <c r="C214" s="805" t="s">
        <v>96</v>
      </c>
      <c r="D214" s="805" t="s">
        <v>2113</v>
      </c>
      <c r="E214" s="805" t="s">
        <v>2114</v>
      </c>
      <c r="F214" s="805" t="s">
        <v>2115</v>
      </c>
      <c r="G214" s="805" t="s">
        <v>1468</v>
      </c>
      <c r="H214" s="805"/>
      <c r="I214" s="805"/>
      <c r="J214" t="s">
        <v>2878</v>
      </c>
    </row>
    <row r="215" spans="1:10">
      <c r="A215" s="805">
        <v>214</v>
      </c>
      <c r="B215" s="805" t="s">
        <v>1389</v>
      </c>
      <c r="C215" s="805" t="s">
        <v>96</v>
      </c>
      <c r="D215" s="805" t="s">
        <v>2116</v>
      </c>
      <c r="E215" s="805" t="s">
        <v>2117</v>
      </c>
      <c r="F215" s="805" t="s">
        <v>2118</v>
      </c>
      <c r="G215" s="805" t="s">
        <v>1416</v>
      </c>
      <c r="H215" s="805" t="s">
        <v>2119</v>
      </c>
      <c r="I215" s="805"/>
      <c r="J215" t="s">
        <v>2878</v>
      </c>
    </row>
    <row r="216" spans="1:10">
      <c r="A216" s="805">
        <v>215</v>
      </c>
      <c r="B216" s="805" t="s">
        <v>1389</v>
      </c>
      <c r="C216" s="805" t="s">
        <v>96</v>
      </c>
      <c r="D216" s="805" t="s">
        <v>2120</v>
      </c>
      <c r="E216" s="805" t="s">
        <v>2121</v>
      </c>
      <c r="F216" s="805" t="s">
        <v>2122</v>
      </c>
      <c r="G216" s="805" t="s">
        <v>1509</v>
      </c>
      <c r="H216" s="805"/>
      <c r="I216" s="805"/>
      <c r="J216" t="s">
        <v>2878</v>
      </c>
    </row>
    <row r="217" spans="1:10">
      <c r="A217" s="805">
        <v>216</v>
      </c>
      <c r="B217" s="805" t="s">
        <v>1389</v>
      </c>
      <c r="C217" s="805" t="s">
        <v>96</v>
      </c>
      <c r="D217" s="805" t="s">
        <v>2123</v>
      </c>
      <c r="E217" s="805" t="s">
        <v>2124</v>
      </c>
      <c r="F217" s="805" t="s">
        <v>2125</v>
      </c>
      <c r="G217" s="805" t="s">
        <v>1668</v>
      </c>
      <c r="H217" s="805"/>
      <c r="I217" s="805"/>
      <c r="J217" t="s">
        <v>2878</v>
      </c>
    </row>
    <row r="218" spans="1:10">
      <c r="A218" s="805">
        <v>217</v>
      </c>
      <c r="B218" s="805" t="s">
        <v>1389</v>
      </c>
      <c r="C218" s="805" t="s">
        <v>96</v>
      </c>
      <c r="D218" s="805" t="s">
        <v>2126</v>
      </c>
      <c r="E218" s="805" t="s">
        <v>2127</v>
      </c>
      <c r="F218" s="805" t="s">
        <v>2128</v>
      </c>
      <c r="G218" s="805" t="s">
        <v>2129</v>
      </c>
      <c r="H218" s="805"/>
      <c r="I218" s="805"/>
      <c r="J218" t="s">
        <v>2878</v>
      </c>
    </row>
    <row r="219" spans="1:10">
      <c r="A219" s="805">
        <v>218</v>
      </c>
      <c r="B219" s="805" t="s">
        <v>1389</v>
      </c>
      <c r="C219" s="805" t="s">
        <v>96</v>
      </c>
      <c r="D219" s="805" t="s">
        <v>2130</v>
      </c>
      <c r="E219" s="805" t="s">
        <v>2131</v>
      </c>
      <c r="F219" s="805" t="s">
        <v>2132</v>
      </c>
      <c r="G219" s="805" t="s">
        <v>1849</v>
      </c>
      <c r="H219" s="805"/>
      <c r="I219" s="805"/>
      <c r="J219" t="s">
        <v>2878</v>
      </c>
    </row>
    <row r="220" spans="1:10">
      <c r="A220" s="805">
        <v>219</v>
      </c>
      <c r="B220" s="805" t="s">
        <v>1389</v>
      </c>
      <c r="C220" s="805" t="s">
        <v>96</v>
      </c>
      <c r="D220" s="805" t="s">
        <v>2133</v>
      </c>
      <c r="E220" s="805" t="s">
        <v>2134</v>
      </c>
      <c r="F220" s="805" t="s">
        <v>2135</v>
      </c>
      <c r="G220" s="805" t="s">
        <v>1406</v>
      </c>
      <c r="H220" s="805" t="s">
        <v>2136</v>
      </c>
      <c r="I220" s="805"/>
      <c r="J220" t="s">
        <v>2878</v>
      </c>
    </row>
    <row r="221" spans="1:10">
      <c r="A221" s="805">
        <v>220</v>
      </c>
      <c r="B221" s="805" t="s">
        <v>1389</v>
      </c>
      <c r="C221" s="805" t="s">
        <v>96</v>
      </c>
      <c r="D221" s="805" t="s">
        <v>2137</v>
      </c>
      <c r="E221" s="805" t="s">
        <v>2138</v>
      </c>
      <c r="F221" s="805" t="s">
        <v>2139</v>
      </c>
      <c r="G221" s="805" t="s">
        <v>1485</v>
      </c>
      <c r="H221" s="805"/>
      <c r="I221" s="805"/>
      <c r="J221" t="s">
        <v>2878</v>
      </c>
    </row>
    <row r="222" spans="1:10">
      <c r="A222" s="805">
        <v>221</v>
      </c>
      <c r="B222" s="805" t="s">
        <v>1389</v>
      </c>
      <c r="C222" s="805" t="s">
        <v>96</v>
      </c>
      <c r="D222" s="805" t="s">
        <v>2140</v>
      </c>
      <c r="E222" s="805" t="s">
        <v>2141</v>
      </c>
      <c r="F222" s="805" t="s">
        <v>2142</v>
      </c>
      <c r="G222" s="805" t="s">
        <v>1447</v>
      </c>
      <c r="H222" s="805"/>
      <c r="I222" s="805"/>
      <c r="J222" t="s">
        <v>2878</v>
      </c>
    </row>
    <row r="223" spans="1:10">
      <c r="A223" s="805">
        <v>222</v>
      </c>
      <c r="B223" s="805" t="s">
        <v>1389</v>
      </c>
      <c r="C223" s="805" t="s">
        <v>96</v>
      </c>
      <c r="D223" s="805" t="s">
        <v>2143</v>
      </c>
      <c r="E223" s="805" t="s">
        <v>2144</v>
      </c>
      <c r="F223" s="805" t="s">
        <v>2145</v>
      </c>
      <c r="G223" s="805" t="s">
        <v>1421</v>
      </c>
      <c r="H223" s="805"/>
      <c r="I223" s="805"/>
      <c r="J223" t="s">
        <v>2878</v>
      </c>
    </row>
    <row r="224" spans="1:10">
      <c r="A224" s="805">
        <v>223</v>
      </c>
      <c r="B224" s="805" t="s">
        <v>1389</v>
      </c>
      <c r="C224" s="805" t="s">
        <v>96</v>
      </c>
      <c r="D224" s="805" t="s">
        <v>2146</v>
      </c>
      <c r="E224" s="805" t="s">
        <v>2147</v>
      </c>
      <c r="F224" s="805" t="s">
        <v>2148</v>
      </c>
      <c r="G224" s="805" t="s">
        <v>1509</v>
      </c>
      <c r="H224" s="805"/>
      <c r="I224" s="805"/>
      <c r="J224" t="s">
        <v>2878</v>
      </c>
    </row>
    <row r="225" spans="1:10">
      <c r="A225" s="805">
        <v>224</v>
      </c>
      <c r="B225" s="805" t="s">
        <v>1389</v>
      </c>
      <c r="C225" s="805" t="s">
        <v>96</v>
      </c>
      <c r="D225" s="805" t="s">
        <v>2149</v>
      </c>
      <c r="E225" s="805" t="s">
        <v>2150</v>
      </c>
      <c r="F225" s="805" t="s">
        <v>2151</v>
      </c>
      <c r="G225" s="805" t="s">
        <v>1824</v>
      </c>
      <c r="H225" s="805"/>
      <c r="I225" s="805"/>
      <c r="J225" t="s">
        <v>2878</v>
      </c>
    </row>
    <row r="226" spans="1:10">
      <c r="A226" s="805">
        <v>225</v>
      </c>
      <c r="B226" s="805" t="s">
        <v>1389</v>
      </c>
      <c r="C226" s="805" t="s">
        <v>96</v>
      </c>
      <c r="D226" s="805" t="s">
        <v>2152</v>
      </c>
      <c r="E226" s="805" t="s">
        <v>2153</v>
      </c>
      <c r="F226" s="805" t="s">
        <v>2154</v>
      </c>
      <c r="G226" s="805" t="s">
        <v>1447</v>
      </c>
      <c r="H226" s="805"/>
      <c r="I226" s="805"/>
      <c r="J226" t="s">
        <v>2878</v>
      </c>
    </row>
    <row r="227" spans="1:10">
      <c r="A227" s="805">
        <v>226</v>
      </c>
      <c r="B227" s="805" t="s">
        <v>1389</v>
      </c>
      <c r="C227" s="805" t="s">
        <v>96</v>
      </c>
      <c r="D227" s="805" t="s">
        <v>2155</v>
      </c>
      <c r="E227" s="805" t="s">
        <v>2156</v>
      </c>
      <c r="F227" s="805" t="s">
        <v>2157</v>
      </c>
      <c r="G227" s="805" t="s">
        <v>1447</v>
      </c>
      <c r="H227" s="805"/>
      <c r="I227" s="805"/>
      <c r="J227" t="s">
        <v>2878</v>
      </c>
    </row>
    <row r="228" spans="1:10">
      <c r="A228" s="805">
        <v>227</v>
      </c>
      <c r="B228" s="805" t="s">
        <v>1389</v>
      </c>
      <c r="C228" s="805" t="s">
        <v>96</v>
      </c>
      <c r="D228" s="805" t="s">
        <v>2158</v>
      </c>
      <c r="E228" s="805" t="s">
        <v>2159</v>
      </c>
      <c r="F228" s="805" t="s">
        <v>2160</v>
      </c>
      <c r="G228" s="805" t="s">
        <v>1801</v>
      </c>
      <c r="H228" s="805"/>
      <c r="I228" s="805"/>
      <c r="J228" t="s">
        <v>2878</v>
      </c>
    </row>
    <row r="229" spans="1:10">
      <c r="A229" s="805">
        <v>228</v>
      </c>
      <c r="B229" s="805" t="s">
        <v>1389</v>
      </c>
      <c r="C229" s="805" t="s">
        <v>96</v>
      </c>
      <c r="D229" s="805" t="s">
        <v>2161</v>
      </c>
      <c r="E229" s="805" t="s">
        <v>2162</v>
      </c>
      <c r="F229" s="805" t="s">
        <v>1700</v>
      </c>
      <c r="G229" s="805" t="s">
        <v>2163</v>
      </c>
      <c r="H229" s="805"/>
      <c r="I229" s="805"/>
      <c r="J229" t="s">
        <v>2878</v>
      </c>
    </row>
    <row r="230" spans="1:10">
      <c r="A230" s="805">
        <v>229</v>
      </c>
      <c r="B230" s="805" t="s">
        <v>1389</v>
      </c>
      <c r="C230" s="805" t="s">
        <v>96</v>
      </c>
      <c r="D230" s="805" t="s">
        <v>2164</v>
      </c>
      <c r="E230" s="805" t="s">
        <v>2165</v>
      </c>
      <c r="F230" s="805" t="s">
        <v>2166</v>
      </c>
      <c r="G230" s="805" t="s">
        <v>1614</v>
      </c>
      <c r="H230" s="805"/>
      <c r="I230" s="805"/>
      <c r="J230" t="s">
        <v>2878</v>
      </c>
    </row>
    <row r="231" spans="1:10">
      <c r="A231" s="805">
        <v>230</v>
      </c>
      <c r="B231" s="805" t="s">
        <v>1389</v>
      </c>
      <c r="C231" s="805" t="s">
        <v>96</v>
      </c>
      <c r="D231" s="805" t="s">
        <v>2167</v>
      </c>
      <c r="E231" s="805" t="s">
        <v>2168</v>
      </c>
      <c r="F231" s="805" t="s">
        <v>2169</v>
      </c>
      <c r="G231" s="805" t="s">
        <v>1406</v>
      </c>
      <c r="H231" s="805"/>
      <c r="I231" s="805"/>
      <c r="J231" t="s">
        <v>2878</v>
      </c>
    </row>
    <row r="232" spans="1:10">
      <c r="A232" s="805">
        <v>231</v>
      </c>
      <c r="B232" s="805" t="s">
        <v>1389</v>
      </c>
      <c r="C232" s="805" t="s">
        <v>96</v>
      </c>
      <c r="D232" s="805" t="s">
        <v>2170</v>
      </c>
      <c r="E232" s="805" t="s">
        <v>2171</v>
      </c>
      <c r="F232" s="805" t="s">
        <v>2172</v>
      </c>
      <c r="G232" s="805" t="s">
        <v>1468</v>
      </c>
      <c r="H232" s="805"/>
      <c r="I232" s="805"/>
      <c r="J232" t="s">
        <v>2878</v>
      </c>
    </row>
    <row r="233" spans="1:10">
      <c r="A233" s="805">
        <v>232</v>
      </c>
      <c r="B233" s="805" t="s">
        <v>1389</v>
      </c>
      <c r="C233" s="805" t="s">
        <v>96</v>
      </c>
      <c r="D233" s="805" t="s">
        <v>2173</v>
      </c>
      <c r="E233" s="805" t="s">
        <v>2174</v>
      </c>
      <c r="F233" s="805" t="s">
        <v>2175</v>
      </c>
      <c r="G233" s="805" t="s">
        <v>1416</v>
      </c>
      <c r="H233" s="805"/>
      <c r="I233" s="805"/>
      <c r="J233" t="s">
        <v>2878</v>
      </c>
    </row>
    <row r="234" spans="1:10">
      <c r="A234" s="805">
        <v>233</v>
      </c>
      <c r="B234" s="805" t="s">
        <v>1389</v>
      </c>
      <c r="C234" s="805" t="s">
        <v>96</v>
      </c>
      <c r="D234" s="805" t="s">
        <v>2176</v>
      </c>
      <c r="E234" s="805" t="s">
        <v>2177</v>
      </c>
      <c r="F234" s="805" t="s">
        <v>2178</v>
      </c>
      <c r="G234" s="805" t="s">
        <v>1652</v>
      </c>
      <c r="H234" s="805"/>
      <c r="I234" s="805"/>
      <c r="J234" t="s">
        <v>2878</v>
      </c>
    </row>
    <row r="235" spans="1:10">
      <c r="A235" s="805">
        <v>234</v>
      </c>
      <c r="B235" s="805" t="s">
        <v>1389</v>
      </c>
      <c r="C235" s="805" t="s">
        <v>96</v>
      </c>
      <c r="D235" s="805" t="s">
        <v>2179</v>
      </c>
      <c r="E235" s="805" t="s">
        <v>2180</v>
      </c>
      <c r="F235" s="805" t="s">
        <v>2181</v>
      </c>
      <c r="G235" s="805" t="s">
        <v>2182</v>
      </c>
      <c r="H235" s="805"/>
      <c r="I235" s="805"/>
      <c r="J235" t="s">
        <v>2878</v>
      </c>
    </row>
    <row r="236" spans="1:10">
      <c r="A236" s="805">
        <v>235</v>
      </c>
      <c r="B236" s="805" t="s">
        <v>1389</v>
      </c>
      <c r="C236" s="805" t="s">
        <v>96</v>
      </c>
      <c r="D236" s="805" t="s">
        <v>2183</v>
      </c>
      <c r="E236" s="805" t="s">
        <v>2184</v>
      </c>
      <c r="F236" s="805" t="s">
        <v>2185</v>
      </c>
      <c r="G236" s="805" t="s">
        <v>1468</v>
      </c>
      <c r="H236" s="805"/>
      <c r="I236" s="805"/>
      <c r="J236" t="s">
        <v>2878</v>
      </c>
    </row>
    <row r="237" spans="1:10">
      <c r="A237" s="805">
        <v>236</v>
      </c>
      <c r="B237" s="805" t="s">
        <v>1389</v>
      </c>
      <c r="C237" s="805" t="s">
        <v>96</v>
      </c>
      <c r="D237" s="805" t="s">
        <v>2186</v>
      </c>
      <c r="E237" s="805" t="s">
        <v>2187</v>
      </c>
      <c r="F237" s="805" t="s">
        <v>2188</v>
      </c>
      <c r="G237" s="805" t="s">
        <v>2129</v>
      </c>
      <c r="H237" s="805"/>
      <c r="I237" s="805"/>
      <c r="J237" t="s">
        <v>2878</v>
      </c>
    </row>
    <row r="238" spans="1:10">
      <c r="A238" s="805">
        <v>237</v>
      </c>
      <c r="B238" s="805" t="s">
        <v>1389</v>
      </c>
      <c r="C238" s="805" t="s">
        <v>96</v>
      </c>
      <c r="D238" s="805" t="s">
        <v>2189</v>
      </c>
      <c r="E238" s="805" t="s">
        <v>2190</v>
      </c>
      <c r="F238" s="805" t="s">
        <v>2191</v>
      </c>
      <c r="G238" s="805" t="s">
        <v>1691</v>
      </c>
      <c r="H238" s="805"/>
      <c r="I238" s="805"/>
      <c r="J238" t="s">
        <v>2878</v>
      </c>
    </row>
    <row r="239" spans="1:10">
      <c r="A239" s="805">
        <v>238</v>
      </c>
      <c r="B239" s="805" t="s">
        <v>1389</v>
      </c>
      <c r="C239" s="805" t="s">
        <v>96</v>
      </c>
      <c r="D239" s="805" t="s">
        <v>2192</v>
      </c>
      <c r="E239" s="805" t="s">
        <v>2193</v>
      </c>
      <c r="F239" s="805" t="s">
        <v>2194</v>
      </c>
      <c r="G239" s="805" t="s">
        <v>1432</v>
      </c>
      <c r="H239" s="805"/>
      <c r="I239" s="805"/>
      <c r="J239" t="s">
        <v>2878</v>
      </c>
    </row>
    <row r="240" spans="1:10">
      <c r="A240" s="805">
        <v>239</v>
      </c>
      <c r="B240" s="805" t="s">
        <v>1389</v>
      </c>
      <c r="C240" s="805" t="s">
        <v>96</v>
      </c>
      <c r="D240" s="805" t="s">
        <v>2195</v>
      </c>
      <c r="E240" s="805" t="s">
        <v>2196</v>
      </c>
      <c r="F240" s="805" t="s">
        <v>2197</v>
      </c>
      <c r="G240" s="805" t="s">
        <v>1432</v>
      </c>
      <c r="H240" s="805"/>
      <c r="I240" s="805"/>
      <c r="J240" t="s">
        <v>2878</v>
      </c>
    </row>
    <row r="241" spans="1:10">
      <c r="A241" s="805">
        <v>240</v>
      </c>
      <c r="B241" s="805" t="s">
        <v>1389</v>
      </c>
      <c r="C241" s="805" t="s">
        <v>96</v>
      </c>
      <c r="D241" s="805" t="s">
        <v>2198</v>
      </c>
      <c r="E241" s="805" t="s">
        <v>2199</v>
      </c>
      <c r="F241" s="805" t="s">
        <v>2200</v>
      </c>
      <c r="G241" s="805" t="s">
        <v>1509</v>
      </c>
      <c r="H241" s="805"/>
      <c r="I241" s="805"/>
      <c r="J241" t="s">
        <v>2878</v>
      </c>
    </row>
    <row r="242" spans="1:10">
      <c r="A242" s="805">
        <v>241</v>
      </c>
      <c r="B242" s="805" t="s">
        <v>1389</v>
      </c>
      <c r="C242" s="805" t="s">
        <v>96</v>
      </c>
      <c r="D242" s="805" t="s">
        <v>2201</v>
      </c>
      <c r="E242" s="805" t="s">
        <v>2202</v>
      </c>
      <c r="F242" s="805" t="s">
        <v>2203</v>
      </c>
      <c r="G242" s="805" t="s">
        <v>1416</v>
      </c>
      <c r="H242" s="805"/>
      <c r="I242" s="805"/>
      <c r="J242" t="s">
        <v>2878</v>
      </c>
    </row>
    <row r="243" spans="1:10">
      <c r="A243" s="805">
        <v>242</v>
      </c>
      <c r="B243" s="805" t="s">
        <v>1389</v>
      </c>
      <c r="C243" s="805" t="s">
        <v>96</v>
      </c>
      <c r="D243" s="805" t="s">
        <v>2204</v>
      </c>
      <c r="E243" s="805" t="s">
        <v>2205</v>
      </c>
      <c r="F243" s="805" t="s">
        <v>1636</v>
      </c>
      <c r="G243" s="805" t="s">
        <v>1406</v>
      </c>
      <c r="H243" s="805"/>
      <c r="I243" s="805"/>
      <c r="J243" t="s">
        <v>2878</v>
      </c>
    </row>
    <row r="244" spans="1:10">
      <c r="A244" s="805">
        <v>243</v>
      </c>
      <c r="B244" s="805" t="s">
        <v>1389</v>
      </c>
      <c r="C244" s="805" t="s">
        <v>96</v>
      </c>
      <c r="D244" s="805" t="s">
        <v>2206</v>
      </c>
      <c r="E244" s="805" t="s">
        <v>2207</v>
      </c>
      <c r="F244" s="805" t="s">
        <v>2208</v>
      </c>
      <c r="G244" s="805" t="s">
        <v>1509</v>
      </c>
      <c r="H244" s="805"/>
      <c r="I244" s="805"/>
      <c r="J244" t="s">
        <v>2878</v>
      </c>
    </row>
    <row r="245" spans="1:10">
      <c r="A245" s="805">
        <v>244</v>
      </c>
      <c r="B245" s="805" t="s">
        <v>1389</v>
      </c>
      <c r="C245" s="805" t="s">
        <v>96</v>
      </c>
      <c r="D245" s="805" t="s">
        <v>2209</v>
      </c>
      <c r="E245" s="805" t="s">
        <v>2210</v>
      </c>
      <c r="F245" s="805" t="s">
        <v>2211</v>
      </c>
      <c r="G245" s="805" t="s">
        <v>1614</v>
      </c>
      <c r="H245" s="805"/>
      <c r="I245" s="805"/>
      <c r="J245" t="s">
        <v>2878</v>
      </c>
    </row>
    <row r="246" spans="1:10">
      <c r="A246" s="805">
        <v>245</v>
      </c>
      <c r="B246" s="805" t="s">
        <v>1389</v>
      </c>
      <c r="C246" s="805" t="s">
        <v>96</v>
      </c>
      <c r="D246" s="805" t="s">
        <v>2212</v>
      </c>
      <c r="E246" s="805" t="s">
        <v>2213</v>
      </c>
      <c r="F246" s="805" t="s">
        <v>2214</v>
      </c>
      <c r="G246" s="805" t="s">
        <v>1421</v>
      </c>
      <c r="H246" s="805"/>
      <c r="I246" s="805"/>
      <c r="J246" t="s">
        <v>2878</v>
      </c>
    </row>
    <row r="247" spans="1:10">
      <c r="A247" s="805">
        <v>246</v>
      </c>
      <c r="B247" s="805" t="s">
        <v>1389</v>
      </c>
      <c r="C247" s="805" t="s">
        <v>96</v>
      </c>
      <c r="D247" s="805" t="s">
        <v>2215</v>
      </c>
      <c r="E247" s="805" t="s">
        <v>2216</v>
      </c>
      <c r="F247" s="805" t="s">
        <v>2217</v>
      </c>
      <c r="G247" s="805" t="s">
        <v>1421</v>
      </c>
      <c r="H247" s="805"/>
      <c r="I247" s="805"/>
      <c r="J247" t="s">
        <v>2878</v>
      </c>
    </row>
    <row r="248" spans="1:10">
      <c r="A248" s="805">
        <v>247</v>
      </c>
      <c r="B248" s="805" t="s">
        <v>1389</v>
      </c>
      <c r="C248" s="805" t="s">
        <v>96</v>
      </c>
      <c r="D248" s="805" t="s">
        <v>2218</v>
      </c>
      <c r="E248" s="805" t="s">
        <v>2219</v>
      </c>
      <c r="F248" s="805" t="s">
        <v>2220</v>
      </c>
      <c r="G248" s="805" t="s">
        <v>1439</v>
      </c>
      <c r="H248" s="805"/>
      <c r="I248" s="805"/>
      <c r="J248" t="s">
        <v>2878</v>
      </c>
    </row>
    <row r="249" spans="1:10">
      <c r="A249" s="805">
        <v>248</v>
      </c>
      <c r="B249" s="805" t="s">
        <v>1389</v>
      </c>
      <c r="C249" s="805" t="s">
        <v>96</v>
      </c>
      <c r="D249" s="805" t="s">
        <v>2221</v>
      </c>
      <c r="E249" s="805" t="s">
        <v>2222</v>
      </c>
      <c r="F249" s="805" t="s">
        <v>2223</v>
      </c>
      <c r="G249" s="805" t="s">
        <v>1509</v>
      </c>
      <c r="H249" s="805"/>
      <c r="I249" s="805"/>
      <c r="J249" t="s">
        <v>2878</v>
      </c>
    </row>
    <row r="250" spans="1:10">
      <c r="A250" s="805">
        <v>249</v>
      </c>
      <c r="B250" s="805" t="s">
        <v>1389</v>
      </c>
      <c r="C250" s="805" t="s">
        <v>96</v>
      </c>
      <c r="D250" s="805" t="s">
        <v>2224</v>
      </c>
      <c r="E250" s="805" t="s">
        <v>2222</v>
      </c>
      <c r="F250" s="805" t="s">
        <v>2225</v>
      </c>
      <c r="G250" s="805" t="s">
        <v>1523</v>
      </c>
      <c r="H250" s="805" t="s">
        <v>2226</v>
      </c>
      <c r="I250" s="805"/>
      <c r="J250" t="s">
        <v>2878</v>
      </c>
    </row>
    <row r="251" spans="1:10">
      <c r="A251" s="805">
        <v>250</v>
      </c>
      <c r="B251" s="805" t="s">
        <v>1389</v>
      </c>
      <c r="C251" s="805" t="s">
        <v>96</v>
      </c>
      <c r="D251" s="805" t="s">
        <v>2227</v>
      </c>
      <c r="E251" s="805" t="s">
        <v>2228</v>
      </c>
      <c r="F251" s="805" t="s">
        <v>2229</v>
      </c>
      <c r="G251" s="805" t="s">
        <v>1485</v>
      </c>
      <c r="H251" s="805"/>
      <c r="I251" s="805"/>
      <c r="J251" t="s">
        <v>2878</v>
      </c>
    </row>
    <row r="252" spans="1:10">
      <c r="A252" s="805">
        <v>251</v>
      </c>
      <c r="B252" s="805" t="s">
        <v>1389</v>
      </c>
      <c r="C252" s="805" t="s">
        <v>96</v>
      </c>
      <c r="D252" s="805" t="s">
        <v>2230</v>
      </c>
      <c r="E252" s="805" t="s">
        <v>2231</v>
      </c>
      <c r="F252" s="805" t="s">
        <v>2232</v>
      </c>
      <c r="G252" s="805" t="s">
        <v>1421</v>
      </c>
      <c r="H252" s="805"/>
      <c r="I252" s="805"/>
      <c r="J252" t="s">
        <v>2878</v>
      </c>
    </row>
    <row r="253" spans="1:10">
      <c r="A253" s="805">
        <v>252</v>
      </c>
      <c r="B253" s="805" t="s">
        <v>1389</v>
      </c>
      <c r="C253" s="805" t="s">
        <v>96</v>
      </c>
      <c r="D253" s="805" t="s">
        <v>2233</v>
      </c>
      <c r="E253" s="805" t="s">
        <v>2234</v>
      </c>
      <c r="F253" s="805" t="s">
        <v>2235</v>
      </c>
      <c r="G253" s="805" t="s">
        <v>1421</v>
      </c>
      <c r="H253" s="805"/>
      <c r="I253" s="805"/>
      <c r="J253" t="s">
        <v>2878</v>
      </c>
    </row>
    <row r="254" spans="1:10">
      <c r="A254" s="805">
        <v>253</v>
      </c>
      <c r="B254" s="805" t="s">
        <v>1389</v>
      </c>
      <c r="C254" s="805" t="s">
        <v>96</v>
      </c>
      <c r="D254" s="805" t="s">
        <v>2236</v>
      </c>
      <c r="E254" s="805" t="s">
        <v>2237</v>
      </c>
      <c r="F254" s="805" t="s">
        <v>2238</v>
      </c>
      <c r="G254" s="805" t="s">
        <v>1421</v>
      </c>
      <c r="H254" s="805"/>
      <c r="I254" s="805"/>
      <c r="J254" t="s">
        <v>2878</v>
      </c>
    </row>
    <row r="255" spans="1:10">
      <c r="A255" s="805">
        <v>254</v>
      </c>
      <c r="B255" s="805" t="s">
        <v>1389</v>
      </c>
      <c r="C255" s="805" t="s">
        <v>96</v>
      </c>
      <c r="D255" s="805" t="s">
        <v>2239</v>
      </c>
      <c r="E255" s="805" t="s">
        <v>2240</v>
      </c>
      <c r="F255" s="805" t="s">
        <v>2241</v>
      </c>
      <c r="G255" s="805" t="s">
        <v>1668</v>
      </c>
      <c r="H255" s="805"/>
      <c r="I255" s="805"/>
      <c r="J255" t="s">
        <v>2878</v>
      </c>
    </row>
    <row r="256" spans="1:10">
      <c r="A256" s="805">
        <v>255</v>
      </c>
      <c r="B256" s="805" t="s">
        <v>1389</v>
      </c>
      <c r="C256" s="805" t="s">
        <v>96</v>
      </c>
      <c r="D256" s="805" t="s">
        <v>2242</v>
      </c>
      <c r="E256" s="805" t="s">
        <v>2240</v>
      </c>
      <c r="F256" s="805" t="s">
        <v>2243</v>
      </c>
      <c r="G256" s="805" t="s">
        <v>1691</v>
      </c>
      <c r="H256" s="805"/>
      <c r="I256" s="805"/>
      <c r="J256" t="s">
        <v>2878</v>
      </c>
    </row>
    <row r="257" spans="1:10">
      <c r="A257" s="805">
        <v>256</v>
      </c>
      <c r="B257" s="805" t="s">
        <v>1389</v>
      </c>
      <c r="C257" s="805" t="s">
        <v>96</v>
      </c>
      <c r="D257" s="805" t="s">
        <v>2244</v>
      </c>
      <c r="E257" s="805" t="s">
        <v>2245</v>
      </c>
      <c r="F257" s="805" t="s">
        <v>2246</v>
      </c>
      <c r="G257" s="805" t="s">
        <v>2247</v>
      </c>
      <c r="H257" s="805"/>
      <c r="I257" s="805"/>
      <c r="J257" t="s">
        <v>2878</v>
      </c>
    </row>
    <row r="258" spans="1:10">
      <c r="A258" s="805">
        <v>257</v>
      </c>
      <c r="B258" s="805" t="s">
        <v>1389</v>
      </c>
      <c r="C258" s="805" t="s">
        <v>96</v>
      </c>
      <c r="D258" s="805" t="s">
        <v>2248</v>
      </c>
      <c r="E258" s="805" t="s">
        <v>2249</v>
      </c>
      <c r="F258" s="805" t="s">
        <v>2250</v>
      </c>
      <c r="G258" s="805" t="s">
        <v>1397</v>
      </c>
      <c r="H258" s="805"/>
      <c r="I258" s="805"/>
      <c r="J258" t="s">
        <v>2878</v>
      </c>
    </row>
    <row r="259" spans="1:10">
      <c r="A259" s="805">
        <v>258</v>
      </c>
      <c r="B259" s="805" t="s">
        <v>1389</v>
      </c>
      <c r="C259" s="805" t="s">
        <v>96</v>
      </c>
      <c r="D259" s="805" t="s">
        <v>2251</v>
      </c>
      <c r="E259" s="805" t="s">
        <v>2252</v>
      </c>
      <c r="F259" s="805" t="s">
        <v>2253</v>
      </c>
      <c r="G259" s="805" t="s">
        <v>1425</v>
      </c>
      <c r="H259" s="805"/>
      <c r="I259" s="805"/>
      <c r="J259" t="s">
        <v>2878</v>
      </c>
    </row>
    <row r="260" spans="1:10">
      <c r="A260" s="805">
        <v>259</v>
      </c>
      <c r="B260" s="805" t="s">
        <v>1389</v>
      </c>
      <c r="C260" s="805" t="s">
        <v>96</v>
      </c>
      <c r="D260" s="805" t="s">
        <v>2254</v>
      </c>
      <c r="E260" s="805" t="s">
        <v>2255</v>
      </c>
      <c r="F260" s="805" t="s">
        <v>2256</v>
      </c>
      <c r="G260" s="805" t="s">
        <v>1439</v>
      </c>
      <c r="H260" s="805"/>
      <c r="I260" s="805"/>
      <c r="J260" t="s">
        <v>2878</v>
      </c>
    </row>
    <row r="261" spans="1:10">
      <c r="A261" s="805">
        <v>260</v>
      </c>
      <c r="B261" s="805" t="s">
        <v>1389</v>
      </c>
      <c r="C261" s="805" t="s">
        <v>96</v>
      </c>
      <c r="D261" s="805" t="s">
        <v>2257</v>
      </c>
      <c r="E261" s="805" t="s">
        <v>2258</v>
      </c>
      <c r="F261" s="805" t="s">
        <v>2259</v>
      </c>
      <c r="G261" s="805" t="s">
        <v>1769</v>
      </c>
      <c r="H261" s="805"/>
      <c r="I261" s="805"/>
      <c r="J261" t="s">
        <v>2878</v>
      </c>
    </row>
    <row r="262" spans="1:10">
      <c r="A262" s="805">
        <v>261</v>
      </c>
      <c r="B262" s="805" t="s">
        <v>1389</v>
      </c>
      <c r="C262" s="805" t="s">
        <v>96</v>
      </c>
      <c r="D262" s="805" t="s">
        <v>2260</v>
      </c>
      <c r="E262" s="805" t="s">
        <v>2261</v>
      </c>
      <c r="F262" s="805" t="s">
        <v>2262</v>
      </c>
      <c r="G262" s="805" t="s">
        <v>1397</v>
      </c>
      <c r="H262" s="805" t="s">
        <v>2263</v>
      </c>
      <c r="I262" s="805"/>
      <c r="J262" t="s">
        <v>2878</v>
      </c>
    </row>
    <row r="263" spans="1:10">
      <c r="A263" s="805">
        <v>262</v>
      </c>
      <c r="B263" s="805" t="s">
        <v>1389</v>
      </c>
      <c r="C263" s="805" t="s">
        <v>96</v>
      </c>
      <c r="D263" s="805" t="s">
        <v>2264</v>
      </c>
      <c r="E263" s="805" t="s">
        <v>2265</v>
      </c>
      <c r="F263" s="805" t="s">
        <v>2266</v>
      </c>
      <c r="G263" s="805" t="s">
        <v>1675</v>
      </c>
      <c r="H263" s="805"/>
      <c r="I263" s="805"/>
      <c r="J263" t="s">
        <v>2878</v>
      </c>
    </row>
    <row r="264" spans="1:10">
      <c r="A264" s="805">
        <v>263</v>
      </c>
      <c r="B264" s="805" t="s">
        <v>1389</v>
      </c>
      <c r="C264" s="805" t="s">
        <v>96</v>
      </c>
      <c r="D264" s="805" t="s">
        <v>2267</v>
      </c>
      <c r="E264" s="805" t="s">
        <v>2265</v>
      </c>
      <c r="F264" s="805" t="s">
        <v>2268</v>
      </c>
      <c r="G264" s="805" t="s">
        <v>1835</v>
      </c>
      <c r="H264" s="805"/>
      <c r="I264" s="805"/>
      <c r="J264" t="s">
        <v>2878</v>
      </c>
    </row>
    <row r="265" spans="1:10">
      <c r="A265" s="805">
        <v>264</v>
      </c>
      <c r="B265" s="805" t="s">
        <v>1389</v>
      </c>
      <c r="C265" s="805" t="s">
        <v>96</v>
      </c>
      <c r="D265" s="805" t="s">
        <v>2269</v>
      </c>
      <c r="E265" s="805" t="s">
        <v>2270</v>
      </c>
      <c r="F265" s="805" t="s">
        <v>2271</v>
      </c>
      <c r="G265" s="805" t="s">
        <v>1781</v>
      </c>
      <c r="H265" s="805"/>
      <c r="I265" s="805" t="s">
        <v>2272</v>
      </c>
      <c r="J265" t="s">
        <v>2878</v>
      </c>
    </row>
    <row r="266" spans="1:10">
      <c r="A266" s="805">
        <v>265</v>
      </c>
      <c r="B266" s="805" t="s">
        <v>1389</v>
      </c>
      <c r="C266" s="805" t="s">
        <v>96</v>
      </c>
      <c r="D266" s="805" t="s">
        <v>2273</v>
      </c>
      <c r="E266" s="805" t="s">
        <v>2274</v>
      </c>
      <c r="F266" s="805" t="s">
        <v>2275</v>
      </c>
      <c r="G266" s="805" t="s">
        <v>1401</v>
      </c>
      <c r="H266" s="805"/>
      <c r="I266" s="805"/>
      <c r="J266" t="s">
        <v>2878</v>
      </c>
    </row>
    <row r="267" spans="1:10">
      <c r="A267" s="805">
        <v>266</v>
      </c>
      <c r="B267" s="805" t="s">
        <v>1389</v>
      </c>
      <c r="C267" s="805" t="s">
        <v>96</v>
      </c>
      <c r="D267" s="805" t="s">
        <v>2276</v>
      </c>
      <c r="E267" s="805" t="s">
        <v>2277</v>
      </c>
      <c r="F267" s="805" t="s">
        <v>2278</v>
      </c>
      <c r="G267" s="805" t="s">
        <v>1660</v>
      </c>
      <c r="H267" s="805"/>
      <c r="I267" s="805"/>
      <c r="J267" t="s">
        <v>2878</v>
      </c>
    </row>
    <row r="268" spans="1:10">
      <c r="A268" s="805">
        <v>267</v>
      </c>
      <c r="B268" s="805" t="s">
        <v>1389</v>
      </c>
      <c r="C268" s="805" t="s">
        <v>96</v>
      </c>
      <c r="D268" s="805" t="s">
        <v>2279</v>
      </c>
      <c r="E268" s="805" t="s">
        <v>2280</v>
      </c>
      <c r="F268" s="805" t="s">
        <v>2281</v>
      </c>
      <c r="G268" s="805" t="s">
        <v>1416</v>
      </c>
      <c r="H268" s="805"/>
      <c r="I268" s="805"/>
      <c r="J268" t="s">
        <v>2878</v>
      </c>
    </row>
    <row r="269" spans="1:10">
      <c r="A269" s="805">
        <v>268</v>
      </c>
      <c r="B269" s="805" t="s">
        <v>1389</v>
      </c>
      <c r="C269" s="805" t="s">
        <v>96</v>
      </c>
      <c r="D269" s="805" t="s">
        <v>2282</v>
      </c>
      <c r="E269" s="805" t="s">
        <v>2283</v>
      </c>
      <c r="F269" s="805" t="s">
        <v>2284</v>
      </c>
      <c r="G269" s="805" t="s">
        <v>1691</v>
      </c>
      <c r="H269" s="805"/>
      <c r="I269" s="805"/>
      <c r="J269" t="s">
        <v>2878</v>
      </c>
    </row>
    <row r="270" spans="1:10">
      <c r="A270" s="805">
        <v>269</v>
      </c>
      <c r="B270" s="805" t="s">
        <v>1389</v>
      </c>
      <c r="C270" s="805" t="s">
        <v>96</v>
      </c>
      <c r="D270" s="805" t="s">
        <v>2285</v>
      </c>
      <c r="E270" s="805" t="s">
        <v>2286</v>
      </c>
      <c r="F270" s="805" t="s">
        <v>2287</v>
      </c>
      <c r="G270" s="805" t="s">
        <v>2288</v>
      </c>
      <c r="H270" s="805"/>
      <c r="I270" s="805"/>
      <c r="J270" t="s">
        <v>2878</v>
      </c>
    </row>
    <row r="271" spans="1:10">
      <c r="A271" s="805">
        <v>270</v>
      </c>
      <c r="B271" s="805" t="s">
        <v>1389</v>
      </c>
      <c r="C271" s="805" t="s">
        <v>96</v>
      </c>
      <c r="D271" s="805" t="s">
        <v>2289</v>
      </c>
      <c r="E271" s="805" t="s">
        <v>2290</v>
      </c>
      <c r="F271" s="805" t="s">
        <v>2291</v>
      </c>
      <c r="G271" s="805" t="s">
        <v>1614</v>
      </c>
      <c r="H271" s="805"/>
      <c r="I271" s="805"/>
      <c r="J271" t="s">
        <v>2878</v>
      </c>
    </row>
    <row r="272" spans="1:10">
      <c r="A272" s="805">
        <v>271</v>
      </c>
      <c r="B272" s="805" t="s">
        <v>1389</v>
      </c>
      <c r="C272" s="805" t="s">
        <v>96</v>
      </c>
      <c r="D272" s="805" t="s">
        <v>2292</v>
      </c>
      <c r="E272" s="805" t="s">
        <v>2293</v>
      </c>
      <c r="F272" s="805" t="s">
        <v>2294</v>
      </c>
      <c r="G272" s="805" t="s">
        <v>1458</v>
      </c>
      <c r="H272" s="805"/>
      <c r="I272" s="805"/>
      <c r="J272" t="s">
        <v>2878</v>
      </c>
    </row>
    <row r="273" spans="1:10">
      <c r="A273" s="805">
        <v>272</v>
      </c>
      <c r="B273" s="805" t="s">
        <v>1389</v>
      </c>
      <c r="C273" s="805" t="s">
        <v>96</v>
      </c>
      <c r="D273" s="805" t="s">
        <v>2295</v>
      </c>
      <c r="E273" s="805" t="s">
        <v>2296</v>
      </c>
      <c r="F273" s="805" t="s">
        <v>2297</v>
      </c>
      <c r="G273" s="805" t="s">
        <v>1824</v>
      </c>
      <c r="H273" s="805"/>
      <c r="I273" s="805"/>
      <c r="J273" t="s">
        <v>2878</v>
      </c>
    </row>
    <row r="274" spans="1:10">
      <c r="A274" s="805">
        <v>273</v>
      </c>
      <c r="B274" s="805" t="s">
        <v>1389</v>
      </c>
      <c r="C274" s="805" t="s">
        <v>96</v>
      </c>
      <c r="D274" s="805" t="s">
        <v>2298</v>
      </c>
      <c r="E274" s="805" t="s">
        <v>2299</v>
      </c>
      <c r="F274" s="805" t="s">
        <v>2300</v>
      </c>
      <c r="G274" s="805" t="s">
        <v>1416</v>
      </c>
      <c r="H274" s="805"/>
      <c r="I274" s="805"/>
      <c r="J274" t="s">
        <v>2878</v>
      </c>
    </row>
    <row r="275" spans="1:10">
      <c r="A275" s="805">
        <v>274</v>
      </c>
      <c r="B275" s="805" t="s">
        <v>1389</v>
      </c>
      <c r="C275" s="805" t="s">
        <v>96</v>
      </c>
      <c r="D275" s="805" t="s">
        <v>2301</v>
      </c>
      <c r="E275" s="805" t="s">
        <v>2302</v>
      </c>
      <c r="F275" s="805" t="s">
        <v>2303</v>
      </c>
      <c r="G275" s="805" t="s">
        <v>1416</v>
      </c>
      <c r="H275" s="805"/>
      <c r="I275" s="805"/>
      <c r="J275" t="s">
        <v>2878</v>
      </c>
    </row>
    <row r="276" spans="1:10">
      <c r="A276" s="805">
        <v>275</v>
      </c>
      <c r="B276" s="805" t="s">
        <v>1389</v>
      </c>
      <c r="C276" s="805" t="s">
        <v>96</v>
      </c>
      <c r="D276" s="805" t="s">
        <v>2304</v>
      </c>
      <c r="E276" s="805" t="s">
        <v>2305</v>
      </c>
      <c r="F276" s="805" t="s">
        <v>2306</v>
      </c>
      <c r="G276" s="805" t="s">
        <v>1614</v>
      </c>
      <c r="H276" s="805"/>
      <c r="I276" s="805"/>
      <c r="J276" t="s">
        <v>2878</v>
      </c>
    </row>
    <row r="277" spans="1:10">
      <c r="A277" s="805">
        <v>276</v>
      </c>
      <c r="B277" s="805" t="s">
        <v>1389</v>
      </c>
      <c r="C277" s="805" t="s">
        <v>96</v>
      </c>
      <c r="D277" s="805" t="s">
        <v>2307</v>
      </c>
      <c r="E277" s="805" t="s">
        <v>2308</v>
      </c>
      <c r="F277" s="805" t="s">
        <v>2309</v>
      </c>
      <c r="G277" s="805" t="s">
        <v>1454</v>
      </c>
      <c r="H277" s="805"/>
      <c r="I277" s="805"/>
      <c r="J277" t="s">
        <v>2878</v>
      </c>
    </row>
    <row r="278" spans="1:10">
      <c r="A278" s="805">
        <v>277</v>
      </c>
      <c r="B278" s="805" t="s">
        <v>1389</v>
      </c>
      <c r="C278" s="805" t="s">
        <v>96</v>
      </c>
      <c r="D278" s="805" t="s">
        <v>2310</v>
      </c>
      <c r="E278" s="805" t="s">
        <v>2311</v>
      </c>
      <c r="F278" s="805" t="s">
        <v>2312</v>
      </c>
      <c r="G278" s="805" t="s">
        <v>1468</v>
      </c>
      <c r="H278" s="805"/>
      <c r="I278" s="805"/>
      <c r="J278" t="s">
        <v>2878</v>
      </c>
    </row>
    <row r="279" spans="1:10">
      <c r="A279" s="805">
        <v>278</v>
      </c>
      <c r="B279" s="805" t="s">
        <v>1389</v>
      </c>
      <c r="C279" s="805" t="s">
        <v>96</v>
      </c>
      <c r="D279" s="805" t="s">
        <v>2313</v>
      </c>
      <c r="E279" s="805" t="s">
        <v>2314</v>
      </c>
      <c r="F279" s="805" t="s">
        <v>2315</v>
      </c>
      <c r="G279" s="805" t="s">
        <v>1587</v>
      </c>
      <c r="H279" s="805"/>
      <c r="I279" s="805"/>
      <c r="J279" t="s">
        <v>2878</v>
      </c>
    </row>
    <row r="280" spans="1:10">
      <c r="A280" s="805">
        <v>279</v>
      </c>
      <c r="B280" s="805" t="s">
        <v>1389</v>
      </c>
      <c r="C280" s="805" t="s">
        <v>96</v>
      </c>
      <c r="D280" s="805" t="s">
        <v>2316</v>
      </c>
      <c r="E280" s="805" t="s">
        <v>2317</v>
      </c>
      <c r="F280" s="805" t="s">
        <v>2318</v>
      </c>
      <c r="G280" s="805" t="s">
        <v>1587</v>
      </c>
      <c r="H280" s="805"/>
      <c r="I280" s="805"/>
      <c r="J280" t="s">
        <v>2878</v>
      </c>
    </row>
    <row r="281" spans="1:10">
      <c r="A281" s="805">
        <v>280</v>
      </c>
      <c r="B281" s="805" t="s">
        <v>1389</v>
      </c>
      <c r="C281" s="805" t="s">
        <v>96</v>
      </c>
      <c r="D281" s="805" t="s">
        <v>2319</v>
      </c>
      <c r="E281" s="805" t="s">
        <v>2320</v>
      </c>
      <c r="F281" s="805" t="s">
        <v>2321</v>
      </c>
      <c r="G281" s="805" t="s">
        <v>1691</v>
      </c>
      <c r="H281" s="805" t="s">
        <v>2322</v>
      </c>
      <c r="I281" s="805"/>
      <c r="J281" t="s">
        <v>2878</v>
      </c>
    </row>
    <row r="282" spans="1:10">
      <c r="A282" s="805">
        <v>281</v>
      </c>
      <c r="B282" s="805" t="s">
        <v>1389</v>
      </c>
      <c r="C282" s="805" t="s">
        <v>96</v>
      </c>
      <c r="D282" s="805" t="s">
        <v>2323</v>
      </c>
      <c r="E282" s="805" t="s">
        <v>2324</v>
      </c>
      <c r="F282" s="805" t="s">
        <v>2325</v>
      </c>
      <c r="G282" s="805" t="s">
        <v>1401</v>
      </c>
      <c r="H282" s="805"/>
      <c r="I282" s="805"/>
      <c r="J282" t="s">
        <v>2878</v>
      </c>
    </row>
    <row r="283" spans="1:10">
      <c r="A283" s="805">
        <v>282</v>
      </c>
      <c r="B283" s="805" t="s">
        <v>1389</v>
      </c>
      <c r="C283" s="805" t="s">
        <v>96</v>
      </c>
      <c r="D283" s="805" t="s">
        <v>2326</v>
      </c>
      <c r="E283" s="805" t="s">
        <v>2327</v>
      </c>
      <c r="F283" s="805" t="s">
        <v>2328</v>
      </c>
      <c r="G283" s="805" t="s">
        <v>1614</v>
      </c>
      <c r="H283" s="805"/>
      <c r="I283" s="805"/>
      <c r="J283" t="s">
        <v>2878</v>
      </c>
    </row>
    <row r="284" spans="1:10">
      <c r="A284" s="805">
        <v>283</v>
      </c>
      <c r="B284" s="805" t="s">
        <v>1389</v>
      </c>
      <c r="C284" s="805" t="s">
        <v>96</v>
      </c>
      <c r="D284" s="805" t="s">
        <v>2329</v>
      </c>
      <c r="E284" s="805" t="s">
        <v>2330</v>
      </c>
      <c r="F284" s="805" t="s">
        <v>2331</v>
      </c>
      <c r="G284" s="805" t="s">
        <v>1421</v>
      </c>
      <c r="H284" s="805" t="s">
        <v>2332</v>
      </c>
      <c r="I284" s="805"/>
      <c r="J284" t="s">
        <v>2878</v>
      </c>
    </row>
    <row r="285" spans="1:10">
      <c r="A285" s="805">
        <v>284</v>
      </c>
      <c r="B285" s="805" t="s">
        <v>1389</v>
      </c>
      <c r="C285" s="805" t="s">
        <v>96</v>
      </c>
      <c r="D285" s="805" t="s">
        <v>2333</v>
      </c>
      <c r="E285" s="805" t="s">
        <v>2334</v>
      </c>
      <c r="F285" s="805" t="s">
        <v>2335</v>
      </c>
      <c r="G285" s="805" t="s">
        <v>1421</v>
      </c>
      <c r="H285" s="805"/>
      <c r="I285" s="805"/>
      <c r="J285" t="s">
        <v>2878</v>
      </c>
    </row>
    <row r="286" spans="1:10">
      <c r="A286" s="805">
        <v>285</v>
      </c>
      <c r="B286" s="805" t="s">
        <v>1389</v>
      </c>
      <c r="C286" s="805" t="s">
        <v>96</v>
      </c>
      <c r="D286" s="805" t="s">
        <v>2336</v>
      </c>
      <c r="E286" s="805" t="s">
        <v>2337</v>
      </c>
      <c r="F286" s="805" t="s">
        <v>2338</v>
      </c>
      <c r="G286" s="805" t="s">
        <v>2129</v>
      </c>
      <c r="H286" s="805"/>
      <c r="I286" s="805"/>
      <c r="J286" t="s">
        <v>2878</v>
      </c>
    </row>
    <row r="287" spans="1:10">
      <c r="A287" s="805">
        <v>286</v>
      </c>
      <c r="B287" s="805" t="s">
        <v>1389</v>
      </c>
      <c r="C287" s="805" t="s">
        <v>96</v>
      </c>
      <c r="D287" s="805" t="s">
        <v>2339</v>
      </c>
      <c r="E287" s="805" t="s">
        <v>2340</v>
      </c>
      <c r="F287" s="805" t="s">
        <v>2341</v>
      </c>
      <c r="G287" s="805" t="s">
        <v>1523</v>
      </c>
      <c r="H287" s="805"/>
      <c r="I287" s="805"/>
      <c r="J287" t="s">
        <v>2878</v>
      </c>
    </row>
    <row r="288" spans="1:10">
      <c r="A288" s="805">
        <v>287</v>
      </c>
      <c r="B288" s="805" t="s">
        <v>1389</v>
      </c>
      <c r="C288" s="805" t="s">
        <v>96</v>
      </c>
      <c r="D288" s="805" t="s">
        <v>2342</v>
      </c>
      <c r="E288" s="805" t="s">
        <v>2343</v>
      </c>
      <c r="F288" s="805" t="s">
        <v>2344</v>
      </c>
      <c r="G288" s="805" t="s">
        <v>1416</v>
      </c>
      <c r="H288" s="805"/>
      <c r="I288" s="805"/>
      <c r="J288" t="s">
        <v>2878</v>
      </c>
    </row>
    <row r="289" spans="1:10">
      <c r="A289" s="805">
        <v>288</v>
      </c>
      <c r="B289" s="805" t="s">
        <v>1389</v>
      </c>
      <c r="C289" s="805" t="s">
        <v>96</v>
      </c>
      <c r="D289" s="805" t="s">
        <v>2345</v>
      </c>
      <c r="E289" s="805" t="s">
        <v>2346</v>
      </c>
      <c r="F289" s="805" t="s">
        <v>2347</v>
      </c>
      <c r="G289" s="805" t="s">
        <v>1523</v>
      </c>
      <c r="H289" s="805"/>
      <c r="I289" s="805"/>
      <c r="J289" t="s">
        <v>2878</v>
      </c>
    </row>
    <row r="290" spans="1:10">
      <c r="A290" s="805">
        <v>289</v>
      </c>
      <c r="B290" s="805" t="s">
        <v>1389</v>
      </c>
      <c r="C290" s="805" t="s">
        <v>96</v>
      </c>
      <c r="D290" s="805" t="s">
        <v>2348</v>
      </c>
      <c r="E290" s="805" t="s">
        <v>2349</v>
      </c>
      <c r="F290" s="805" t="s">
        <v>2350</v>
      </c>
      <c r="G290" s="805" t="s">
        <v>1691</v>
      </c>
      <c r="H290" s="805"/>
      <c r="I290" s="805"/>
      <c r="J290" t="s">
        <v>2878</v>
      </c>
    </row>
    <row r="291" spans="1:10">
      <c r="A291" s="805">
        <v>290</v>
      </c>
      <c r="B291" s="805" t="s">
        <v>1389</v>
      </c>
      <c r="C291" s="805" t="s">
        <v>96</v>
      </c>
      <c r="D291" s="805" t="s">
        <v>2351</v>
      </c>
      <c r="E291" s="805" t="s">
        <v>2352</v>
      </c>
      <c r="F291" s="805" t="s">
        <v>2353</v>
      </c>
      <c r="G291" s="805" t="s">
        <v>1691</v>
      </c>
      <c r="H291" s="805"/>
      <c r="I291" s="805" t="s">
        <v>2354</v>
      </c>
      <c r="J291" t="s">
        <v>2878</v>
      </c>
    </row>
    <row r="292" spans="1:10">
      <c r="A292" s="805">
        <v>291</v>
      </c>
      <c r="B292" s="805" t="s">
        <v>1389</v>
      </c>
      <c r="C292" s="805" t="s">
        <v>96</v>
      </c>
      <c r="D292" s="805" t="s">
        <v>2355</v>
      </c>
      <c r="E292" s="805" t="s">
        <v>2356</v>
      </c>
      <c r="F292" s="805" t="s">
        <v>2357</v>
      </c>
      <c r="G292" s="805" t="s">
        <v>1523</v>
      </c>
      <c r="H292" s="805" t="s">
        <v>2358</v>
      </c>
      <c r="I292" s="805"/>
      <c r="J292" t="s">
        <v>2878</v>
      </c>
    </row>
    <row r="293" spans="1:10">
      <c r="A293" s="805">
        <v>292</v>
      </c>
      <c r="B293" s="805" t="s">
        <v>1389</v>
      </c>
      <c r="C293" s="805" t="s">
        <v>96</v>
      </c>
      <c r="D293" s="805" t="s">
        <v>2359</v>
      </c>
      <c r="E293" s="805" t="s">
        <v>2360</v>
      </c>
      <c r="F293" s="805" t="s">
        <v>2361</v>
      </c>
      <c r="G293" s="805" t="s">
        <v>1432</v>
      </c>
      <c r="H293" s="805"/>
      <c r="I293" s="805"/>
      <c r="J293" t="s">
        <v>2878</v>
      </c>
    </row>
    <row r="294" spans="1:10">
      <c r="A294" s="805">
        <v>293</v>
      </c>
      <c r="B294" s="805" t="s">
        <v>1389</v>
      </c>
      <c r="C294" s="805" t="s">
        <v>96</v>
      </c>
      <c r="D294" s="805" t="s">
        <v>2362</v>
      </c>
      <c r="E294" s="805" t="s">
        <v>2363</v>
      </c>
      <c r="F294" s="805" t="s">
        <v>2364</v>
      </c>
      <c r="G294" s="805" t="s">
        <v>1454</v>
      </c>
      <c r="H294" s="805"/>
      <c r="I294" s="805" t="s">
        <v>2365</v>
      </c>
      <c r="J294" t="s">
        <v>2878</v>
      </c>
    </row>
    <row r="295" spans="1:10">
      <c r="A295" s="805">
        <v>294</v>
      </c>
      <c r="B295" s="805" t="s">
        <v>1389</v>
      </c>
      <c r="C295" s="805" t="s">
        <v>96</v>
      </c>
      <c r="D295" s="805" t="s">
        <v>2366</v>
      </c>
      <c r="E295" s="805" t="s">
        <v>2367</v>
      </c>
      <c r="F295" s="805" t="s">
        <v>2368</v>
      </c>
      <c r="G295" s="805" t="s">
        <v>1973</v>
      </c>
      <c r="H295" s="805"/>
      <c r="I295" s="805"/>
      <c r="J295" t="s">
        <v>2878</v>
      </c>
    </row>
    <row r="296" spans="1:10">
      <c r="A296" s="805">
        <v>295</v>
      </c>
      <c r="B296" s="805" t="s">
        <v>1389</v>
      </c>
      <c r="C296" s="805" t="s">
        <v>96</v>
      </c>
      <c r="D296" s="805" t="s">
        <v>2369</v>
      </c>
      <c r="E296" s="805" t="s">
        <v>2370</v>
      </c>
      <c r="F296" s="805" t="s">
        <v>2371</v>
      </c>
      <c r="G296" s="805" t="s">
        <v>1416</v>
      </c>
      <c r="H296" s="805"/>
      <c r="I296" s="805"/>
      <c r="J296" t="s">
        <v>2878</v>
      </c>
    </row>
    <row r="297" spans="1:10">
      <c r="A297" s="805">
        <v>296</v>
      </c>
      <c r="B297" s="805" t="s">
        <v>1389</v>
      </c>
      <c r="C297" s="805" t="s">
        <v>96</v>
      </c>
      <c r="D297" s="805" t="s">
        <v>2372</v>
      </c>
      <c r="E297" s="805" t="s">
        <v>2373</v>
      </c>
      <c r="F297" s="805" t="s">
        <v>2374</v>
      </c>
      <c r="G297" s="805" t="s">
        <v>1913</v>
      </c>
      <c r="H297" s="805"/>
      <c r="I297" s="805"/>
      <c r="J297" t="s">
        <v>2878</v>
      </c>
    </row>
    <row r="298" spans="1:10">
      <c r="A298" s="805">
        <v>297</v>
      </c>
      <c r="B298" s="805" t="s">
        <v>1389</v>
      </c>
      <c r="C298" s="805" t="s">
        <v>96</v>
      </c>
      <c r="D298" s="805" t="s">
        <v>2375</v>
      </c>
      <c r="E298" s="805" t="s">
        <v>2376</v>
      </c>
      <c r="F298" s="805" t="s">
        <v>2377</v>
      </c>
      <c r="G298" s="805" t="s">
        <v>1913</v>
      </c>
      <c r="H298" s="805" t="s">
        <v>2378</v>
      </c>
      <c r="I298" s="805"/>
      <c r="J298" t="s">
        <v>2878</v>
      </c>
    </row>
    <row r="299" spans="1:10">
      <c r="A299" s="805">
        <v>298</v>
      </c>
      <c r="B299" s="805" t="s">
        <v>1389</v>
      </c>
      <c r="C299" s="805" t="s">
        <v>96</v>
      </c>
      <c r="D299" s="805" t="s">
        <v>2379</v>
      </c>
      <c r="E299" s="805" t="s">
        <v>2380</v>
      </c>
      <c r="F299" s="805" t="s">
        <v>2381</v>
      </c>
      <c r="G299" s="805" t="s">
        <v>1641</v>
      </c>
      <c r="H299" s="805" t="s">
        <v>2382</v>
      </c>
      <c r="I299" s="805"/>
      <c r="J299" t="s">
        <v>2878</v>
      </c>
    </row>
    <row r="300" spans="1:10">
      <c r="A300" s="805">
        <v>299</v>
      </c>
      <c r="B300" s="805" t="s">
        <v>1389</v>
      </c>
      <c r="C300" s="805" t="s">
        <v>96</v>
      </c>
      <c r="D300" s="805" t="s">
        <v>2383</v>
      </c>
      <c r="E300" s="805" t="s">
        <v>2384</v>
      </c>
      <c r="F300" s="805" t="s">
        <v>2385</v>
      </c>
      <c r="G300" s="805" t="s">
        <v>1523</v>
      </c>
      <c r="H300" s="805"/>
      <c r="I300" s="805"/>
      <c r="J300" t="s">
        <v>2878</v>
      </c>
    </row>
    <row r="301" spans="1:10">
      <c r="A301" s="805">
        <v>300</v>
      </c>
      <c r="B301" s="805" t="s">
        <v>1389</v>
      </c>
      <c r="C301" s="805" t="s">
        <v>96</v>
      </c>
      <c r="D301" s="805" t="s">
        <v>2386</v>
      </c>
      <c r="E301" s="805" t="s">
        <v>2387</v>
      </c>
      <c r="F301" s="805" t="s">
        <v>2388</v>
      </c>
      <c r="G301" s="805" t="s">
        <v>1675</v>
      </c>
      <c r="H301" s="805"/>
      <c r="I301" s="805"/>
      <c r="J301" t="s">
        <v>2878</v>
      </c>
    </row>
    <row r="302" spans="1:10">
      <c r="A302" s="805">
        <v>301</v>
      </c>
      <c r="B302" s="805" t="s">
        <v>1389</v>
      </c>
      <c r="C302" s="805" t="s">
        <v>96</v>
      </c>
      <c r="D302" s="805" t="s">
        <v>2389</v>
      </c>
      <c r="E302" s="805" t="s">
        <v>2390</v>
      </c>
      <c r="F302" s="805" t="s">
        <v>2391</v>
      </c>
      <c r="G302" s="805" t="s">
        <v>1849</v>
      </c>
      <c r="H302" s="805"/>
      <c r="I302" s="805"/>
      <c r="J302" t="s">
        <v>2878</v>
      </c>
    </row>
    <row r="303" spans="1:10">
      <c r="A303" s="805">
        <v>302</v>
      </c>
      <c r="B303" s="805" t="s">
        <v>1389</v>
      </c>
      <c r="C303" s="805" t="s">
        <v>96</v>
      </c>
      <c r="D303" s="805" t="s">
        <v>2392</v>
      </c>
      <c r="E303" s="805" t="s">
        <v>2393</v>
      </c>
      <c r="F303" s="805" t="s">
        <v>2394</v>
      </c>
      <c r="G303" s="805" t="s">
        <v>1401</v>
      </c>
      <c r="H303" s="805"/>
      <c r="I303" s="805"/>
      <c r="J303" t="s">
        <v>2878</v>
      </c>
    </row>
    <row r="304" spans="1:10">
      <c r="A304" s="805">
        <v>303</v>
      </c>
      <c r="B304" s="805" t="s">
        <v>1389</v>
      </c>
      <c r="C304" s="805" t="s">
        <v>96</v>
      </c>
      <c r="D304" s="805" t="s">
        <v>2395</v>
      </c>
      <c r="E304" s="805" t="s">
        <v>2396</v>
      </c>
      <c r="F304" s="805" t="s">
        <v>2397</v>
      </c>
      <c r="G304" s="805" t="s">
        <v>2398</v>
      </c>
      <c r="H304" s="805"/>
      <c r="I304" s="805"/>
      <c r="J304" t="s">
        <v>2878</v>
      </c>
    </row>
    <row r="305" spans="1:10">
      <c r="A305" s="805">
        <v>304</v>
      </c>
      <c r="B305" s="805" t="s">
        <v>1389</v>
      </c>
      <c r="C305" s="805" t="s">
        <v>96</v>
      </c>
      <c r="D305" s="805" t="s">
        <v>2399</v>
      </c>
      <c r="E305" s="805" t="s">
        <v>2400</v>
      </c>
      <c r="F305" s="805" t="s">
        <v>2401</v>
      </c>
      <c r="G305" s="805" t="s">
        <v>1397</v>
      </c>
      <c r="H305" s="805"/>
      <c r="I305" s="805"/>
      <c r="J305" t="s">
        <v>2878</v>
      </c>
    </row>
    <row r="306" spans="1:10">
      <c r="A306" s="805">
        <v>305</v>
      </c>
      <c r="B306" s="805" t="s">
        <v>1389</v>
      </c>
      <c r="C306" s="805" t="s">
        <v>96</v>
      </c>
      <c r="D306" s="805" t="s">
        <v>2402</v>
      </c>
      <c r="E306" s="805" t="s">
        <v>2403</v>
      </c>
      <c r="F306" s="805" t="s">
        <v>2404</v>
      </c>
      <c r="G306" s="805" t="s">
        <v>1966</v>
      </c>
      <c r="H306" s="805" t="s">
        <v>2405</v>
      </c>
      <c r="I306" s="805"/>
      <c r="J306" t="s">
        <v>2878</v>
      </c>
    </row>
    <row r="307" spans="1:10">
      <c r="A307" s="805">
        <v>306</v>
      </c>
      <c r="B307" s="805" t="s">
        <v>1389</v>
      </c>
      <c r="C307" s="805" t="s">
        <v>96</v>
      </c>
      <c r="D307" s="805" t="s">
        <v>2406</v>
      </c>
      <c r="E307" s="805" t="s">
        <v>2407</v>
      </c>
      <c r="F307" s="805" t="s">
        <v>2408</v>
      </c>
      <c r="G307" s="805" t="s">
        <v>1691</v>
      </c>
      <c r="H307" s="805" t="s">
        <v>2409</v>
      </c>
      <c r="I307" s="805"/>
      <c r="J307" t="s">
        <v>2878</v>
      </c>
    </row>
    <row r="308" spans="1:10">
      <c r="A308" s="805">
        <v>307</v>
      </c>
      <c r="B308" s="805" t="s">
        <v>1389</v>
      </c>
      <c r="C308" s="805" t="s">
        <v>96</v>
      </c>
      <c r="D308" s="805" t="s">
        <v>2410</v>
      </c>
      <c r="E308" s="805" t="s">
        <v>2411</v>
      </c>
      <c r="F308" s="805" t="s">
        <v>2412</v>
      </c>
      <c r="G308" s="805" t="s">
        <v>1523</v>
      </c>
      <c r="H308" s="805" t="s">
        <v>2413</v>
      </c>
      <c r="I308" s="805"/>
      <c r="J308" t="s">
        <v>2878</v>
      </c>
    </row>
    <row r="309" spans="1:10">
      <c r="A309" s="805">
        <v>308</v>
      </c>
      <c r="B309" s="805" t="s">
        <v>1389</v>
      </c>
      <c r="C309" s="805" t="s">
        <v>96</v>
      </c>
      <c r="D309" s="805" t="s">
        <v>2414</v>
      </c>
      <c r="E309" s="805" t="s">
        <v>2415</v>
      </c>
      <c r="F309" s="805" t="s">
        <v>2416</v>
      </c>
      <c r="G309" s="805" t="s">
        <v>1416</v>
      </c>
      <c r="H309" s="805"/>
      <c r="I309" s="805"/>
      <c r="J309" t="s">
        <v>2878</v>
      </c>
    </row>
    <row r="310" spans="1:10">
      <c r="A310" s="805">
        <v>309</v>
      </c>
      <c r="B310" s="805" t="s">
        <v>1389</v>
      </c>
      <c r="C310" s="805" t="s">
        <v>96</v>
      </c>
      <c r="D310" s="805" t="s">
        <v>2417</v>
      </c>
      <c r="E310" s="805" t="s">
        <v>2418</v>
      </c>
      <c r="F310" s="805" t="s">
        <v>2419</v>
      </c>
      <c r="G310" s="805" t="s">
        <v>1691</v>
      </c>
      <c r="H310" s="805" t="s">
        <v>2420</v>
      </c>
      <c r="I310" s="805"/>
      <c r="J310" t="s">
        <v>2878</v>
      </c>
    </row>
    <row r="311" spans="1:10">
      <c r="A311" s="805">
        <v>310</v>
      </c>
      <c r="B311" s="805" t="s">
        <v>1389</v>
      </c>
      <c r="C311" s="805" t="s">
        <v>96</v>
      </c>
      <c r="D311" s="805" t="s">
        <v>2421</v>
      </c>
      <c r="E311" s="805" t="s">
        <v>2422</v>
      </c>
      <c r="F311" s="805" t="s">
        <v>2423</v>
      </c>
      <c r="G311" s="805" t="s">
        <v>1513</v>
      </c>
      <c r="H311" s="805" t="s">
        <v>2424</v>
      </c>
      <c r="I311" s="805"/>
      <c r="J311" t="s">
        <v>2878</v>
      </c>
    </row>
    <row r="312" spans="1:10">
      <c r="A312" s="805">
        <v>311</v>
      </c>
      <c r="B312" s="805" t="s">
        <v>1389</v>
      </c>
      <c r="C312" s="805" t="s">
        <v>96</v>
      </c>
      <c r="D312" s="805" t="s">
        <v>2425</v>
      </c>
      <c r="E312" s="805" t="s">
        <v>2426</v>
      </c>
      <c r="F312" s="805" t="s">
        <v>2427</v>
      </c>
      <c r="G312" s="805" t="s">
        <v>1397</v>
      </c>
      <c r="H312" s="805"/>
      <c r="I312" s="805"/>
      <c r="J312" t="s">
        <v>2878</v>
      </c>
    </row>
    <row r="313" spans="1:10">
      <c r="A313" s="805">
        <v>312</v>
      </c>
      <c r="B313" s="805" t="s">
        <v>1389</v>
      </c>
      <c r="C313" s="805" t="s">
        <v>96</v>
      </c>
      <c r="D313" s="805" t="s">
        <v>2428</v>
      </c>
      <c r="E313" s="805" t="s">
        <v>2429</v>
      </c>
      <c r="F313" s="805" t="s">
        <v>2430</v>
      </c>
      <c r="G313" s="805" t="s">
        <v>1416</v>
      </c>
      <c r="H313" s="805"/>
      <c r="I313" s="805"/>
      <c r="J313" t="s">
        <v>2878</v>
      </c>
    </row>
    <row r="314" spans="1:10">
      <c r="A314" s="805">
        <v>313</v>
      </c>
      <c r="B314" s="805" t="s">
        <v>1389</v>
      </c>
      <c r="C314" s="805" t="s">
        <v>96</v>
      </c>
      <c r="D314" s="805" t="s">
        <v>2431</v>
      </c>
      <c r="E314" s="805" t="s">
        <v>2432</v>
      </c>
      <c r="F314" s="805" t="s">
        <v>2433</v>
      </c>
      <c r="G314" s="805" t="s">
        <v>1416</v>
      </c>
      <c r="H314" s="805"/>
      <c r="I314" s="805"/>
      <c r="J314" t="s">
        <v>2878</v>
      </c>
    </row>
    <row r="315" spans="1:10">
      <c r="A315" s="805">
        <v>314</v>
      </c>
      <c r="B315" s="805" t="s">
        <v>1389</v>
      </c>
      <c r="C315" s="805" t="s">
        <v>96</v>
      </c>
      <c r="D315" s="805" t="s">
        <v>2434</v>
      </c>
      <c r="E315" s="805" t="s">
        <v>2435</v>
      </c>
      <c r="F315" s="805" t="s">
        <v>2436</v>
      </c>
      <c r="G315" s="805" t="s">
        <v>1587</v>
      </c>
      <c r="H315" s="805"/>
      <c r="I315" s="805"/>
      <c r="J315" t="s">
        <v>2878</v>
      </c>
    </row>
    <row r="316" spans="1:10">
      <c r="A316" s="805">
        <v>315</v>
      </c>
      <c r="B316" s="805" t="s">
        <v>1389</v>
      </c>
      <c r="C316" s="805" t="s">
        <v>96</v>
      </c>
      <c r="D316" s="805" t="s">
        <v>2437</v>
      </c>
      <c r="E316" s="805" t="s">
        <v>2438</v>
      </c>
      <c r="F316" s="805" t="s">
        <v>2439</v>
      </c>
      <c r="G316" s="805" t="s">
        <v>1397</v>
      </c>
      <c r="H316" s="805" t="s">
        <v>2440</v>
      </c>
      <c r="I316" s="805"/>
      <c r="J316" t="s">
        <v>2878</v>
      </c>
    </row>
    <row r="317" spans="1:10">
      <c r="A317" s="805">
        <v>316</v>
      </c>
      <c r="B317" s="805" t="s">
        <v>1389</v>
      </c>
      <c r="C317" s="805" t="s">
        <v>96</v>
      </c>
      <c r="D317" s="805" t="s">
        <v>2441</v>
      </c>
      <c r="E317" s="805" t="s">
        <v>2442</v>
      </c>
      <c r="F317" s="805" t="s">
        <v>2443</v>
      </c>
      <c r="G317" s="805" t="s">
        <v>1668</v>
      </c>
      <c r="H317" s="805"/>
      <c r="I317" s="805"/>
      <c r="J317" t="s">
        <v>2878</v>
      </c>
    </row>
    <row r="318" spans="1:10">
      <c r="A318" s="805">
        <v>317</v>
      </c>
      <c r="B318" s="805" t="s">
        <v>1389</v>
      </c>
      <c r="C318" s="805" t="s">
        <v>96</v>
      </c>
      <c r="D318" s="805" t="s">
        <v>2444</v>
      </c>
      <c r="E318" s="805" t="s">
        <v>2445</v>
      </c>
      <c r="F318" s="805" t="s">
        <v>2446</v>
      </c>
      <c r="G318" s="805" t="s">
        <v>1509</v>
      </c>
      <c r="H318" s="805"/>
      <c r="I318" s="805"/>
      <c r="J318" t="s">
        <v>2878</v>
      </c>
    </row>
    <row r="319" spans="1:10">
      <c r="A319" s="805">
        <v>318</v>
      </c>
      <c r="B319" s="805" t="s">
        <v>1389</v>
      </c>
      <c r="C319" s="805" t="s">
        <v>96</v>
      </c>
      <c r="D319" s="805" t="s">
        <v>2447</v>
      </c>
      <c r="E319" s="805" t="s">
        <v>2448</v>
      </c>
      <c r="F319" s="805" t="s">
        <v>2449</v>
      </c>
      <c r="G319" s="805" t="s">
        <v>1416</v>
      </c>
      <c r="H319" s="805"/>
      <c r="I319" s="805"/>
      <c r="J319" t="s">
        <v>2878</v>
      </c>
    </row>
    <row r="320" spans="1:10">
      <c r="A320" s="805">
        <v>319</v>
      </c>
      <c r="B320" s="805" t="s">
        <v>1389</v>
      </c>
      <c r="C320" s="805" t="s">
        <v>96</v>
      </c>
      <c r="D320" s="805" t="s">
        <v>2450</v>
      </c>
      <c r="E320" s="805" t="s">
        <v>2451</v>
      </c>
      <c r="F320" s="805" t="s">
        <v>2452</v>
      </c>
      <c r="G320" s="805" t="s">
        <v>1820</v>
      </c>
      <c r="H320" s="805"/>
      <c r="I320" s="805"/>
      <c r="J320" t="s">
        <v>2878</v>
      </c>
    </row>
    <row r="321" spans="1:10">
      <c r="A321" s="805">
        <v>320</v>
      </c>
      <c r="B321" s="805" t="s">
        <v>1389</v>
      </c>
      <c r="C321" s="805" t="s">
        <v>96</v>
      </c>
      <c r="D321" s="805" t="s">
        <v>2453</v>
      </c>
      <c r="E321" s="805" t="s">
        <v>2454</v>
      </c>
      <c r="F321" s="805" t="s">
        <v>2455</v>
      </c>
      <c r="G321" s="805" t="s">
        <v>1447</v>
      </c>
      <c r="H321" s="805"/>
      <c r="I321" s="805"/>
      <c r="J321" t="s">
        <v>2878</v>
      </c>
    </row>
    <row r="322" spans="1:10">
      <c r="A322" s="805">
        <v>321</v>
      </c>
      <c r="B322" s="805" t="s">
        <v>1389</v>
      </c>
      <c r="C322" s="805" t="s">
        <v>96</v>
      </c>
      <c r="D322" s="805" t="s">
        <v>2456</v>
      </c>
      <c r="E322" s="805" t="s">
        <v>2457</v>
      </c>
      <c r="F322" s="805" t="s">
        <v>2458</v>
      </c>
      <c r="G322" s="805" t="s">
        <v>1820</v>
      </c>
      <c r="H322" s="805" t="s">
        <v>2459</v>
      </c>
      <c r="I322" s="805"/>
      <c r="J322" t="s">
        <v>2878</v>
      </c>
    </row>
    <row r="323" spans="1:10">
      <c r="A323" s="805">
        <v>322</v>
      </c>
      <c r="B323" s="805" t="s">
        <v>1389</v>
      </c>
      <c r="C323" s="805" t="s">
        <v>96</v>
      </c>
      <c r="D323" s="805" t="s">
        <v>2460</v>
      </c>
      <c r="E323" s="805" t="s">
        <v>2461</v>
      </c>
      <c r="F323" s="805" t="s">
        <v>2462</v>
      </c>
      <c r="G323" s="805" t="s">
        <v>1439</v>
      </c>
      <c r="H323" s="805"/>
      <c r="I323" s="805"/>
      <c r="J323" t="s">
        <v>2878</v>
      </c>
    </row>
    <row r="324" spans="1:10">
      <c r="A324" s="805">
        <v>323</v>
      </c>
      <c r="B324" s="805" t="s">
        <v>1389</v>
      </c>
      <c r="C324" s="805" t="s">
        <v>96</v>
      </c>
      <c r="D324" s="805" t="s">
        <v>2463</v>
      </c>
      <c r="E324" s="805" t="s">
        <v>2464</v>
      </c>
      <c r="F324" s="805" t="s">
        <v>2465</v>
      </c>
      <c r="G324" s="805" t="s">
        <v>1523</v>
      </c>
      <c r="H324" s="805"/>
      <c r="I324" s="805"/>
      <c r="J324" t="s">
        <v>2878</v>
      </c>
    </row>
    <row r="325" spans="1:10">
      <c r="A325" s="805">
        <v>324</v>
      </c>
      <c r="B325" s="805" t="s">
        <v>1389</v>
      </c>
      <c r="C325" s="805" t="s">
        <v>96</v>
      </c>
      <c r="D325" s="805" t="s">
        <v>2466</v>
      </c>
      <c r="E325" s="805" t="s">
        <v>2467</v>
      </c>
      <c r="F325" s="805" t="s">
        <v>2468</v>
      </c>
      <c r="G325" s="805" t="s">
        <v>1421</v>
      </c>
      <c r="H325" s="805"/>
      <c r="I325" s="805"/>
      <c r="J325" t="s">
        <v>2878</v>
      </c>
    </row>
    <row r="326" spans="1:10">
      <c r="A326" s="805">
        <v>325</v>
      </c>
      <c r="B326" s="805" t="s">
        <v>1389</v>
      </c>
      <c r="C326" s="805" t="s">
        <v>96</v>
      </c>
      <c r="D326" s="805" t="s">
        <v>2469</v>
      </c>
      <c r="E326" s="805" t="s">
        <v>2470</v>
      </c>
      <c r="F326" s="805" t="s">
        <v>2471</v>
      </c>
      <c r="G326" s="805" t="s">
        <v>1777</v>
      </c>
      <c r="H326" s="805"/>
      <c r="I326" s="805"/>
      <c r="J326" t="s">
        <v>2878</v>
      </c>
    </row>
    <row r="327" spans="1:10">
      <c r="A327" s="805">
        <v>326</v>
      </c>
      <c r="B327" s="805" t="s">
        <v>1389</v>
      </c>
      <c r="C327" s="805" t="s">
        <v>96</v>
      </c>
      <c r="D327" s="805" t="s">
        <v>2472</v>
      </c>
      <c r="E327" s="805" t="s">
        <v>2473</v>
      </c>
      <c r="F327" s="805" t="s">
        <v>2474</v>
      </c>
      <c r="G327" s="805" t="s">
        <v>1416</v>
      </c>
      <c r="H327" s="805"/>
      <c r="I327" s="805" t="s">
        <v>2475</v>
      </c>
      <c r="J327" t="s">
        <v>2878</v>
      </c>
    </row>
    <row r="328" spans="1:10">
      <c r="A328" s="805">
        <v>327</v>
      </c>
      <c r="B328" s="805" t="s">
        <v>1389</v>
      </c>
      <c r="C328" s="805" t="s">
        <v>96</v>
      </c>
      <c r="D328" s="805" t="s">
        <v>2476</v>
      </c>
      <c r="E328" s="805" t="s">
        <v>2477</v>
      </c>
      <c r="F328" s="805" t="s">
        <v>2478</v>
      </c>
      <c r="G328" s="805" t="s">
        <v>1835</v>
      </c>
      <c r="H328" s="805"/>
      <c r="I328" s="805"/>
      <c r="J328" t="s">
        <v>2878</v>
      </c>
    </row>
    <row r="329" spans="1:10">
      <c r="A329" s="805">
        <v>328</v>
      </c>
      <c r="B329" s="805" t="s">
        <v>1389</v>
      </c>
      <c r="C329" s="805" t="s">
        <v>96</v>
      </c>
      <c r="D329" s="805" t="s">
        <v>2479</v>
      </c>
      <c r="E329" s="805" t="s">
        <v>2480</v>
      </c>
      <c r="F329" s="805" t="s">
        <v>2481</v>
      </c>
      <c r="G329" s="805" t="s">
        <v>1509</v>
      </c>
      <c r="H329" s="805"/>
      <c r="I329" s="805"/>
      <c r="J329" t="s">
        <v>2878</v>
      </c>
    </row>
    <row r="330" spans="1:10">
      <c r="A330" s="805">
        <v>329</v>
      </c>
      <c r="B330" s="805" t="s">
        <v>1389</v>
      </c>
      <c r="C330" s="805" t="s">
        <v>96</v>
      </c>
      <c r="D330" s="805" t="s">
        <v>2482</v>
      </c>
      <c r="E330" s="805" t="s">
        <v>2483</v>
      </c>
      <c r="F330" s="805" t="s">
        <v>2484</v>
      </c>
      <c r="G330" s="805" t="s">
        <v>1769</v>
      </c>
      <c r="H330" s="805"/>
      <c r="I330" s="805"/>
      <c r="J330" t="s">
        <v>2878</v>
      </c>
    </row>
    <row r="331" spans="1:10">
      <c r="A331" s="805">
        <v>330</v>
      </c>
      <c r="B331" s="805" t="s">
        <v>1389</v>
      </c>
      <c r="C331" s="805" t="s">
        <v>96</v>
      </c>
      <c r="D331" s="805" t="s">
        <v>2485</v>
      </c>
      <c r="E331" s="805" t="s">
        <v>2486</v>
      </c>
      <c r="F331" s="805" t="s">
        <v>2487</v>
      </c>
      <c r="G331" s="805" t="s">
        <v>2488</v>
      </c>
      <c r="H331" s="805"/>
      <c r="I331" s="805"/>
      <c r="J331" t="s">
        <v>2878</v>
      </c>
    </row>
    <row r="332" spans="1:10">
      <c r="A332" s="805">
        <v>331</v>
      </c>
      <c r="B332" s="805" t="s">
        <v>1389</v>
      </c>
      <c r="C332" s="805" t="s">
        <v>96</v>
      </c>
      <c r="D332" s="805" t="s">
        <v>2489</v>
      </c>
      <c r="E332" s="805" t="s">
        <v>2490</v>
      </c>
      <c r="F332" s="805" t="s">
        <v>2491</v>
      </c>
      <c r="G332" s="805" t="s">
        <v>2492</v>
      </c>
      <c r="H332" s="805"/>
      <c r="I332" s="805"/>
      <c r="J332" t="s">
        <v>2878</v>
      </c>
    </row>
    <row r="333" spans="1:10">
      <c r="A333" s="805">
        <v>332</v>
      </c>
      <c r="B333" s="805" t="s">
        <v>1389</v>
      </c>
      <c r="C333" s="805" t="s">
        <v>96</v>
      </c>
      <c r="D333" s="805" t="s">
        <v>2493</v>
      </c>
      <c r="E333" s="805" t="s">
        <v>2494</v>
      </c>
      <c r="F333" s="805" t="s">
        <v>2495</v>
      </c>
      <c r="G333" s="805" t="s">
        <v>2496</v>
      </c>
      <c r="H333" s="805"/>
      <c r="I333" s="805"/>
      <c r="J333" t="s">
        <v>2878</v>
      </c>
    </row>
    <row r="334" spans="1:10">
      <c r="A334" s="805">
        <v>333</v>
      </c>
      <c r="B334" s="805" t="s">
        <v>1389</v>
      </c>
      <c r="C334" s="805" t="s">
        <v>96</v>
      </c>
      <c r="D334" s="805" t="s">
        <v>2497</v>
      </c>
      <c r="E334" s="805" t="s">
        <v>2498</v>
      </c>
      <c r="F334" s="805" t="s">
        <v>2499</v>
      </c>
      <c r="G334" s="805" t="s">
        <v>1397</v>
      </c>
      <c r="H334" s="805"/>
      <c r="I334" s="805"/>
      <c r="J334" t="s">
        <v>2878</v>
      </c>
    </row>
    <row r="335" spans="1:10">
      <c r="A335" s="805">
        <v>334</v>
      </c>
      <c r="B335" s="805" t="s">
        <v>1389</v>
      </c>
      <c r="C335" s="805" t="s">
        <v>96</v>
      </c>
      <c r="D335" s="805" t="s">
        <v>2500</v>
      </c>
      <c r="E335" s="805" t="s">
        <v>2501</v>
      </c>
      <c r="F335" s="805" t="s">
        <v>2502</v>
      </c>
      <c r="G335" s="805" t="s">
        <v>1485</v>
      </c>
      <c r="H335" s="805"/>
      <c r="I335" s="805"/>
      <c r="J335" t="s">
        <v>2878</v>
      </c>
    </row>
    <row r="336" spans="1:10">
      <c r="A336" s="805">
        <v>335</v>
      </c>
      <c r="B336" s="805" t="s">
        <v>1389</v>
      </c>
      <c r="C336" s="805" t="s">
        <v>96</v>
      </c>
      <c r="D336" s="805" t="s">
        <v>2503</v>
      </c>
      <c r="E336" s="805" t="s">
        <v>2504</v>
      </c>
      <c r="F336" s="805" t="s">
        <v>2505</v>
      </c>
      <c r="G336" s="805" t="s">
        <v>2506</v>
      </c>
      <c r="H336" s="805"/>
      <c r="I336" s="805"/>
      <c r="J336" t="s">
        <v>2878</v>
      </c>
    </row>
    <row r="337" spans="1:10">
      <c r="A337" s="805">
        <v>336</v>
      </c>
      <c r="B337" s="805" t="s">
        <v>1389</v>
      </c>
      <c r="C337" s="805" t="s">
        <v>96</v>
      </c>
      <c r="D337" s="805" t="s">
        <v>2507</v>
      </c>
      <c r="E337" s="805" t="s">
        <v>2508</v>
      </c>
      <c r="F337" s="805" t="s">
        <v>2509</v>
      </c>
      <c r="G337" s="805" t="s">
        <v>1468</v>
      </c>
      <c r="H337" s="805"/>
      <c r="I337" s="805"/>
      <c r="J337" t="s">
        <v>2878</v>
      </c>
    </row>
    <row r="338" spans="1:10">
      <c r="A338" s="805">
        <v>337</v>
      </c>
      <c r="B338" s="805" t="s">
        <v>1389</v>
      </c>
      <c r="C338" s="805" t="s">
        <v>96</v>
      </c>
      <c r="D338" s="805" t="s">
        <v>2510</v>
      </c>
      <c r="E338" s="805" t="s">
        <v>2511</v>
      </c>
      <c r="F338" s="805" t="s">
        <v>2512</v>
      </c>
      <c r="G338" s="805" t="s">
        <v>1416</v>
      </c>
      <c r="H338" s="805" t="s">
        <v>2513</v>
      </c>
      <c r="I338" s="805"/>
      <c r="J338" t="s">
        <v>2878</v>
      </c>
    </row>
    <row r="339" spans="1:10">
      <c r="A339" s="805">
        <v>338</v>
      </c>
      <c r="B339" s="805" t="s">
        <v>1389</v>
      </c>
      <c r="C339" s="805" t="s">
        <v>96</v>
      </c>
      <c r="D339" s="805" t="s">
        <v>2514</v>
      </c>
      <c r="E339" s="805" t="s">
        <v>2515</v>
      </c>
      <c r="F339" s="805" t="s">
        <v>2516</v>
      </c>
      <c r="G339" s="805" t="s">
        <v>1447</v>
      </c>
      <c r="H339" s="805"/>
      <c r="I339" s="805"/>
      <c r="J339" t="s">
        <v>2878</v>
      </c>
    </row>
    <row r="340" spans="1:10">
      <c r="A340" s="805">
        <v>339</v>
      </c>
      <c r="B340" s="805" t="s">
        <v>1389</v>
      </c>
      <c r="C340" s="805" t="s">
        <v>96</v>
      </c>
      <c r="D340" s="805" t="s">
        <v>2517</v>
      </c>
      <c r="E340" s="805" t="s">
        <v>2518</v>
      </c>
      <c r="F340" s="805" t="s">
        <v>2519</v>
      </c>
      <c r="G340" s="805" t="s">
        <v>1641</v>
      </c>
      <c r="H340" s="805"/>
      <c r="I340" s="805"/>
      <c r="J340" t="s">
        <v>2878</v>
      </c>
    </row>
    <row r="341" spans="1:10">
      <c r="A341" s="805">
        <v>340</v>
      </c>
      <c r="B341" s="805" t="s">
        <v>1389</v>
      </c>
      <c r="C341" s="805" t="s">
        <v>96</v>
      </c>
      <c r="D341" s="805" t="s">
        <v>2520</v>
      </c>
      <c r="E341" s="805" t="s">
        <v>2521</v>
      </c>
      <c r="F341" s="805" t="s">
        <v>2522</v>
      </c>
      <c r="G341" s="805" t="s">
        <v>1675</v>
      </c>
      <c r="H341" s="805"/>
      <c r="I341" s="805"/>
      <c r="J341" t="s">
        <v>2878</v>
      </c>
    </row>
    <row r="342" spans="1:10">
      <c r="A342" s="805">
        <v>341</v>
      </c>
      <c r="B342" s="805" t="s">
        <v>1389</v>
      </c>
      <c r="C342" s="805" t="s">
        <v>96</v>
      </c>
      <c r="D342" s="805" t="s">
        <v>2523</v>
      </c>
      <c r="E342" s="805" t="s">
        <v>2524</v>
      </c>
      <c r="F342" s="805" t="s">
        <v>2525</v>
      </c>
      <c r="G342" s="805" t="s">
        <v>1801</v>
      </c>
      <c r="H342" s="805"/>
      <c r="I342" s="805"/>
      <c r="J342" t="s">
        <v>2878</v>
      </c>
    </row>
    <row r="343" spans="1:10">
      <c r="A343" s="805">
        <v>342</v>
      </c>
      <c r="B343" s="805" t="s">
        <v>1389</v>
      </c>
      <c r="C343" s="805" t="s">
        <v>96</v>
      </c>
      <c r="D343" s="805" t="s">
        <v>2526</v>
      </c>
      <c r="E343" s="805" t="s">
        <v>2527</v>
      </c>
      <c r="F343" s="805" t="s">
        <v>2528</v>
      </c>
      <c r="G343" s="805" t="s">
        <v>1397</v>
      </c>
      <c r="H343" s="805"/>
      <c r="I343" s="805"/>
      <c r="J343" t="s">
        <v>2878</v>
      </c>
    </row>
    <row r="344" spans="1:10">
      <c r="A344" s="805">
        <v>343</v>
      </c>
      <c r="B344" s="805" t="s">
        <v>1389</v>
      </c>
      <c r="C344" s="805" t="s">
        <v>96</v>
      </c>
      <c r="D344" s="805" t="s">
        <v>2529</v>
      </c>
      <c r="E344" s="805" t="s">
        <v>2530</v>
      </c>
      <c r="F344" s="805" t="s">
        <v>2531</v>
      </c>
      <c r="G344" s="805" t="s">
        <v>1552</v>
      </c>
      <c r="H344" s="805"/>
      <c r="I344" s="805"/>
      <c r="J344" t="s">
        <v>2878</v>
      </c>
    </row>
    <row r="345" spans="1:10">
      <c r="A345" s="805">
        <v>344</v>
      </c>
      <c r="B345" s="805" t="s">
        <v>1389</v>
      </c>
      <c r="C345" s="805" t="s">
        <v>96</v>
      </c>
      <c r="D345" s="805" t="s">
        <v>2532</v>
      </c>
      <c r="E345" s="805" t="s">
        <v>2533</v>
      </c>
      <c r="F345" s="805" t="s">
        <v>2534</v>
      </c>
      <c r="G345" s="805" t="s">
        <v>1416</v>
      </c>
      <c r="H345" s="805"/>
      <c r="I345" s="805"/>
      <c r="J345" t="s">
        <v>2878</v>
      </c>
    </row>
    <row r="346" spans="1:10">
      <c r="A346" s="805">
        <v>345</v>
      </c>
      <c r="B346" s="805" t="s">
        <v>1389</v>
      </c>
      <c r="C346" s="805" t="s">
        <v>96</v>
      </c>
      <c r="D346" s="805" t="s">
        <v>2535</v>
      </c>
      <c r="E346" s="805" t="s">
        <v>2536</v>
      </c>
      <c r="F346" s="805" t="s">
        <v>2537</v>
      </c>
      <c r="G346" s="805" t="s">
        <v>2538</v>
      </c>
      <c r="H346" s="805" t="s">
        <v>2539</v>
      </c>
      <c r="I346" s="805"/>
      <c r="J346" t="s">
        <v>2878</v>
      </c>
    </row>
    <row r="347" spans="1:10">
      <c r="A347" s="805">
        <v>346</v>
      </c>
      <c r="B347" s="805" t="s">
        <v>1389</v>
      </c>
      <c r="C347" s="805" t="s">
        <v>96</v>
      </c>
      <c r="D347" s="805" t="s">
        <v>2540</v>
      </c>
      <c r="E347" s="805" t="s">
        <v>2541</v>
      </c>
      <c r="F347" s="805" t="s">
        <v>2542</v>
      </c>
      <c r="G347" s="805" t="s">
        <v>1824</v>
      </c>
      <c r="H347" s="805" t="s">
        <v>2543</v>
      </c>
      <c r="I347" s="805"/>
      <c r="J347" t="s">
        <v>2878</v>
      </c>
    </row>
    <row r="348" spans="1:10">
      <c r="A348" s="805">
        <v>347</v>
      </c>
      <c r="B348" s="805" t="s">
        <v>1389</v>
      </c>
      <c r="C348" s="805" t="s">
        <v>96</v>
      </c>
      <c r="D348" s="805" t="s">
        <v>2544</v>
      </c>
      <c r="E348" s="805" t="s">
        <v>2545</v>
      </c>
      <c r="F348" s="805" t="s">
        <v>2546</v>
      </c>
      <c r="G348" s="805" t="s">
        <v>1416</v>
      </c>
      <c r="H348" s="805"/>
      <c r="I348" s="805"/>
      <c r="J348" t="s">
        <v>2878</v>
      </c>
    </row>
    <row r="349" spans="1:10">
      <c r="A349" s="805">
        <v>348</v>
      </c>
      <c r="B349" s="805" t="s">
        <v>1389</v>
      </c>
      <c r="C349" s="805" t="s">
        <v>96</v>
      </c>
      <c r="D349" s="805" t="s">
        <v>2547</v>
      </c>
      <c r="E349" s="805" t="s">
        <v>2548</v>
      </c>
      <c r="F349" s="805" t="s">
        <v>2549</v>
      </c>
      <c r="G349" s="805" t="s">
        <v>1416</v>
      </c>
      <c r="H349" s="805"/>
      <c r="I349" s="805"/>
      <c r="J349" t="s">
        <v>2878</v>
      </c>
    </row>
    <row r="350" spans="1:10">
      <c r="A350" s="805">
        <v>349</v>
      </c>
      <c r="B350" s="805" t="s">
        <v>1389</v>
      </c>
      <c r="C350" s="805" t="s">
        <v>96</v>
      </c>
      <c r="D350" s="805" t="s">
        <v>2550</v>
      </c>
      <c r="E350" s="805" t="s">
        <v>2551</v>
      </c>
      <c r="F350" s="805" t="s">
        <v>2552</v>
      </c>
      <c r="G350" s="805" t="s">
        <v>1668</v>
      </c>
      <c r="H350" s="805"/>
      <c r="I350" s="805"/>
      <c r="J350" t="s">
        <v>2878</v>
      </c>
    </row>
    <row r="351" spans="1:10">
      <c r="A351" s="805">
        <v>350</v>
      </c>
      <c r="B351" s="805" t="s">
        <v>1389</v>
      </c>
      <c r="C351" s="805" t="s">
        <v>96</v>
      </c>
      <c r="D351" s="805" t="s">
        <v>2553</v>
      </c>
      <c r="E351" s="805" t="s">
        <v>2554</v>
      </c>
      <c r="F351" s="805" t="s">
        <v>2555</v>
      </c>
      <c r="G351" s="805" t="s">
        <v>1691</v>
      </c>
      <c r="H351" s="805"/>
      <c r="I351" s="805"/>
      <c r="J351" t="s">
        <v>2878</v>
      </c>
    </row>
    <row r="352" spans="1:10">
      <c r="A352" s="805">
        <v>351</v>
      </c>
      <c r="B352" s="805" t="s">
        <v>1389</v>
      </c>
      <c r="C352" s="805" t="s">
        <v>96</v>
      </c>
      <c r="D352" s="805" t="s">
        <v>2556</v>
      </c>
      <c r="E352" s="805" t="s">
        <v>2557</v>
      </c>
      <c r="F352" s="805" t="s">
        <v>2558</v>
      </c>
      <c r="G352" s="805" t="s">
        <v>1416</v>
      </c>
      <c r="H352" s="805"/>
      <c r="I352" s="805" t="s">
        <v>2559</v>
      </c>
      <c r="J352" t="s">
        <v>2878</v>
      </c>
    </row>
    <row r="353" spans="1:10">
      <c r="A353" s="805">
        <v>352</v>
      </c>
      <c r="B353" s="805" t="s">
        <v>1389</v>
      </c>
      <c r="C353" s="805" t="s">
        <v>96</v>
      </c>
      <c r="D353" s="805" t="s">
        <v>2560</v>
      </c>
      <c r="E353" s="805" t="s">
        <v>2561</v>
      </c>
      <c r="F353" s="805" t="s">
        <v>2562</v>
      </c>
      <c r="G353" s="805" t="s">
        <v>1587</v>
      </c>
      <c r="H353" s="805"/>
      <c r="I353" s="805"/>
      <c r="J353" t="s">
        <v>2878</v>
      </c>
    </row>
    <row r="354" spans="1:10">
      <c r="A354" s="805">
        <v>353</v>
      </c>
      <c r="B354" s="805" t="s">
        <v>1389</v>
      </c>
      <c r="C354" s="805" t="s">
        <v>96</v>
      </c>
      <c r="D354" s="805" t="s">
        <v>2563</v>
      </c>
      <c r="E354" s="805" t="s">
        <v>2564</v>
      </c>
      <c r="F354" s="805" t="s">
        <v>2565</v>
      </c>
      <c r="G354" s="805" t="s">
        <v>1458</v>
      </c>
      <c r="H354" s="805"/>
      <c r="I354" s="805"/>
      <c r="J354" t="s">
        <v>2878</v>
      </c>
    </row>
    <row r="355" spans="1:10">
      <c r="A355" s="805">
        <v>354</v>
      </c>
      <c r="B355" s="805" t="s">
        <v>1389</v>
      </c>
      <c r="C355" s="805" t="s">
        <v>96</v>
      </c>
      <c r="D355" s="805" t="s">
        <v>2566</v>
      </c>
      <c r="E355" s="805" t="s">
        <v>2567</v>
      </c>
      <c r="F355" s="805" t="s">
        <v>2568</v>
      </c>
      <c r="G355" s="805" t="s">
        <v>1691</v>
      </c>
      <c r="H355" s="805"/>
      <c r="I355" s="805"/>
      <c r="J355" t="s">
        <v>2878</v>
      </c>
    </row>
    <row r="356" spans="1:10">
      <c r="A356" s="805">
        <v>355</v>
      </c>
      <c r="B356" s="805" t="s">
        <v>1389</v>
      </c>
      <c r="C356" s="805" t="s">
        <v>96</v>
      </c>
      <c r="D356" s="805" t="s">
        <v>2569</v>
      </c>
      <c r="E356" s="805" t="s">
        <v>2570</v>
      </c>
      <c r="F356" s="805" t="s">
        <v>2571</v>
      </c>
      <c r="G356" s="805" t="s">
        <v>1523</v>
      </c>
      <c r="H356" s="805"/>
      <c r="I356" s="805"/>
      <c r="J356" t="s">
        <v>2878</v>
      </c>
    </row>
    <row r="357" spans="1:10">
      <c r="A357" s="805">
        <v>356</v>
      </c>
      <c r="B357" s="805" t="s">
        <v>1389</v>
      </c>
      <c r="C357" s="805" t="s">
        <v>96</v>
      </c>
      <c r="D357" s="805" t="s">
        <v>2572</v>
      </c>
      <c r="E357" s="805" t="s">
        <v>2573</v>
      </c>
      <c r="F357" s="805" t="s">
        <v>2574</v>
      </c>
      <c r="G357" s="805" t="s">
        <v>1614</v>
      </c>
      <c r="H357" s="805"/>
      <c r="I357" s="805"/>
      <c r="J357" t="s">
        <v>2878</v>
      </c>
    </row>
    <row r="358" spans="1:10">
      <c r="A358" s="805">
        <v>357</v>
      </c>
      <c r="B358" s="805" t="s">
        <v>1389</v>
      </c>
      <c r="C358" s="805" t="s">
        <v>96</v>
      </c>
      <c r="D358" s="805" t="s">
        <v>2575</v>
      </c>
      <c r="E358" s="805" t="s">
        <v>2576</v>
      </c>
      <c r="F358" s="805" t="s">
        <v>2577</v>
      </c>
      <c r="G358" s="805" t="s">
        <v>1416</v>
      </c>
      <c r="H358" s="805"/>
      <c r="I358" s="805"/>
      <c r="J358" t="s">
        <v>2878</v>
      </c>
    </row>
    <row r="359" spans="1:10">
      <c r="A359" s="805">
        <v>358</v>
      </c>
      <c r="B359" s="805" t="s">
        <v>1389</v>
      </c>
      <c r="C359" s="805" t="s">
        <v>96</v>
      </c>
      <c r="D359" s="805" t="s">
        <v>2578</v>
      </c>
      <c r="E359" s="805" t="s">
        <v>2579</v>
      </c>
      <c r="F359" s="805" t="s">
        <v>2580</v>
      </c>
      <c r="G359" s="805" t="s">
        <v>1454</v>
      </c>
      <c r="H359" s="805"/>
      <c r="I359" s="805"/>
      <c r="J359" t="s">
        <v>2878</v>
      </c>
    </row>
    <row r="360" spans="1:10">
      <c r="A360" s="805">
        <v>359</v>
      </c>
      <c r="B360" s="805" t="s">
        <v>1389</v>
      </c>
      <c r="C360" s="805" t="s">
        <v>96</v>
      </c>
      <c r="D360" s="805" t="s">
        <v>2581</v>
      </c>
      <c r="E360" s="805" t="s">
        <v>2582</v>
      </c>
      <c r="F360" s="805" t="s">
        <v>2583</v>
      </c>
      <c r="G360" s="805" t="s">
        <v>2129</v>
      </c>
      <c r="H360" s="805"/>
      <c r="I360" s="805"/>
      <c r="J360" t="s">
        <v>2878</v>
      </c>
    </row>
    <row r="361" spans="1:10">
      <c r="A361" s="805">
        <v>360</v>
      </c>
      <c r="B361" s="805" t="s">
        <v>1389</v>
      </c>
      <c r="C361" s="805" t="s">
        <v>96</v>
      </c>
      <c r="D361" s="805" t="s">
        <v>2584</v>
      </c>
      <c r="E361" s="805" t="s">
        <v>2585</v>
      </c>
      <c r="F361" s="805" t="s">
        <v>2586</v>
      </c>
      <c r="G361" s="805" t="s">
        <v>1439</v>
      </c>
      <c r="H361" s="805"/>
      <c r="I361" s="805"/>
      <c r="J361" t="s">
        <v>2878</v>
      </c>
    </row>
    <row r="362" spans="1:10">
      <c r="A362" s="805">
        <v>361</v>
      </c>
      <c r="B362" s="805" t="s">
        <v>1389</v>
      </c>
      <c r="C362" s="805" t="s">
        <v>96</v>
      </c>
      <c r="D362" s="805" t="s">
        <v>2587</v>
      </c>
      <c r="E362" s="805" t="s">
        <v>2588</v>
      </c>
      <c r="F362" s="805" t="s">
        <v>2589</v>
      </c>
      <c r="G362" s="805" t="s">
        <v>1447</v>
      </c>
      <c r="H362" s="805"/>
      <c r="I362" s="805"/>
      <c r="J362" t="s">
        <v>2878</v>
      </c>
    </row>
    <row r="363" spans="1:10">
      <c r="A363" s="805">
        <v>362</v>
      </c>
      <c r="B363" s="805" t="s">
        <v>1389</v>
      </c>
      <c r="C363" s="805" t="s">
        <v>96</v>
      </c>
      <c r="D363" s="805" t="s">
        <v>2590</v>
      </c>
      <c r="E363" s="805" t="s">
        <v>2591</v>
      </c>
      <c r="F363" s="805" t="s">
        <v>2592</v>
      </c>
      <c r="G363" s="805" t="s">
        <v>1820</v>
      </c>
      <c r="H363" s="805"/>
      <c r="I363" s="805"/>
      <c r="J363" t="s">
        <v>2878</v>
      </c>
    </row>
    <row r="364" spans="1:10">
      <c r="A364" s="805">
        <v>363</v>
      </c>
      <c r="B364" s="805" t="s">
        <v>1389</v>
      </c>
      <c r="C364" s="805" t="s">
        <v>96</v>
      </c>
      <c r="D364" s="805" t="s">
        <v>2593</v>
      </c>
      <c r="E364" s="805" t="s">
        <v>2594</v>
      </c>
      <c r="F364" s="805" t="s">
        <v>2595</v>
      </c>
      <c r="G364" s="805" t="s">
        <v>1691</v>
      </c>
      <c r="H364" s="805"/>
      <c r="I364" s="805"/>
      <c r="J364" t="s">
        <v>2878</v>
      </c>
    </row>
    <row r="365" spans="1:10">
      <c r="A365" s="805">
        <v>364</v>
      </c>
      <c r="B365" s="805" t="s">
        <v>1389</v>
      </c>
      <c r="C365" s="805" t="s">
        <v>96</v>
      </c>
      <c r="D365" s="805" t="s">
        <v>2596</v>
      </c>
      <c r="E365" s="805" t="s">
        <v>2597</v>
      </c>
      <c r="F365" s="805" t="s">
        <v>2598</v>
      </c>
      <c r="G365" s="805" t="s">
        <v>1458</v>
      </c>
      <c r="H365" s="805"/>
      <c r="I365" s="805"/>
      <c r="J365" t="s">
        <v>2878</v>
      </c>
    </row>
    <row r="366" spans="1:10">
      <c r="A366" s="805">
        <v>365</v>
      </c>
      <c r="B366" s="805" t="s">
        <v>1389</v>
      </c>
      <c r="C366" s="805" t="s">
        <v>96</v>
      </c>
      <c r="D366" s="805" t="s">
        <v>2599</v>
      </c>
      <c r="E366" s="805" t="s">
        <v>2600</v>
      </c>
      <c r="F366" s="805" t="s">
        <v>2601</v>
      </c>
      <c r="G366" s="805" t="s">
        <v>1447</v>
      </c>
      <c r="H366" s="805"/>
      <c r="I366" s="805" t="s">
        <v>2602</v>
      </c>
      <c r="J366" t="s">
        <v>2878</v>
      </c>
    </row>
    <row r="367" spans="1:10">
      <c r="A367" s="805">
        <v>366</v>
      </c>
      <c r="B367" s="805" t="s">
        <v>1389</v>
      </c>
      <c r="C367" s="805" t="s">
        <v>96</v>
      </c>
      <c r="D367" s="805" t="s">
        <v>2603</v>
      </c>
      <c r="E367" s="805" t="s">
        <v>2604</v>
      </c>
      <c r="F367" s="805" t="s">
        <v>2605</v>
      </c>
      <c r="G367" s="805" t="s">
        <v>1421</v>
      </c>
      <c r="H367" s="805"/>
      <c r="I367" s="805"/>
      <c r="J367" t="s">
        <v>2878</v>
      </c>
    </row>
    <row r="368" spans="1:10">
      <c r="A368" s="805">
        <v>367</v>
      </c>
      <c r="B368" s="805" t="s">
        <v>1389</v>
      </c>
      <c r="C368" s="805" t="s">
        <v>96</v>
      </c>
      <c r="D368" s="805" t="s">
        <v>2606</v>
      </c>
      <c r="E368" s="805" t="s">
        <v>2607</v>
      </c>
      <c r="F368" s="805" t="s">
        <v>2608</v>
      </c>
      <c r="G368" s="805" t="s">
        <v>2488</v>
      </c>
      <c r="H368" s="805"/>
      <c r="I368" s="805"/>
      <c r="J368" t="s">
        <v>2878</v>
      </c>
    </row>
    <row r="369" spans="1:10">
      <c r="A369" s="805">
        <v>368</v>
      </c>
      <c r="B369" s="805" t="s">
        <v>1389</v>
      </c>
      <c r="C369" s="805" t="s">
        <v>96</v>
      </c>
      <c r="D369" s="805" t="s">
        <v>2609</v>
      </c>
      <c r="E369" s="805" t="s">
        <v>2610</v>
      </c>
      <c r="F369" s="805" t="s">
        <v>2611</v>
      </c>
      <c r="G369" s="805" t="s">
        <v>1966</v>
      </c>
      <c r="H369" s="805"/>
      <c r="I369" s="805"/>
      <c r="J369" t="s">
        <v>2878</v>
      </c>
    </row>
    <row r="370" spans="1:10">
      <c r="A370" s="805">
        <v>369</v>
      </c>
      <c r="B370" s="805" t="s">
        <v>1389</v>
      </c>
      <c r="C370" s="805" t="s">
        <v>96</v>
      </c>
      <c r="D370" s="805" t="s">
        <v>2612</v>
      </c>
      <c r="E370" s="805" t="s">
        <v>2613</v>
      </c>
      <c r="F370" s="805" t="s">
        <v>2614</v>
      </c>
      <c r="G370" s="805" t="s">
        <v>1432</v>
      </c>
      <c r="H370" s="805"/>
      <c r="I370" s="805"/>
      <c r="J370" t="s">
        <v>2878</v>
      </c>
    </row>
    <row r="371" spans="1:10">
      <c r="A371" s="805">
        <v>370</v>
      </c>
      <c r="B371" s="805" t="s">
        <v>1389</v>
      </c>
      <c r="C371" s="805" t="s">
        <v>96</v>
      </c>
      <c r="D371" s="805" t="s">
        <v>2615</v>
      </c>
      <c r="E371" s="805" t="s">
        <v>2616</v>
      </c>
      <c r="F371" s="805" t="s">
        <v>2617</v>
      </c>
      <c r="G371" s="805" t="s">
        <v>2024</v>
      </c>
      <c r="H371" s="805"/>
      <c r="I371" s="805"/>
      <c r="J371" t="s">
        <v>2878</v>
      </c>
    </row>
    <row r="372" spans="1:10">
      <c r="A372" s="805">
        <v>371</v>
      </c>
      <c r="B372" s="805" t="s">
        <v>1389</v>
      </c>
      <c r="C372" s="805" t="s">
        <v>96</v>
      </c>
      <c r="D372" s="805" t="s">
        <v>2618</v>
      </c>
      <c r="E372" s="805" t="s">
        <v>2619</v>
      </c>
      <c r="F372" s="805" t="s">
        <v>2620</v>
      </c>
      <c r="G372" s="805" t="s">
        <v>2129</v>
      </c>
      <c r="H372" s="805"/>
      <c r="I372" s="805"/>
      <c r="J372" t="s">
        <v>2878</v>
      </c>
    </row>
    <row r="373" spans="1:10">
      <c r="A373" s="805">
        <v>372</v>
      </c>
      <c r="B373" s="805" t="s">
        <v>1389</v>
      </c>
      <c r="C373" s="805" t="s">
        <v>96</v>
      </c>
      <c r="D373" s="805" t="s">
        <v>2621</v>
      </c>
      <c r="E373" s="805" t="s">
        <v>2622</v>
      </c>
      <c r="F373" s="805" t="s">
        <v>2623</v>
      </c>
      <c r="G373" s="805" t="s">
        <v>2624</v>
      </c>
      <c r="H373" s="805" t="s">
        <v>2625</v>
      </c>
      <c r="I373" s="805"/>
      <c r="J373" t="s">
        <v>2878</v>
      </c>
    </row>
    <row r="374" spans="1:10">
      <c r="A374" s="805">
        <v>373</v>
      </c>
      <c r="B374" s="805" t="s">
        <v>1389</v>
      </c>
      <c r="C374" s="805" t="s">
        <v>96</v>
      </c>
      <c r="D374" s="805" t="s">
        <v>2626</v>
      </c>
      <c r="E374" s="805" t="s">
        <v>2627</v>
      </c>
      <c r="F374" s="805" t="s">
        <v>2628</v>
      </c>
      <c r="G374" s="805" t="s">
        <v>1421</v>
      </c>
      <c r="H374" s="805"/>
      <c r="I374" s="805"/>
      <c r="J374" t="s">
        <v>2878</v>
      </c>
    </row>
    <row r="375" spans="1:10">
      <c r="A375" s="805">
        <v>374</v>
      </c>
      <c r="B375" s="805" t="s">
        <v>1389</v>
      </c>
      <c r="C375" s="805" t="s">
        <v>96</v>
      </c>
      <c r="D375" s="805" t="s">
        <v>2629</v>
      </c>
      <c r="E375" s="805" t="s">
        <v>2630</v>
      </c>
      <c r="F375" s="805" t="s">
        <v>2631</v>
      </c>
      <c r="G375" s="805" t="s">
        <v>1454</v>
      </c>
      <c r="H375" s="805"/>
      <c r="I375" s="805"/>
      <c r="J375" t="s">
        <v>2878</v>
      </c>
    </row>
    <row r="376" spans="1:10">
      <c r="A376" s="805">
        <v>375</v>
      </c>
      <c r="B376" s="805" t="s">
        <v>1389</v>
      </c>
      <c r="C376" s="805" t="s">
        <v>96</v>
      </c>
      <c r="D376" s="805" t="s">
        <v>2632</v>
      </c>
      <c r="E376" s="805" t="s">
        <v>2633</v>
      </c>
      <c r="F376" s="805" t="s">
        <v>2634</v>
      </c>
      <c r="G376" s="805" t="s">
        <v>2635</v>
      </c>
      <c r="H376" s="805"/>
      <c r="I376" s="805"/>
      <c r="J376" t="s">
        <v>2878</v>
      </c>
    </row>
    <row r="377" spans="1:10">
      <c r="A377" s="805">
        <v>376</v>
      </c>
      <c r="B377" s="805" t="s">
        <v>1389</v>
      </c>
      <c r="C377" s="805" t="s">
        <v>96</v>
      </c>
      <c r="D377" s="805" t="s">
        <v>2636</v>
      </c>
      <c r="E377" s="805" t="s">
        <v>2637</v>
      </c>
      <c r="F377" s="805" t="s">
        <v>2638</v>
      </c>
      <c r="G377" s="805" t="s">
        <v>1668</v>
      </c>
      <c r="H377" s="805"/>
      <c r="I377" s="805"/>
      <c r="J377" t="s">
        <v>2878</v>
      </c>
    </row>
    <row r="378" spans="1:10">
      <c r="A378" s="805">
        <v>377</v>
      </c>
      <c r="B378" s="805" t="s">
        <v>1389</v>
      </c>
      <c r="C378" s="805" t="s">
        <v>96</v>
      </c>
      <c r="D378" s="805" t="s">
        <v>2639</v>
      </c>
      <c r="E378" s="805" t="s">
        <v>2640</v>
      </c>
      <c r="F378" s="805" t="s">
        <v>2641</v>
      </c>
      <c r="G378" s="805" t="s">
        <v>1675</v>
      </c>
      <c r="H378" s="805"/>
      <c r="I378" s="805"/>
      <c r="J378" t="s">
        <v>2878</v>
      </c>
    </row>
    <row r="379" spans="1:10">
      <c r="A379" s="805">
        <v>378</v>
      </c>
      <c r="B379" s="805" t="s">
        <v>1389</v>
      </c>
      <c r="C379" s="805" t="s">
        <v>96</v>
      </c>
      <c r="D379" s="805" t="s">
        <v>2642</v>
      </c>
      <c r="E379" s="805" t="s">
        <v>2643</v>
      </c>
      <c r="F379" s="805" t="s">
        <v>2644</v>
      </c>
      <c r="G379" s="805" t="s">
        <v>1439</v>
      </c>
      <c r="H379" s="805"/>
      <c r="I379" s="805"/>
      <c r="J379" t="s">
        <v>2878</v>
      </c>
    </row>
    <row r="380" spans="1:10">
      <c r="A380" s="805">
        <v>379</v>
      </c>
      <c r="B380" s="805" t="s">
        <v>1389</v>
      </c>
      <c r="C380" s="805" t="s">
        <v>96</v>
      </c>
      <c r="D380" s="805" t="s">
        <v>2645</v>
      </c>
      <c r="E380" s="805" t="s">
        <v>2646</v>
      </c>
      <c r="F380" s="805" t="s">
        <v>2647</v>
      </c>
      <c r="G380" s="805" t="s">
        <v>1523</v>
      </c>
      <c r="H380" s="805"/>
      <c r="I380" s="805"/>
      <c r="J380" t="s">
        <v>2878</v>
      </c>
    </row>
    <row r="381" spans="1:10">
      <c r="A381" s="805">
        <v>380</v>
      </c>
      <c r="B381" s="805" t="s">
        <v>1389</v>
      </c>
      <c r="C381" s="805" t="s">
        <v>96</v>
      </c>
      <c r="D381" s="805" t="s">
        <v>2648</v>
      </c>
      <c r="E381" s="805" t="s">
        <v>2649</v>
      </c>
      <c r="F381" s="805" t="s">
        <v>2650</v>
      </c>
      <c r="G381" s="805" t="s">
        <v>1447</v>
      </c>
      <c r="H381" s="805"/>
      <c r="I381" s="805"/>
      <c r="J381" t="s">
        <v>2878</v>
      </c>
    </row>
    <row r="382" spans="1:10">
      <c r="A382" s="805">
        <v>381</v>
      </c>
      <c r="B382" s="805" t="s">
        <v>1389</v>
      </c>
      <c r="C382" s="805" t="s">
        <v>96</v>
      </c>
      <c r="D382" s="805" t="s">
        <v>2651</v>
      </c>
      <c r="E382" s="805" t="s">
        <v>2652</v>
      </c>
      <c r="F382" s="805" t="s">
        <v>2653</v>
      </c>
      <c r="G382" s="805" t="s">
        <v>1416</v>
      </c>
      <c r="H382" s="805"/>
      <c r="I382" s="805"/>
      <c r="J382" t="s">
        <v>2878</v>
      </c>
    </row>
    <row r="383" spans="1:10">
      <c r="A383" s="805">
        <v>382</v>
      </c>
      <c r="B383" s="805" t="s">
        <v>1389</v>
      </c>
      <c r="C383" s="805" t="s">
        <v>96</v>
      </c>
      <c r="D383" s="805" t="s">
        <v>2654</v>
      </c>
      <c r="E383" s="805" t="s">
        <v>2655</v>
      </c>
      <c r="F383" s="805" t="s">
        <v>2656</v>
      </c>
      <c r="G383" s="805" t="s">
        <v>1468</v>
      </c>
      <c r="H383" s="805"/>
      <c r="I383" s="805"/>
      <c r="J383" t="s">
        <v>2878</v>
      </c>
    </row>
    <row r="384" spans="1:10">
      <c r="A384" s="805">
        <v>383</v>
      </c>
      <c r="B384" s="805" t="s">
        <v>1389</v>
      </c>
      <c r="C384" s="805" t="s">
        <v>96</v>
      </c>
      <c r="D384" s="805" t="s">
        <v>2657</v>
      </c>
      <c r="E384" s="805" t="s">
        <v>2658</v>
      </c>
      <c r="F384" s="805" t="s">
        <v>2659</v>
      </c>
      <c r="G384" s="805" t="s">
        <v>1468</v>
      </c>
      <c r="H384" s="805"/>
      <c r="I384" s="805"/>
      <c r="J384" t="s">
        <v>2878</v>
      </c>
    </row>
    <row r="385" spans="1:10">
      <c r="A385" s="805">
        <v>384</v>
      </c>
      <c r="B385" s="805" t="s">
        <v>1389</v>
      </c>
      <c r="C385" s="805" t="s">
        <v>96</v>
      </c>
      <c r="D385" s="805" t="s">
        <v>2660</v>
      </c>
      <c r="E385" s="805" t="s">
        <v>2661</v>
      </c>
      <c r="F385" s="805" t="s">
        <v>2662</v>
      </c>
      <c r="G385" s="805" t="s">
        <v>1664</v>
      </c>
      <c r="H385" s="805"/>
      <c r="I385" s="805"/>
      <c r="J385" t="s">
        <v>2878</v>
      </c>
    </row>
    <row r="386" spans="1:10">
      <c r="A386" s="805">
        <v>385</v>
      </c>
      <c r="B386" s="805" t="s">
        <v>1389</v>
      </c>
      <c r="C386" s="805" t="s">
        <v>96</v>
      </c>
      <c r="D386" s="805" t="s">
        <v>2663</v>
      </c>
      <c r="E386" s="805" t="s">
        <v>2664</v>
      </c>
      <c r="F386" s="805" t="s">
        <v>2665</v>
      </c>
      <c r="G386" s="805" t="s">
        <v>1416</v>
      </c>
      <c r="H386" s="805"/>
      <c r="I386" s="805"/>
      <c r="J386" t="s">
        <v>2878</v>
      </c>
    </row>
    <row r="387" spans="1:10">
      <c r="A387" s="805">
        <v>386</v>
      </c>
      <c r="B387" s="805" t="s">
        <v>1389</v>
      </c>
      <c r="C387" s="805" t="s">
        <v>96</v>
      </c>
      <c r="D387" s="805" t="s">
        <v>2666</v>
      </c>
      <c r="E387" s="805" t="s">
        <v>2667</v>
      </c>
      <c r="F387" s="805" t="s">
        <v>2668</v>
      </c>
      <c r="G387" s="805" t="s">
        <v>1468</v>
      </c>
      <c r="H387" s="805" t="s">
        <v>2669</v>
      </c>
      <c r="I387" s="805"/>
      <c r="J387" t="s">
        <v>2878</v>
      </c>
    </row>
    <row r="388" spans="1:10">
      <c r="A388" s="805">
        <v>387</v>
      </c>
      <c r="B388" s="805" t="s">
        <v>1389</v>
      </c>
      <c r="C388" s="805" t="s">
        <v>96</v>
      </c>
      <c r="D388" s="805" t="s">
        <v>2670</v>
      </c>
      <c r="E388" s="805" t="s">
        <v>2671</v>
      </c>
      <c r="F388" s="805" t="s">
        <v>2672</v>
      </c>
      <c r="G388" s="805" t="s">
        <v>1397</v>
      </c>
      <c r="H388" s="805"/>
      <c r="I388" s="805"/>
      <c r="J388" t="s">
        <v>2878</v>
      </c>
    </row>
    <row r="389" spans="1:10">
      <c r="A389" s="805">
        <v>388</v>
      </c>
      <c r="B389" s="805" t="s">
        <v>1389</v>
      </c>
      <c r="C389" s="805" t="s">
        <v>96</v>
      </c>
      <c r="D389" s="805" t="s">
        <v>2673</v>
      </c>
      <c r="E389" s="805" t="s">
        <v>2674</v>
      </c>
      <c r="F389" s="805" t="s">
        <v>2675</v>
      </c>
      <c r="G389" s="805" t="s">
        <v>1509</v>
      </c>
      <c r="H389" s="805" t="s">
        <v>2676</v>
      </c>
      <c r="I389" s="805"/>
      <c r="J389" t="s">
        <v>2878</v>
      </c>
    </row>
    <row r="390" spans="1:10">
      <c r="A390" s="805">
        <v>389</v>
      </c>
      <c r="B390" s="805" t="s">
        <v>1389</v>
      </c>
      <c r="C390" s="805" t="s">
        <v>96</v>
      </c>
      <c r="D390" s="805" t="s">
        <v>2677</v>
      </c>
      <c r="E390" s="805" t="s">
        <v>2678</v>
      </c>
      <c r="F390" s="805" t="s">
        <v>2679</v>
      </c>
      <c r="G390" s="805" t="s">
        <v>1416</v>
      </c>
      <c r="H390" s="805"/>
      <c r="I390" s="805"/>
      <c r="J390" t="s">
        <v>2878</v>
      </c>
    </row>
    <row r="391" spans="1:10">
      <c r="A391" s="805">
        <v>390</v>
      </c>
      <c r="B391" s="805" t="s">
        <v>1389</v>
      </c>
      <c r="C391" s="805" t="s">
        <v>96</v>
      </c>
      <c r="D391" s="805" t="s">
        <v>2680</v>
      </c>
      <c r="E391" s="805" t="s">
        <v>2681</v>
      </c>
      <c r="F391" s="805" t="s">
        <v>2682</v>
      </c>
      <c r="G391" s="805" t="s">
        <v>1587</v>
      </c>
      <c r="H391" s="805"/>
      <c r="I391" s="805"/>
      <c r="J391" t="s">
        <v>2878</v>
      </c>
    </row>
    <row r="392" spans="1:10">
      <c r="A392" s="805">
        <v>391</v>
      </c>
      <c r="B392" s="805" t="s">
        <v>1389</v>
      </c>
      <c r="C392" s="805" t="s">
        <v>96</v>
      </c>
      <c r="D392" s="805" t="s">
        <v>2683</v>
      </c>
      <c r="E392" s="805" t="s">
        <v>2684</v>
      </c>
      <c r="F392" s="805" t="s">
        <v>2685</v>
      </c>
      <c r="G392" s="805" t="s">
        <v>1458</v>
      </c>
      <c r="H392" s="805"/>
      <c r="I392" s="805"/>
      <c r="J392" t="s">
        <v>2878</v>
      </c>
    </row>
    <row r="393" spans="1:10">
      <c r="A393" s="805">
        <v>392</v>
      </c>
      <c r="B393" s="805" t="s">
        <v>1389</v>
      </c>
      <c r="C393" s="805" t="s">
        <v>96</v>
      </c>
      <c r="D393" s="805" t="s">
        <v>2686</v>
      </c>
      <c r="E393" s="805" t="s">
        <v>2687</v>
      </c>
      <c r="F393" s="805" t="s">
        <v>2688</v>
      </c>
      <c r="G393" s="805" t="s">
        <v>1468</v>
      </c>
      <c r="H393" s="805" t="s">
        <v>2669</v>
      </c>
      <c r="I393" s="805" t="s">
        <v>2689</v>
      </c>
      <c r="J393" t="s">
        <v>2878</v>
      </c>
    </row>
    <row r="394" spans="1:10">
      <c r="A394" s="805">
        <v>393</v>
      </c>
      <c r="B394" s="805" t="s">
        <v>1389</v>
      </c>
      <c r="C394" s="805" t="s">
        <v>96</v>
      </c>
      <c r="D394" s="805" t="s">
        <v>2690</v>
      </c>
      <c r="E394" s="805" t="s">
        <v>2691</v>
      </c>
      <c r="F394" s="805" t="s">
        <v>2692</v>
      </c>
      <c r="G394" s="805" t="s">
        <v>1416</v>
      </c>
      <c r="H394" s="805"/>
      <c r="I394" s="805"/>
      <c r="J394" t="s">
        <v>2878</v>
      </c>
    </row>
    <row r="395" spans="1:10">
      <c r="A395" s="805">
        <v>394</v>
      </c>
      <c r="B395" s="805" t="s">
        <v>1389</v>
      </c>
      <c r="C395" s="805" t="s">
        <v>96</v>
      </c>
      <c r="D395" s="805" t="s">
        <v>2693</v>
      </c>
      <c r="E395" s="805" t="s">
        <v>2694</v>
      </c>
      <c r="F395" s="805" t="s">
        <v>2695</v>
      </c>
      <c r="G395" s="805" t="s">
        <v>1416</v>
      </c>
      <c r="H395" s="805"/>
      <c r="I395" s="805"/>
      <c r="J395" t="s">
        <v>2878</v>
      </c>
    </row>
    <row r="396" spans="1:10">
      <c r="A396" s="805">
        <v>395</v>
      </c>
      <c r="B396" s="805" t="s">
        <v>1389</v>
      </c>
      <c r="C396" s="805" t="s">
        <v>96</v>
      </c>
      <c r="D396" s="805" t="s">
        <v>2696</v>
      </c>
      <c r="E396" s="805" t="s">
        <v>2697</v>
      </c>
      <c r="F396" s="805" t="s">
        <v>2698</v>
      </c>
      <c r="G396" s="805" t="s">
        <v>1416</v>
      </c>
      <c r="H396" s="805"/>
      <c r="I396" s="805"/>
      <c r="J396" t="s">
        <v>2878</v>
      </c>
    </row>
    <row r="397" spans="1:10">
      <c r="A397" s="805">
        <v>396</v>
      </c>
      <c r="B397" s="805" t="s">
        <v>1389</v>
      </c>
      <c r="C397" s="805" t="s">
        <v>96</v>
      </c>
      <c r="D397" s="805" t="s">
        <v>2699</v>
      </c>
      <c r="E397" s="805" t="s">
        <v>2700</v>
      </c>
      <c r="F397" s="805" t="s">
        <v>2701</v>
      </c>
      <c r="G397" s="805" t="s">
        <v>1454</v>
      </c>
      <c r="H397" s="805"/>
      <c r="I397" s="805"/>
      <c r="J397" t="s">
        <v>2878</v>
      </c>
    </row>
    <row r="398" spans="1:10">
      <c r="A398" s="805">
        <v>397</v>
      </c>
      <c r="B398" s="805" t="s">
        <v>1389</v>
      </c>
      <c r="C398" s="805" t="s">
        <v>96</v>
      </c>
      <c r="D398" s="805" t="s">
        <v>2702</v>
      </c>
      <c r="E398" s="805" t="s">
        <v>2703</v>
      </c>
      <c r="F398" s="805" t="s">
        <v>2704</v>
      </c>
      <c r="G398" s="805" t="s">
        <v>1416</v>
      </c>
      <c r="H398" s="805" t="s">
        <v>2705</v>
      </c>
      <c r="I398" s="805"/>
      <c r="J398" t="s">
        <v>2878</v>
      </c>
    </row>
    <row r="399" spans="1:10">
      <c r="A399" s="805">
        <v>398</v>
      </c>
      <c r="B399" s="805" t="s">
        <v>1389</v>
      </c>
      <c r="C399" s="805" t="s">
        <v>96</v>
      </c>
      <c r="D399" s="805" t="s">
        <v>2706</v>
      </c>
      <c r="E399" s="805" t="s">
        <v>2707</v>
      </c>
      <c r="F399" s="805" t="s">
        <v>2708</v>
      </c>
      <c r="G399" s="805" t="s">
        <v>1439</v>
      </c>
      <c r="H399" s="805"/>
      <c r="I399" s="805"/>
      <c r="J399" t="s">
        <v>2878</v>
      </c>
    </row>
    <row r="400" spans="1:10">
      <c r="A400" s="805">
        <v>399</v>
      </c>
      <c r="B400" s="805" t="s">
        <v>1389</v>
      </c>
      <c r="C400" s="805" t="s">
        <v>96</v>
      </c>
      <c r="D400" s="805" t="s">
        <v>2709</v>
      </c>
      <c r="E400" s="805" t="s">
        <v>2710</v>
      </c>
      <c r="F400" s="805" t="s">
        <v>2711</v>
      </c>
      <c r="G400" s="805" t="s">
        <v>1447</v>
      </c>
      <c r="H400" s="805"/>
      <c r="I400" s="805"/>
      <c r="J400" t="s">
        <v>2878</v>
      </c>
    </row>
    <row r="401" spans="1:10">
      <c r="A401" s="805">
        <v>400</v>
      </c>
      <c r="B401" s="805" t="s">
        <v>1389</v>
      </c>
      <c r="C401" s="805" t="s">
        <v>96</v>
      </c>
      <c r="D401" s="805" t="s">
        <v>2712</v>
      </c>
      <c r="E401" s="805" t="s">
        <v>2713</v>
      </c>
      <c r="F401" s="805" t="s">
        <v>2714</v>
      </c>
      <c r="G401" s="805" t="s">
        <v>1712</v>
      </c>
      <c r="H401" s="805"/>
      <c r="I401" s="805"/>
      <c r="J401" t="s">
        <v>2878</v>
      </c>
    </row>
    <row r="402" spans="1:10">
      <c r="A402" s="805">
        <v>401</v>
      </c>
      <c r="B402" s="805" t="s">
        <v>1389</v>
      </c>
      <c r="C402" s="805" t="s">
        <v>96</v>
      </c>
      <c r="D402" s="805" t="s">
        <v>2715</v>
      </c>
      <c r="E402" s="805" t="s">
        <v>2716</v>
      </c>
      <c r="F402" s="805" t="s">
        <v>2717</v>
      </c>
      <c r="G402" s="805" t="s">
        <v>1447</v>
      </c>
      <c r="H402" s="805"/>
      <c r="I402" s="805"/>
      <c r="J402" t="s">
        <v>2878</v>
      </c>
    </row>
    <row r="403" spans="1:10">
      <c r="A403" s="805">
        <v>402</v>
      </c>
      <c r="B403" s="805" t="s">
        <v>1389</v>
      </c>
      <c r="C403" s="805" t="s">
        <v>96</v>
      </c>
      <c r="D403" s="805" t="s">
        <v>2718</v>
      </c>
      <c r="E403" s="805" t="s">
        <v>2719</v>
      </c>
      <c r="F403" s="805" t="s">
        <v>2720</v>
      </c>
      <c r="G403" s="805" t="s">
        <v>1614</v>
      </c>
      <c r="H403" s="805"/>
      <c r="I403" s="805"/>
      <c r="J403" t="s">
        <v>2878</v>
      </c>
    </row>
    <row r="404" spans="1:10">
      <c r="A404" s="805">
        <v>403</v>
      </c>
      <c r="B404" s="805" t="s">
        <v>1389</v>
      </c>
      <c r="C404" s="805" t="s">
        <v>96</v>
      </c>
      <c r="D404" s="805" t="s">
        <v>2721</v>
      </c>
      <c r="E404" s="805" t="s">
        <v>2722</v>
      </c>
      <c r="F404" s="805" t="s">
        <v>2723</v>
      </c>
      <c r="G404" s="805" t="s">
        <v>1769</v>
      </c>
      <c r="H404" s="805"/>
      <c r="I404" s="805"/>
      <c r="J404" t="s">
        <v>2878</v>
      </c>
    </row>
    <row r="405" spans="1:10">
      <c r="A405" s="805">
        <v>404</v>
      </c>
      <c r="B405" s="805" t="s">
        <v>1389</v>
      </c>
      <c r="C405" s="805" t="s">
        <v>96</v>
      </c>
      <c r="D405" s="805" t="s">
        <v>2724</v>
      </c>
      <c r="E405" s="805" t="s">
        <v>2725</v>
      </c>
      <c r="F405" s="805" t="s">
        <v>2726</v>
      </c>
      <c r="G405" s="805" t="s">
        <v>1614</v>
      </c>
      <c r="H405" s="805"/>
      <c r="I405" s="805"/>
      <c r="J405" t="s">
        <v>2878</v>
      </c>
    </row>
    <row r="406" spans="1:10">
      <c r="A406" s="805">
        <v>405</v>
      </c>
      <c r="B406" s="805" t="s">
        <v>1389</v>
      </c>
      <c r="C406" s="805" t="s">
        <v>96</v>
      </c>
      <c r="D406" s="805" t="s">
        <v>2727</v>
      </c>
      <c r="E406" s="805" t="s">
        <v>2728</v>
      </c>
      <c r="F406" s="805" t="s">
        <v>2729</v>
      </c>
      <c r="G406" s="805" t="s">
        <v>1397</v>
      </c>
      <c r="H406" s="805"/>
      <c r="I406" s="805"/>
      <c r="J406" t="s">
        <v>2878</v>
      </c>
    </row>
    <row r="407" spans="1:10">
      <c r="A407" s="805">
        <v>406</v>
      </c>
      <c r="B407" s="805" t="s">
        <v>1389</v>
      </c>
      <c r="C407" s="805" t="s">
        <v>96</v>
      </c>
      <c r="D407" s="805" t="s">
        <v>2730</v>
      </c>
      <c r="E407" s="805" t="s">
        <v>2731</v>
      </c>
      <c r="F407" s="805" t="s">
        <v>2732</v>
      </c>
      <c r="G407" s="805" t="s">
        <v>1966</v>
      </c>
      <c r="H407" s="805"/>
      <c r="I407" s="805"/>
      <c r="J407" t="s">
        <v>2878</v>
      </c>
    </row>
    <row r="408" spans="1:10">
      <c r="A408" s="805">
        <v>407</v>
      </c>
      <c r="B408" s="805" t="s">
        <v>1389</v>
      </c>
      <c r="C408" s="805" t="s">
        <v>96</v>
      </c>
      <c r="D408" s="805" t="s">
        <v>2733</v>
      </c>
      <c r="E408" s="805" t="s">
        <v>2734</v>
      </c>
      <c r="F408" s="805" t="s">
        <v>2735</v>
      </c>
      <c r="G408" s="805" t="s">
        <v>1416</v>
      </c>
      <c r="H408" s="805" t="s">
        <v>2736</v>
      </c>
      <c r="I408" s="805"/>
      <c r="J408" t="s">
        <v>2878</v>
      </c>
    </row>
    <row r="409" spans="1:10">
      <c r="A409" s="805">
        <v>408</v>
      </c>
      <c r="B409" s="805" t="s">
        <v>1389</v>
      </c>
      <c r="C409" s="805" t="s">
        <v>96</v>
      </c>
      <c r="D409" s="805" t="s">
        <v>2737</v>
      </c>
      <c r="E409" s="805" t="s">
        <v>2738</v>
      </c>
      <c r="F409" s="805" t="s">
        <v>2739</v>
      </c>
      <c r="G409" s="805" t="s">
        <v>1523</v>
      </c>
      <c r="H409" s="805"/>
      <c r="I409" s="805"/>
      <c r="J409" t="s">
        <v>2878</v>
      </c>
    </row>
    <row r="410" spans="1:10">
      <c r="A410" s="805">
        <v>409</v>
      </c>
      <c r="B410" s="805" t="s">
        <v>1389</v>
      </c>
      <c r="C410" s="805" t="s">
        <v>96</v>
      </c>
      <c r="D410" s="805" t="s">
        <v>2740</v>
      </c>
      <c r="E410" s="805" t="s">
        <v>2741</v>
      </c>
      <c r="F410" s="805" t="s">
        <v>2742</v>
      </c>
      <c r="G410" s="805" t="s">
        <v>1432</v>
      </c>
      <c r="H410" s="805"/>
      <c r="I410" s="805"/>
      <c r="J410" t="s">
        <v>2878</v>
      </c>
    </row>
    <row r="411" spans="1:10">
      <c r="A411" s="805">
        <v>410</v>
      </c>
      <c r="B411" s="805" t="s">
        <v>1389</v>
      </c>
      <c r="C411" s="805" t="s">
        <v>96</v>
      </c>
      <c r="D411" s="805" t="s">
        <v>2743</v>
      </c>
      <c r="E411" s="805" t="s">
        <v>2744</v>
      </c>
      <c r="F411" s="805" t="s">
        <v>2745</v>
      </c>
      <c r="G411" s="805" t="s">
        <v>1439</v>
      </c>
      <c r="H411" s="805"/>
      <c r="I411" s="805"/>
      <c r="J411" t="s">
        <v>2878</v>
      </c>
    </row>
    <row r="412" spans="1:10">
      <c r="A412" s="805">
        <v>411</v>
      </c>
      <c r="B412" s="805" t="s">
        <v>1389</v>
      </c>
      <c r="C412" s="805" t="s">
        <v>96</v>
      </c>
      <c r="D412" s="805" t="s">
        <v>2746</v>
      </c>
      <c r="E412" s="805" t="s">
        <v>2747</v>
      </c>
      <c r="F412" s="805" t="s">
        <v>1442</v>
      </c>
      <c r="G412" s="805" t="s">
        <v>2748</v>
      </c>
      <c r="H412" s="805"/>
      <c r="I412" s="805"/>
      <c r="J412" t="s">
        <v>2878</v>
      </c>
    </row>
    <row r="413" spans="1:10">
      <c r="A413" s="805">
        <v>412</v>
      </c>
      <c r="B413" s="805" t="s">
        <v>1389</v>
      </c>
      <c r="C413" s="805" t="s">
        <v>96</v>
      </c>
      <c r="D413" s="805" t="s">
        <v>2749</v>
      </c>
      <c r="E413" s="805" t="s">
        <v>2750</v>
      </c>
      <c r="F413" s="805" t="s">
        <v>2751</v>
      </c>
      <c r="G413" s="805" t="s">
        <v>1401</v>
      </c>
      <c r="H413" s="805" t="s">
        <v>2752</v>
      </c>
      <c r="I413" s="805" t="s">
        <v>2753</v>
      </c>
      <c r="J413" t="s">
        <v>2878</v>
      </c>
    </row>
    <row r="414" spans="1:10">
      <c r="A414" s="805">
        <v>413</v>
      </c>
      <c r="B414" s="805" t="s">
        <v>1389</v>
      </c>
      <c r="C414" s="805" t="s">
        <v>96</v>
      </c>
      <c r="D414" s="805" t="s">
        <v>2754</v>
      </c>
      <c r="E414" s="805" t="s">
        <v>2755</v>
      </c>
      <c r="F414" s="805" t="s">
        <v>2756</v>
      </c>
      <c r="G414" s="805" t="s">
        <v>1824</v>
      </c>
      <c r="H414" s="805"/>
      <c r="I414" s="805"/>
      <c r="J414" t="s">
        <v>2878</v>
      </c>
    </row>
    <row r="415" spans="1:10">
      <c r="A415" s="805">
        <v>414</v>
      </c>
      <c r="B415" s="805" t="s">
        <v>1389</v>
      </c>
      <c r="C415" s="805" t="s">
        <v>96</v>
      </c>
      <c r="D415" s="805" t="s">
        <v>2757</v>
      </c>
      <c r="E415" s="805" t="s">
        <v>2758</v>
      </c>
      <c r="F415" s="805" t="s">
        <v>2759</v>
      </c>
      <c r="G415" s="805" t="s">
        <v>1468</v>
      </c>
      <c r="H415" s="805"/>
      <c r="I415" s="805"/>
      <c r="J415" t="s">
        <v>2878</v>
      </c>
    </row>
    <row r="416" spans="1:10">
      <c r="A416" s="805">
        <v>415</v>
      </c>
      <c r="B416" s="805" t="s">
        <v>1389</v>
      </c>
      <c r="C416" s="805" t="s">
        <v>96</v>
      </c>
      <c r="D416" s="805" t="s">
        <v>2760</v>
      </c>
      <c r="E416" s="805" t="s">
        <v>2761</v>
      </c>
      <c r="F416" s="805" t="s">
        <v>2762</v>
      </c>
      <c r="G416" s="805" t="s">
        <v>1447</v>
      </c>
      <c r="H416" s="805"/>
      <c r="I416" s="805"/>
      <c r="J416" t="s">
        <v>2878</v>
      </c>
    </row>
    <row r="417" spans="1:10">
      <c r="A417" s="805">
        <v>416</v>
      </c>
      <c r="B417" s="805" t="s">
        <v>1389</v>
      </c>
      <c r="C417" s="805" t="s">
        <v>96</v>
      </c>
      <c r="D417" s="805" t="s">
        <v>2763</v>
      </c>
      <c r="E417" s="805" t="s">
        <v>2764</v>
      </c>
      <c r="F417" s="805" t="s">
        <v>2765</v>
      </c>
      <c r="G417" s="805" t="s">
        <v>1523</v>
      </c>
      <c r="H417" s="805" t="s">
        <v>2766</v>
      </c>
      <c r="I417" s="805"/>
      <c r="J417" t="s">
        <v>2878</v>
      </c>
    </row>
    <row r="418" spans="1:10">
      <c r="A418" s="805">
        <v>417</v>
      </c>
      <c r="B418" s="805" t="s">
        <v>1389</v>
      </c>
      <c r="C418" s="805" t="s">
        <v>96</v>
      </c>
      <c r="D418" s="805" t="s">
        <v>2767</v>
      </c>
      <c r="E418" s="805" t="s">
        <v>2768</v>
      </c>
      <c r="F418" s="805" t="s">
        <v>2769</v>
      </c>
      <c r="G418" s="805" t="s">
        <v>1573</v>
      </c>
      <c r="H418" s="805"/>
      <c r="I418" s="805"/>
      <c r="J418" t="s">
        <v>2878</v>
      </c>
    </row>
    <row r="419" spans="1:10">
      <c r="A419" s="805">
        <v>418</v>
      </c>
      <c r="B419" s="805" t="s">
        <v>1389</v>
      </c>
      <c r="C419" s="805" t="s">
        <v>96</v>
      </c>
      <c r="D419" s="805" t="s">
        <v>2770</v>
      </c>
      <c r="E419" s="805" t="s">
        <v>2771</v>
      </c>
      <c r="F419" s="805" t="s">
        <v>2772</v>
      </c>
      <c r="G419" s="805" t="s">
        <v>1447</v>
      </c>
      <c r="H419" s="805"/>
      <c r="I419" s="805"/>
      <c r="J419" t="s">
        <v>2878</v>
      </c>
    </row>
    <row r="420" spans="1:10">
      <c r="A420" s="805">
        <v>419</v>
      </c>
      <c r="B420" s="805" t="s">
        <v>1389</v>
      </c>
      <c r="C420" s="805" t="s">
        <v>96</v>
      </c>
      <c r="D420" s="805" t="s">
        <v>2773</v>
      </c>
      <c r="E420" s="805" t="s">
        <v>2774</v>
      </c>
      <c r="F420" s="805" t="s">
        <v>2775</v>
      </c>
      <c r="G420" s="805" t="s">
        <v>1769</v>
      </c>
      <c r="H420" s="805"/>
      <c r="I420" s="805"/>
      <c r="J420" t="s">
        <v>2878</v>
      </c>
    </row>
    <row r="421" spans="1:10">
      <c r="A421" s="805">
        <v>420</v>
      </c>
      <c r="B421" s="805" t="s">
        <v>1389</v>
      </c>
      <c r="C421" s="805" t="s">
        <v>96</v>
      </c>
      <c r="D421" s="805" t="s">
        <v>2776</v>
      </c>
      <c r="E421" s="805" t="s">
        <v>2777</v>
      </c>
      <c r="F421" s="805" t="s">
        <v>2778</v>
      </c>
      <c r="G421" s="805" t="s">
        <v>1913</v>
      </c>
      <c r="H421" s="805"/>
      <c r="I421" s="805"/>
      <c r="J421" t="s">
        <v>2878</v>
      </c>
    </row>
    <row r="422" spans="1:10">
      <c r="A422" s="805">
        <v>421</v>
      </c>
      <c r="B422" s="805" t="s">
        <v>1389</v>
      </c>
      <c r="C422" s="805" t="s">
        <v>96</v>
      </c>
      <c r="D422" s="805" t="s">
        <v>2779</v>
      </c>
      <c r="E422" s="805" t="s">
        <v>2780</v>
      </c>
      <c r="F422" s="805" t="s">
        <v>2781</v>
      </c>
      <c r="G422" s="805" t="s">
        <v>1712</v>
      </c>
      <c r="H422" s="805"/>
      <c r="I422" s="805"/>
      <c r="J422" t="s">
        <v>2878</v>
      </c>
    </row>
    <row r="423" spans="1:10">
      <c r="A423" s="805">
        <v>422</v>
      </c>
      <c r="B423" s="805" t="s">
        <v>1389</v>
      </c>
      <c r="C423" s="805" t="s">
        <v>96</v>
      </c>
      <c r="D423" s="805" t="s">
        <v>2782</v>
      </c>
      <c r="E423" s="805" t="s">
        <v>2783</v>
      </c>
      <c r="F423" s="805" t="s">
        <v>2784</v>
      </c>
      <c r="G423" s="805" t="s">
        <v>1447</v>
      </c>
      <c r="H423" s="805"/>
      <c r="I423" s="805"/>
      <c r="J423" t="s">
        <v>2878</v>
      </c>
    </row>
    <row r="424" spans="1:10">
      <c r="A424" s="805">
        <v>423</v>
      </c>
      <c r="B424" s="805" t="s">
        <v>1389</v>
      </c>
      <c r="C424" s="805" t="s">
        <v>96</v>
      </c>
      <c r="D424" s="805" t="s">
        <v>2785</v>
      </c>
      <c r="E424" s="805" t="s">
        <v>2786</v>
      </c>
      <c r="F424" s="805" t="s">
        <v>2787</v>
      </c>
      <c r="G424" s="805" t="s">
        <v>1712</v>
      </c>
      <c r="H424" s="805"/>
      <c r="I424" s="805"/>
      <c r="J424" t="s">
        <v>2878</v>
      </c>
    </row>
    <row r="425" spans="1:10">
      <c r="A425" s="805">
        <v>424</v>
      </c>
      <c r="B425" s="805" t="s">
        <v>1389</v>
      </c>
      <c r="C425" s="805" t="s">
        <v>96</v>
      </c>
      <c r="D425" s="805" t="s">
        <v>2788</v>
      </c>
      <c r="E425" s="805" t="s">
        <v>2789</v>
      </c>
      <c r="F425" s="805" t="s">
        <v>2790</v>
      </c>
      <c r="G425" s="805" t="s">
        <v>1835</v>
      </c>
      <c r="H425" s="805"/>
      <c r="I425" s="805"/>
      <c r="J425" t="s">
        <v>2878</v>
      </c>
    </row>
    <row r="426" spans="1:10">
      <c r="A426" s="805">
        <v>425</v>
      </c>
      <c r="B426" s="805" t="s">
        <v>1389</v>
      </c>
      <c r="C426" s="805" t="s">
        <v>96</v>
      </c>
      <c r="D426" s="805" t="s">
        <v>2791</v>
      </c>
      <c r="E426" s="805" t="s">
        <v>2792</v>
      </c>
      <c r="F426" s="805" t="s">
        <v>2793</v>
      </c>
      <c r="G426" s="805" t="s">
        <v>2094</v>
      </c>
      <c r="H426" s="805"/>
      <c r="I426" s="805"/>
      <c r="J426" t="s">
        <v>2878</v>
      </c>
    </row>
    <row r="427" spans="1:10">
      <c r="A427" s="805">
        <v>426</v>
      </c>
      <c r="B427" s="805" t="s">
        <v>1389</v>
      </c>
      <c r="C427" s="805" t="s">
        <v>96</v>
      </c>
      <c r="D427" s="805" t="s">
        <v>2794</v>
      </c>
      <c r="E427" s="805" t="s">
        <v>2795</v>
      </c>
      <c r="F427" s="805" t="s">
        <v>2796</v>
      </c>
      <c r="G427" s="805" t="s">
        <v>1632</v>
      </c>
      <c r="H427" s="805" t="s">
        <v>2797</v>
      </c>
      <c r="I427" s="805"/>
      <c r="J427" t="s">
        <v>2878</v>
      </c>
    </row>
    <row r="428" spans="1:10">
      <c r="A428" s="805">
        <v>427</v>
      </c>
      <c r="B428" s="805" t="s">
        <v>1389</v>
      </c>
      <c r="C428" s="805" t="s">
        <v>96</v>
      </c>
      <c r="D428" s="805" t="s">
        <v>2798</v>
      </c>
      <c r="E428" s="805" t="s">
        <v>2799</v>
      </c>
      <c r="F428" s="805" t="s">
        <v>2800</v>
      </c>
      <c r="G428" s="805" t="s">
        <v>1632</v>
      </c>
      <c r="H428" s="805"/>
      <c r="I428" s="805"/>
      <c r="J428" t="s">
        <v>2878</v>
      </c>
    </row>
    <row r="429" spans="1:10">
      <c r="A429" s="805">
        <v>428</v>
      </c>
      <c r="B429" s="805" t="s">
        <v>1389</v>
      </c>
      <c r="C429" s="805" t="s">
        <v>96</v>
      </c>
      <c r="D429" s="805" t="s">
        <v>2801</v>
      </c>
      <c r="E429" s="805" t="s">
        <v>2802</v>
      </c>
      <c r="F429" s="805" t="s">
        <v>2803</v>
      </c>
      <c r="G429" s="805" t="s">
        <v>1416</v>
      </c>
      <c r="H429" s="805"/>
      <c r="I429" s="805"/>
      <c r="J429" t="s">
        <v>2878</v>
      </c>
    </row>
    <row r="430" spans="1:10">
      <c r="A430" s="805">
        <v>429</v>
      </c>
      <c r="B430" s="805" t="s">
        <v>1389</v>
      </c>
      <c r="C430" s="805" t="s">
        <v>96</v>
      </c>
      <c r="D430" s="805" t="s">
        <v>2804</v>
      </c>
      <c r="E430" s="805" t="s">
        <v>2805</v>
      </c>
      <c r="F430" s="805" t="s">
        <v>2806</v>
      </c>
      <c r="G430" s="805" t="s">
        <v>1675</v>
      </c>
      <c r="H430" s="805"/>
      <c r="I430" s="805"/>
      <c r="J430" t="s">
        <v>2878</v>
      </c>
    </row>
    <row r="431" spans="1:10">
      <c r="A431" s="805">
        <v>430</v>
      </c>
      <c r="B431" s="805" t="s">
        <v>1389</v>
      </c>
      <c r="C431" s="805" t="s">
        <v>96</v>
      </c>
      <c r="D431" s="805" t="s">
        <v>2807</v>
      </c>
      <c r="E431" s="805" t="s">
        <v>2808</v>
      </c>
      <c r="F431" s="805" t="s">
        <v>2809</v>
      </c>
      <c r="G431" s="805" t="s">
        <v>1416</v>
      </c>
      <c r="H431" s="805"/>
      <c r="I431" s="805"/>
      <c r="J431" t="s">
        <v>2878</v>
      </c>
    </row>
    <row r="432" spans="1:10">
      <c r="A432" s="805">
        <v>431</v>
      </c>
      <c r="B432" s="805" t="s">
        <v>1389</v>
      </c>
      <c r="C432" s="805" t="s">
        <v>96</v>
      </c>
      <c r="D432" s="805" t="s">
        <v>2810</v>
      </c>
      <c r="E432" s="805" t="s">
        <v>2811</v>
      </c>
      <c r="F432" s="805" t="s">
        <v>2812</v>
      </c>
      <c r="G432" s="805" t="s">
        <v>2748</v>
      </c>
      <c r="H432" s="805"/>
      <c r="I432" s="805"/>
      <c r="J432" t="s">
        <v>2878</v>
      </c>
    </row>
    <row r="433" spans="1:10">
      <c r="A433" s="805">
        <v>432</v>
      </c>
      <c r="B433" s="805" t="s">
        <v>1389</v>
      </c>
      <c r="C433" s="805" t="s">
        <v>96</v>
      </c>
      <c r="D433" s="805" t="s">
        <v>2813</v>
      </c>
      <c r="E433" s="805" t="s">
        <v>2811</v>
      </c>
      <c r="F433" s="805" t="s">
        <v>2812</v>
      </c>
      <c r="G433" s="805" t="s">
        <v>1569</v>
      </c>
      <c r="H433" s="805"/>
      <c r="I433" s="805"/>
      <c r="J433" t="s">
        <v>2878</v>
      </c>
    </row>
    <row r="434" spans="1:10">
      <c r="A434" s="805">
        <v>433</v>
      </c>
      <c r="B434" s="805" t="s">
        <v>1389</v>
      </c>
      <c r="C434" s="805" t="s">
        <v>96</v>
      </c>
      <c r="D434" s="805" t="s">
        <v>2814</v>
      </c>
      <c r="E434" s="805" t="s">
        <v>2815</v>
      </c>
      <c r="F434" s="805" t="s">
        <v>2816</v>
      </c>
      <c r="G434" s="805" t="s">
        <v>1577</v>
      </c>
      <c r="H434" s="805"/>
      <c r="I434" s="805"/>
      <c r="J434" t="s">
        <v>2878</v>
      </c>
    </row>
    <row r="435" spans="1:10">
      <c r="A435" s="805">
        <v>434</v>
      </c>
      <c r="B435" s="805" t="s">
        <v>1389</v>
      </c>
      <c r="C435" s="805" t="s">
        <v>96</v>
      </c>
      <c r="D435" s="805" t="s">
        <v>2817</v>
      </c>
      <c r="E435" s="805" t="s">
        <v>2818</v>
      </c>
      <c r="F435" s="805" t="s">
        <v>2819</v>
      </c>
      <c r="G435" s="805" t="s">
        <v>2820</v>
      </c>
      <c r="H435" s="805"/>
      <c r="I435" s="805"/>
      <c r="J435" t="s">
        <v>2878</v>
      </c>
    </row>
    <row r="436" spans="1:10">
      <c r="A436" s="805">
        <v>435</v>
      </c>
      <c r="B436" s="805" t="s">
        <v>1389</v>
      </c>
      <c r="C436" s="805" t="s">
        <v>96</v>
      </c>
      <c r="D436" s="805" t="s">
        <v>2821</v>
      </c>
      <c r="E436" s="805" t="s">
        <v>2822</v>
      </c>
      <c r="F436" s="805" t="s">
        <v>2823</v>
      </c>
      <c r="G436" s="805" t="s">
        <v>1454</v>
      </c>
      <c r="H436" s="805"/>
      <c r="I436" s="805"/>
      <c r="J436" t="s">
        <v>2878</v>
      </c>
    </row>
    <row r="437" spans="1:10">
      <c r="A437" s="805">
        <v>436</v>
      </c>
      <c r="B437" s="805" t="s">
        <v>1389</v>
      </c>
      <c r="C437" s="805" t="s">
        <v>96</v>
      </c>
      <c r="D437" s="805" t="s">
        <v>2824</v>
      </c>
      <c r="E437" s="805" t="s">
        <v>2825</v>
      </c>
      <c r="F437" s="805" t="s">
        <v>2826</v>
      </c>
      <c r="G437" s="805" t="s">
        <v>1587</v>
      </c>
      <c r="H437" s="805" t="s">
        <v>2827</v>
      </c>
      <c r="I437" s="805"/>
      <c r="J437" t="s">
        <v>2878</v>
      </c>
    </row>
    <row r="438" spans="1:10">
      <c r="A438" s="805">
        <v>437</v>
      </c>
      <c r="B438" s="805" t="s">
        <v>1389</v>
      </c>
      <c r="C438" s="805" t="s">
        <v>96</v>
      </c>
      <c r="D438" s="805" t="s">
        <v>2828</v>
      </c>
      <c r="E438" s="805" t="s">
        <v>2829</v>
      </c>
      <c r="F438" s="805" t="s">
        <v>2830</v>
      </c>
      <c r="G438" s="805" t="s">
        <v>1712</v>
      </c>
      <c r="H438" s="805" t="s">
        <v>2831</v>
      </c>
      <c r="I438" s="805"/>
      <c r="J438" t="s">
        <v>2878</v>
      </c>
    </row>
    <row r="439" spans="1:10">
      <c r="A439" s="805">
        <v>438</v>
      </c>
      <c r="B439" s="805" t="s">
        <v>1389</v>
      </c>
      <c r="C439" s="805" t="s">
        <v>96</v>
      </c>
      <c r="D439" s="805" t="s">
        <v>2832</v>
      </c>
      <c r="E439" s="805" t="s">
        <v>2833</v>
      </c>
      <c r="F439" s="805" t="s">
        <v>2834</v>
      </c>
      <c r="G439" s="805" t="s">
        <v>2835</v>
      </c>
      <c r="H439" s="805"/>
      <c r="I439" s="805"/>
      <c r="J439" t="s">
        <v>2878</v>
      </c>
    </row>
    <row r="440" spans="1:10">
      <c r="A440" s="805">
        <v>439</v>
      </c>
      <c r="B440" s="805" t="s">
        <v>1389</v>
      </c>
      <c r="C440" s="805" t="s">
        <v>96</v>
      </c>
      <c r="D440" s="805" t="s">
        <v>2836</v>
      </c>
      <c r="E440" s="805" t="s">
        <v>2837</v>
      </c>
      <c r="F440" s="805" t="s">
        <v>2838</v>
      </c>
      <c r="G440" s="805" t="s">
        <v>1849</v>
      </c>
      <c r="H440" s="805"/>
      <c r="I440" s="805"/>
      <c r="J440" t="s">
        <v>2878</v>
      </c>
    </row>
    <row r="441" spans="1:10">
      <c r="A441" s="805">
        <v>440</v>
      </c>
      <c r="B441" s="805" t="s">
        <v>1389</v>
      </c>
      <c r="C441" s="805" t="s">
        <v>96</v>
      </c>
      <c r="D441" s="805" t="s">
        <v>2839</v>
      </c>
      <c r="E441" s="805" t="s">
        <v>2840</v>
      </c>
      <c r="F441" s="805" t="s">
        <v>2841</v>
      </c>
      <c r="G441" s="805" t="s">
        <v>1660</v>
      </c>
      <c r="H441" s="805" t="s">
        <v>2827</v>
      </c>
      <c r="I441" s="805"/>
      <c r="J441" t="s">
        <v>2878</v>
      </c>
    </row>
    <row r="442" spans="1:10">
      <c r="A442" s="805">
        <v>441</v>
      </c>
      <c r="B442" s="805" t="s">
        <v>1389</v>
      </c>
      <c r="C442" s="805" t="s">
        <v>96</v>
      </c>
      <c r="D442" s="805" t="s">
        <v>2842</v>
      </c>
      <c r="E442" s="805" t="s">
        <v>2843</v>
      </c>
      <c r="F442" s="805" t="s">
        <v>2844</v>
      </c>
      <c r="G442" s="805" t="s">
        <v>1660</v>
      </c>
      <c r="H442" s="805"/>
      <c r="I442" s="805"/>
      <c r="J442" t="s">
        <v>2878</v>
      </c>
    </row>
    <row r="443" spans="1:10">
      <c r="A443" s="805">
        <v>442</v>
      </c>
      <c r="B443" s="805" t="s">
        <v>1389</v>
      </c>
      <c r="C443" s="805" t="s">
        <v>96</v>
      </c>
      <c r="D443" s="805" t="s">
        <v>2845</v>
      </c>
      <c r="E443" s="805" t="s">
        <v>2846</v>
      </c>
      <c r="F443" s="805" t="s">
        <v>2847</v>
      </c>
      <c r="G443" s="805" t="s">
        <v>1788</v>
      </c>
      <c r="H443" s="805"/>
      <c r="I443" s="805"/>
      <c r="J443" t="s">
        <v>2878</v>
      </c>
    </row>
    <row r="444" spans="1:10">
      <c r="A444" s="805">
        <v>443</v>
      </c>
      <c r="B444" s="805" t="s">
        <v>1389</v>
      </c>
      <c r="C444" s="805" t="s">
        <v>96</v>
      </c>
      <c r="D444" s="805" t="s">
        <v>2848</v>
      </c>
      <c r="E444" s="805" t="s">
        <v>2849</v>
      </c>
      <c r="F444" s="805" t="s">
        <v>2850</v>
      </c>
      <c r="G444" s="805" t="s">
        <v>1712</v>
      </c>
      <c r="H444" s="805" t="s">
        <v>2851</v>
      </c>
      <c r="I444" s="805"/>
      <c r="J444" t="s">
        <v>2878</v>
      </c>
    </row>
    <row r="445" spans="1:10">
      <c r="A445" s="805">
        <v>444</v>
      </c>
      <c r="B445" s="805" t="s">
        <v>1389</v>
      </c>
      <c r="C445" s="805" t="s">
        <v>96</v>
      </c>
      <c r="D445" s="805" t="s">
        <v>2852</v>
      </c>
      <c r="E445" s="805" t="s">
        <v>2853</v>
      </c>
      <c r="F445" s="805" t="s">
        <v>2854</v>
      </c>
      <c r="G445" s="805" t="s">
        <v>1447</v>
      </c>
      <c r="H445" s="805"/>
      <c r="I445" s="805"/>
      <c r="J445" t="s">
        <v>2878</v>
      </c>
    </row>
    <row r="446" spans="1:10">
      <c r="A446" s="805">
        <v>445</v>
      </c>
      <c r="B446" s="805" t="s">
        <v>1389</v>
      </c>
      <c r="C446" s="805" t="s">
        <v>96</v>
      </c>
      <c r="D446" s="805" t="s">
        <v>2855</v>
      </c>
      <c r="E446" s="805" t="s">
        <v>2856</v>
      </c>
      <c r="F446" s="805" t="s">
        <v>2857</v>
      </c>
      <c r="G446" s="805" t="s">
        <v>2492</v>
      </c>
      <c r="H446" s="805"/>
      <c r="I446" s="805"/>
      <c r="J446" t="s">
        <v>2878</v>
      </c>
    </row>
    <row r="447" spans="1:10">
      <c r="A447" s="805">
        <v>446</v>
      </c>
      <c r="B447" s="805" t="s">
        <v>1389</v>
      </c>
      <c r="C447" s="805" t="s">
        <v>96</v>
      </c>
      <c r="D447" s="805" t="s">
        <v>2858</v>
      </c>
      <c r="E447" s="805" t="s">
        <v>2859</v>
      </c>
      <c r="F447" s="805" t="s">
        <v>2860</v>
      </c>
      <c r="G447" s="805" t="s">
        <v>2861</v>
      </c>
      <c r="H447" s="805"/>
      <c r="I447" s="805"/>
      <c r="J447" t="s">
        <v>2878</v>
      </c>
    </row>
    <row r="448" spans="1:10">
      <c r="A448" s="805">
        <v>447</v>
      </c>
      <c r="B448" s="805" t="s">
        <v>1389</v>
      </c>
      <c r="C448" s="805" t="s">
        <v>96</v>
      </c>
      <c r="D448" s="805" t="s">
        <v>2862</v>
      </c>
      <c r="E448" s="805" t="s">
        <v>2863</v>
      </c>
      <c r="F448" s="805" t="s">
        <v>1392</v>
      </c>
      <c r="G448" s="805" t="s">
        <v>2864</v>
      </c>
      <c r="H448" s="805"/>
      <c r="I448" s="805"/>
      <c r="J448" t="s">
        <v>2878</v>
      </c>
    </row>
    <row r="449" spans="1:10">
      <c r="A449" s="805">
        <v>448</v>
      </c>
      <c r="B449" s="805" t="s">
        <v>1389</v>
      </c>
      <c r="C449" s="805" t="s">
        <v>96</v>
      </c>
      <c r="D449" s="805" t="s">
        <v>2865</v>
      </c>
      <c r="E449" s="805" t="s">
        <v>2866</v>
      </c>
      <c r="F449" s="805" t="s">
        <v>1392</v>
      </c>
      <c r="G449" s="805" t="s">
        <v>2867</v>
      </c>
      <c r="H449" s="805"/>
      <c r="I449" s="805"/>
      <c r="J449" t="s">
        <v>2878</v>
      </c>
    </row>
    <row r="450" spans="1:10">
      <c r="A450" s="805">
        <v>449</v>
      </c>
      <c r="B450" s="805" t="s">
        <v>1389</v>
      </c>
      <c r="C450" s="805" t="s">
        <v>96</v>
      </c>
      <c r="D450" s="805" t="s">
        <v>2868</v>
      </c>
      <c r="E450" s="805" t="s">
        <v>2869</v>
      </c>
      <c r="F450" s="805" t="s">
        <v>2870</v>
      </c>
      <c r="G450" s="805" t="s">
        <v>2871</v>
      </c>
      <c r="H450" s="805"/>
      <c r="I450" s="805"/>
      <c r="J450" t="s">
        <v>2878</v>
      </c>
    </row>
    <row r="451" spans="1:10">
      <c r="A451" s="805">
        <v>450</v>
      </c>
      <c r="B451" s="805" t="s">
        <v>1389</v>
      </c>
      <c r="C451" s="805" t="s">
        <v>96</v>
      </c>
      <c r="D451" s="805" t="s">
        <v>2872</v>
      </c>
      <c r="E451" s="805" t="s">
        <v>2873</v>
      </c>
      <c r="F451" s="805" t="s">
        <v>2816</v>
      </c>
      <c r="G451" s="805" t="s">
        <v>2874</v>
      </c>
      <c r="H451" s="805"/>
      <c r="I451" s="805"/>
      <c r="J451" t="s">
        <v>2878</v>
      </c>
    </row>
    <row r="452" spans="1:10">
      <c r="A452" s="805">
        <v>451</v>
      </c>
      <c r="B452" s="805" t="s">
        <v>1389</v>
      </c>
      <c r="C452" s="805" t="s">
        <v>96</v>
      </c>
      <c r="D452" s="805" t="s">
        <v>2875</v>
      </c>
      <c r="E452" s="805" t="s">
        <v>2876</v>
      </c>
      <c r="F452" s="805" t="s">
        <v>1392</v>
      </c>
      <c r="G452" s="805" t="s">
        <v>2877</v>
      </c>
      <c r="H452" s="805"/>
      <c r="I452" s="805"/>
      <c r="J452" t="s">
        <v>2878</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46"/>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2:A424"/>
  <sheetViews>
    <sheetView showGridLines="0" zoomScaleNormal="100" workbookViewId="0"/>
  </sheetViews>
  <sheetFormatPr defaultRowHeight="11.25"/>
  <sheetData>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2">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3">
    <tabColor indexed="47"/>
  </sheetPr>
  <dimension ref="A1"/>
  <sheetViews>
    <sheetView showGridLines="0" zoomScaleNormal="100" workbookViewId="0"/>
  </sheetViews>
  <sheetFormatPr defaultRowHeight="11.25"/>
  <cols>
    <col min="1" max="16384" width="9.140625" style="110"/>
  </cols>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
    <tabColor indexed="47"/>
  </sheetPr>
  <dimension ref="A1:D304"/>
  <sheetViews>
    <sheetView showGridLines="0" zoomScaleNormal="100" workbookViewId="0"/>
  </sheetViews>
  <sheetFormatPr defaultRowHeight="11.25"/>
  <sheetData>
    <row r="1" spans="1:4">
      <c r="A1" t="s">
        <v>1365</v>
      </c>
      <c r="B1" t="s">
        <v>491</v>
      </c>
      <c r="C1" t="s">
        <v>492</v>
      </c>
      <c r="D1" t="s">
        <v>1364</v>
      </c>
    </row>
    <row r="2" spans="1:4">
      <c r="A2">
        <v>1</v>
      </c>
      <c r="B2" t="s">
        <v>763</v>
      </c>
      <c r="C2" t="s">
        <v>763</v>
      </c>
      <c r="D2" t="s">
        <v>764</v>
      </c>
    </row>
    <row r="3" spans="1:4">
      <c r="A3">
        <v>2</v>
      </c>
      <c r="B3" t="s">
        <v>765</v>
      </c>
      <c r="C3" t="s">
        <v>765</v>
      </c>
      <c r="D3" t="s">
        <v>766</v>
      </c>
    </row>
    <row r="4" spans="1:4">
      <c r="A4">
        <v>3</v>
      </c>
      <c r="B4" t="s">
        <v>765</v>
      </c>
      <c r="C4" t="s">
        <v>767</v>
      </c>
      <c r="D4" t="s">
        <v>768</v>
      </c>
    </row>
    <row r="5" spans="1:4">
      <c r="A5">
        <v>4</v>
      </c>
      <c r="B5" t="s">
        <v>765</v>
      </c>
      <c r="C5" t="s">
        <v>769</v>
      </c>
      <c r="D5" t="s">
        <v>770</v>
      </c>
    </row>
    <row r="6" spans="1:4">
      <c r="A6">
        <v>5</v>
      </c>
      <c r="B6" t="s">
        <v>765</v>
      </c>
      <c r="C6" t="s">
        <v>771</v>
      </c>
      <c r="D6" t="s">
        <v>772</v>
      </c>
    </row>
    <row r="7" spans="1:4">
      <c r="A7">
        <v>6</v>
      </c>
      <c r="B7" t="s">
        <v>765</v>
      </c>
      <c r="C7" t="s">
        <v>773</v>
      </c>
      <c r="D7" t="s">
        <v>774</v>
      </c>
    </row>
    <row r="8" spans="1:4">
      <c r="A8">
        <v>7</v>
      </c>
      <c r="B8" t="s">
        <v>765</v>
      </c>
      <c r="C8" t="s">
        <v>775</v>
      </c>
      <c r="D8" t="s">
        <v>776</v>
      </c>
    </row>
    <row r="9" spans="1:4">
      <c r="A9">
        <v>8</v>
      </c>
      <c r="B9" t="s">
        <v>765</v>
      </c>
      <c r="C9" t="s">
        <v>777</v>
      </c>
      <c r="D9" t="s">
        <v>778</v>
      </c>
    </row>
    <row r="10" spans="1:4">
      <c r="A10">
        <v>9</v>
      </c>
      <c r="B10" t="s">
        <v>765</v>
      </c>
      <c r="C10" t="s">
        <v>779</v>
      </c>
      <c r="D10" t="s">
        <v>780</v>
      </c>
    </row>
    <row r="11" spans="1:4">
      <c r="A11">
        <v>10</v>
      </c>
      <c r="B11" t="s">
        <v>765</v>
      </c>
      <c r="C11" t="s">
        <v>781</v>
      </c>
      <c r="D11" t="s">
        <v>782</v>
      </c>
    </row>
    <row r="12" spans="1:4">
      <c r="A12">
        <v>11</v>
      </c>
      <c r="B12" t="s">
        <v>783</v>
      </c>
      <c r="C12" t="s">
        <v>785</v>
      </c>
      <c r="D12" t="s">
        <v>786</v>
      </c>
    </row>
    <row r="13" spans="1:4">
      <c r="A13">
        <v>12</v>
      </c>
      <c r="B13" t="s">
        <v>783</v>
      </c>
      <c r="C13" t="s">
        <v>783</v>
      </c>
      <c r="D13" t="s">
        <v>784</v>
      </c>
    </row>
    <row r="14" spans="1:4">
      <c r="A14">
        <v>13</v>
      </c>
      <c r="B14" t="s">
        <v>783</v>
      </c>
      <c r="C14" t="s">
        <v>787</v>
      </c>
      <c r="D14" t="s">
        <v>788</v>
      </c>
    </row>
    <row r="15" spans="1:4">
      <c r="A15">
        <v>14</v>
      </c>
      <c r="B15" t="s">
        <v>783</v>
      </c>
      <c r="C15" t="s">
        <v>789</v>
      </c>
      <c r="D15" t="s">
        <v>790</v>
      </c>
    </row>
    <row r="16" spans="1:4">
      <c r="A16">
        <v>15</v>
      </c>
      <c r="B16" t="s">
        <v>783</v>
      </c>
      <c r="C16" t="s">
        <v>791</v>
      </c>
      <c r="D16" t="s">
        <v>792</v>
      </c>
    </row>
    <row r="17" spans="1:4">
      <c r="A17">
        <v>16</v>
      </c>
      <c r="B17" t="s">
        <v>783</v>
      </c>
      <c r="C17" t="s">
        <v>793</v>
      </c>
      <c r="D17" t="s">
        <v>794</v>
      </c>
    </row>
    <row r="18" spans="1:4">
      <c r="A18">
        <v>17</v>
      </c>
      <c r="B18" t="s">
        <v>783</v>
      </c>
      <c r="C18" t="s">
        <v>795</v>
      </c>
      <c r="D18" t="s">
        <v>796</v>
      </c>
    </row>
    <row r="19" spans="1:4">
      <c r="A19">
        <v>18</v>
      </c>
      <c r="B19" t="s">
        <v>783</v>
      </c>
      <c r="C19" t="s">
        <v>797</v>
      </c>
      <c r="D19" t="s">
        <v>798</v>
      </c>
    </row>
    <row r="20" spans="1:4">
      <c r="A20">
        <v>19</v>
      </c>
      <c r="B20" t="s">
        <v>783</v>
      </c>
      <c r="C20" t="s">
        <v>799</v>
      </c>
      <c r="D20" t="s">
        <v>800</v>
      </c>
    </row>
    <row r="21" spans="1:4">
      <c r="A21">
        <v>20</v>
      </c>
      <c r="B21" t="s">
        <v>783</v>
      </c>
      <c r="C21" t="s">
        <v>801</v>
      </c>
      <c r="D21" t="s">
        <v>802</v>
      </c>
    </row>
    <row r="22" spans="1:4">
      <c r="A22">
        <v>21</v>
      </c>
      <c r="B22" t="s">
        <v>783</v>
      </c>
      <c r="C22" t="s">
        <v>803</v>
      </c>
      <c r="D22" t="s">
        <v>804</v>
      </c>
    </row>
    <row r="23" spans="1:4">
      <c r="A23">
        <v>22</v>
      </c>
      <c r="B23" t="s">
        <v>783</v>
      </c>
      <c r="C23" t="s">
        <v>805</v>
      </c>
      <c r="D23" t="s">
        <v>806</v>
      </c>
    </row>
    <row r="24" spans="1:4">
      <c r="A24">
        <v>23</v>
      </c>
      <c r="B24" t="s">
        <v>783</v>
      </c>
      <c r="C24" t="s">
        <v>807</v>
      </c>
      <c r="D24" t="s">
        <v>808</v>
      </c>
    </row>
    <row r="25" spans="1:4">
      <c r="A25">
        <v>24</v>
      </c>
      <c r="B25" t="s">
        <v>783</v>
      </c>
      <c r="C25" t="s">
        <v>809</v>
      </c>
      <c r="D25" t="s">
        <v>810</v>
      </c>
    </row>
    <row r="26" spans="1:4">
      <c r="A26">
        <v>25</v>
      </c>
      <c r="B26" t="s">
        <v>811</v>
      </c>
      <c r="C26" t="s">
        <v>811</v>
      </c>
      <c r="D26" t="s">
        <v>812</v>
      </c>
    </row>
    <row r="27" spans="1:4">
      <c r="A27">
        <v>26</v>
      </c>
      <c r="B27" t="s">
        <v>813</v>
      </c>
      <c r="C27" t="s">
        <v>813</v>
      </c>
      <c r="D27" t="s">
        <v>814</v>
      </c>
    </row>
    <row r="28" spans="1:4">
      <c r="A28">
        <v>27</v>
      </c>
      <c r="B28" t="s">
        <v>815</v>
      </c>
      <c r="C28" t="s">
        <v>815</v>
      </c>
      <c r="D28" t="s">
        <v>816</v>
      </c>
    </row>
    <row r="29" spans="1:4">
      <c r="A29">
        <v>28</v>
      </c>
      <c r="B29" t="s">
        <v>817</v>
      </c>
      <c r="C29" t="s">
        <v>817</v>
      </c>
      <c r="D29" t="s">
        <v>818</v>
      </c>
    </row>
    <row r="30" spans="1:4">
      <c r="A30">
        <v>29</v>
      </c>
      <c r="B30" t="s">
        <v>817</v>
      </c>
      <c r="C30" t="s">
        <v>819</v>
      </c>
      <c r="D30" t="s">
        <v>820</v>
      </c>
    </row>
    <row r="31" spans="1:4">
      <c r="A31">
        <v>30</v>
      </c>
      <c r="B31" t="s">
        <v>817</v>
      </c>
      <c r="C31" t="s">
        <v>821</v>
      </c>
      <c r="D31" t="s">
        <v>822</v>
      </c>
    </row>
    <row r="32" spans="1:4">
      <c r="A32">
        <v>31</v>
      </c>
      <c r="B32" t="s">
        <v>817</v>
      </c>
      <c r="C32" t="s">
        <v>823</v>
      </c>
      <c r="D32" t="s">
        <v>824</v>
      </c>
    </row>
    <row r="33" spans="1:4">
      <c r="A33">
        <v>32</v>
      </c>
      <c r="B33" t="s">
        <v>817</v>
      </c>
      <c r="C33" t="s">
        <v>825</v>
      </c>
      <c r="D33" t="s">
        <v>826</v>
      </c>
    </row>
    <row r="34" spans="1:4">
      <c r="A34">
        <v>33</v>
      </c>
      <c r="B34" t="s">
        <v>817</v>
      </c>
      <c r="C34" t="s">
        <v>827</v>
      </c>
      <c r="D34" t="s">
        <v>828</v>
      </c>
    </row>
    <row r="35" spans="1:4">
      <c r="A35">
        <v>34</v>
      </c>
      <c r="B35" t="s">
        <v>817</v>
      </c>
      <c r="C35" t="s">
        <v>829</v>
      </c>
      <c r="D35" t="s">
        <v>830</v>
      </c>
    </row>
    <row r="36" spans="1:4">
      <c r="A36">
        <v>35</v>
      </c>
      <c r="B36" t="s">
        <v>831</v>
      </c>
      <c r="C36" t="s">
        <v>831</v>
      </c>
      <c r="D36" t="s">
        <v>832</v>
      </c>
    </row>
    <row r="37" spans="1:4">
      <c r="A37">
        <v>36</v>
      </c>
      <c r="B37" t="s">
        <v>833</v>
      </c>
      <c r="C37" t="s">
        <v>833</v>
      </c>
      <c r="D37" t="s">
        <v>834</v>
      </c>
    </row>
    <row r="38" spans="1:4">
      <c r="A38">
        <v>37</v>
      </c>
      <c r="B38" t="s">
        <v>833</v>
      </c>
      <c r="C38" t="s">
        <v>835</v>
      </c>
      <c r="D38" t="s">
        <v>836</v>
      </c>
    </row>
    <row r="39" spans="1:4">
      <c r="A39">
        <v>38</v>
      </c>
      <c r="B39" t="s">
        <v>833</v>
      </c>
      <c r="C39" t="s">
        <v>837</v>
      </c>
      <c r="D39" t="s">
        <v>838</v>
      </c>
    </row>
    <row r="40" spans="1:4">
      <c r="A40">
        <v>39</v>
      </c>
      <c r="B40" t="s">
        <v>833</v>
      </c>
      <c r="C40" t="s">
        <v>839</v>
      </c>
      <c r="D40" t="s">
        <v>840</v>
      </c>
    </row>
    <row r="41" spans="1:4">
      <c r="A41">
        <v>40</v>
      </c>
      <c r="B41" t="s">
        <v>833</v>
      </c>
      <c r="C41" t="s">
        <v>841</v>
      </c>
      <c r="D41" t="s">
        <v>842</v>
      </c>
    </row>
    <row r="42" spans="1:4">
      <c r="A42">
        <v>41</v>
      </c>
      <c r="B42" t="s">
        <v>843</v>
      </c>
      <c r="C42" t="s">
        <v>843</v>
      </c>
      <c r="D42" t="s">
        <v>844</v>
      </c>
    </row>
    <row r="43" spans="1:4">
      <c r="A43">
        <v>42</v>
      </c>
      <c r="B43" t="s">
        <v>845</v>
      </c>
      <c r="C43" t="s">
        <v>845</v>
      </c>
      <c r="D43" t="s">
        <v>846</v>
      </c>
    </row>
    <row r="44" spans="1:4">
      <c r="A44">
        <v>43</v>
      </c>
      <c r="B44" t="s">
        <v>848</v>
      </c>
      <c r="C44" t="s">
        <v>848</v>
      </c>
      <c r="D44" t="s">
        <v>849</v>
      </c>
    </row>
    <row r="45" spans="1:4">
      <c r="A45">
        <v>44</v>
      </c>
      <c r="B45" t="s">
        <v>850</v>
      </c>
      <c r="C45" t="s">
        <v>852</v>
      </c>
      <c r="D45" t="s">
        <v>853</v>
      </c>
    </row>
    <row r="46" spans="1:4">
      <c r="A46">
        <v>45</v>
      </c>
      <c r="B46" t="s">
        <v>850</v>
      </c>
      <c r="C46" t="s">
        <v>850</v>
      </c>
      <c r="D46" t="s">
        <v>851</v>
      </c>
    </row>
    <row r="47" spans="1:4">
      <c r="A47">
        <v>46</v>
      </c>
      <c r="B47" t="s">
        <v>850</v>
      </c>
      <c r="C47" t="s">
        <v>854</v>
      </c>
      <c r="D47" t="s">
        <v>855</v>
      </c>
    </row>
    <row r="48" spans="1:4">
      <c r="A48">
        <v>47</v>
      </c>
      <c r="B48" t="s">
        <v>850</v>
      </c>
      <c r="C48" t="s">
        <v>856</v>
      </c>
      <c r="D48" t="s">
        <v>857</v>
      </c>
    </row>
    <row r="49" spans="1:4">
      <c r="A49">
        <v>48</v>
      </c>
      <c r="B49" t="s">
        <v>850</v>
      </c>
      <c r="C49" t="s">
        <v>858</v>
      </c>
      <c r="D49" t="s">
        <v>859</v>
      </c>
    </row>
    <row r="50" spans="1:4">
      <c r="A50">
        <v>49</v>
      </c>
      <c r="B50" t="s">
        <v>850</v>
      </c>
      <c r="C50" t="s">
        <v>860</v>
      </c>
      <c r="D50" t="s">
        <v>861</v>
      </c>
    </row>
    <row r="51" spans="1:4">
      <c r="A51">
        <v>50</v>
      </c>
      <c r="B51" t="s">
        <v>850</v>
      </c>
      <c r="C51" t="s">
        <v>862</v>
      </c>
      <c r="D51" t="s">
        <v>863</v>
      </c>
    </row>
    <row r="52" spans="1:4">
      <c r="A52">
        <v>51</v>
      </c>
      <c r="B52" t="s">
        <v>864</v>
      </c>
      <c r="C52" t="s">
        <v>864</v>
      </c>
      <c r="D52" t="s">
        <v>865</v>
      </c>
    </row>
    <row r="53" spans="1:4">
      <c r="A53">
        <v>52</v>
      </c>
      <c r="B53" t="s">
        <v>866</v>
      </c>
      <c r="C53" t="s">
        <v>868</v>
      </c>
      <c r="D53" t="s">
        <v>869</v>
      </c>
    </row>
    <row r="54" spans="1:4">
      <c r="A54">
        <v>53</v>
      </c>
      <c r="B54" t="s">
        <v>866</v>
      </c>
      <c r="C54" t="s">
        <v>866</v>
      </c>
      <c r="D54" t="s">
        <v>867</v>
      </c>
    </row>
    <row r="55" spans="1:4">
      <c r="A55">
        <v>54</v>
      </c>
      <c r="B55" t="s">
        <v>866</v>
      </c>
      <c r="C55" t="s">
        <v>870</v>
      </c>
      <c r="D55" t="s">
        <v>871</v>
      </c>
    </row>
    <row r="56" spans="1:4">
      <c r="A56">
        <v>55</v>
      </c>
      <c r="B56" t="s">
        <v>866</v>
      </c>
      <c r="C56" t="s">
        <v>872</v>
      </c>
      <c r="D56" t="s">
        <v>873</v>
      </c>
    </row>
    <row r="57" spans="1:4">
      <c r="A57">
        <v>56</v>
      </c>
      <c r="B57" t="s">
        <v>866</v>
      </c>
      <c r="C57" t="s">
        <v>874</v>
      </c>
      <c r="D57" t="s">
        <v>875</v>
      </c>
    </row>
    <row r="58" spans="1:4">
      <c r="A58">
        <v>57</v>
      </c>
      <c r="B58" t="s">
        <v>866</v>
      </c>
      <c r="C58" t="s">
        <v>876</v>
      </c>
      <c r="D58" t="s">
        <v>877</v>
      </c>
    </row>
    <row r="59" spans="1:4">
      <c r="A59">
        <v>58</v>
      </c>
      <c r="B59" t="s">
        <v>866</v>
      </c>
      <c r="C59" t="s">
        <v>878</v>
      </c>
      <c r="D59" t="s">
        <v>879</v>
      </c>
    </row>
    <row r="60" spans="1:4">
      <c r="A60">
        <v>59</v>
      </c>
      <c r="B60" t="s">
        <v>880</v>
      </c>
      <c r="C60" t="s">
        <v>880</v>
      </c>
      <c r="D60" t="s">
        <v>881</v>
      </c>
    </row>
    <row r="61" spans="1:4">
      <c r="A61">
        <v>60</v>
      </c>
      <c r="B61" t="s">
        <v>882</v>
      </c>
      <c r="C61" t="s">
        <v>882</v>
      </c>
      <c r="D61" t="s">
        <v>883</v>
      </c>
    </row>
    <row r="62" spans="1:4">
      <c r="A62">
        <v>61</v>
      </c>
      <c r="B62" t="s">
        <v>882</v>
      </c>
      <c r="C62" t="s">
        <v>884</v>
      </c>
      <c r="D62" t="s">
        <v>885</v>
      </c>
    </row>
    <row r="63" spans="1:4">
      <c r="A63">
        <v>62</v>
      </c>
      <c r="B63" t="s">
        <v>882</v>
      </c>
      <c r="C63" t="s">
        <v>886</v>
      </c>
      <c r="D63" t="s">
        <v>887</v>
      </c>
    </row>
    <row r="64" spans="1:4">
      <c r="A64">
        <v>63</v>
      </c>
      <c r="B64" t="s">
        <v>882</v>
      </c>
      <c r="C64" t="s">
        <v>888</v>
      </c>
      <c r="D64" t="s">
        <v>889</v>
      </c>
    </row>
    <row r="65" spans="1:4">
      <c r="A65">
        <v>64</v>
      </c>
      <c r="B65" t="s">
        <v>882</v>
      </c>
      <c r="C65" t="s">
        <v>890</v>
      </c>
      <c r="D65" t="s">
        <v>891</v>
      </c>
    </row>
    <row r="66" spans="1:4">
      <c r="A66">
        <v>65</v>
      </c>
      <c r="B66" t="s">
        <v>882</v>
      </c>
      <c r="C66" t="s">
        <v>892</v>
      </c>
      <c r="D66" t="s">
        <v>893</v>
      </c>
    </row>
    <row r="67" spans="1:4">
      <c r="A67">
        <v>66</v>
      </c>
      <c r="B67" t="s">
        <v>882</v>
      </c>
      <c r="C67" t="s">
        <v>894</v>
      </c>
      <c r="D67" t="s">
        <v>895</v>
      </c>
    </row>
    <row r="68" spans="1:4">
      <c r="A68">
        <v>67</v>
      </c>
      <c r="B68" t="s">
        <v>882</v>
      </c>
      <c r="C68" t="s">
        <v>896</v>
      </c>
      <c r="D68" t="s">
        <v>897</v>
      </c>
    </row>
    <row r="69" spans="1:4">
      <c r="A69">
        <v>68</v>
      </c>
      <c r="B69" t="s">
        <v>882</v>
      </c>
      <c r="C69" t="s">
        <v>898</v>
      </c>
      <c r="D69" t="s">
        <v>899</v>
      </c>
    </row>
    <row r="70" spans="1:4">
      <c r="A70">
        <v>69</v>
      </c>
      <c r="B70" t="s">
        <v>882</v>
      </c>
      <c r="C70" t="s">
        <v>900</v>
      </c>
      <c r="D70" t="s">
        <v>901</v>
      </c>
    </row>
    <row r="71" spans="1:4">
      <c r="A71">
        <v>70</v>
      </c>
      <c r="B71" t="s">
        <v>902</v>
      </c>
      <c r="C71" t="s">
        <v>902</v>
      </c>
      <c r="D71" t="s">
        <v>903</v>
      </c>
    </row>
    <row r="72" spans="1:4">
      <c r="A72">
        <v>71</v>
      </c>
      <c r="B72" t="s">
        <v>904</v>
      </c>
      <c r="C72" t="s">
        <v>906</v>
      </c>
      <c r="D72" t="s">
        <v>907</v>
      </c>
    </row>
    <row r="73" spans="1:4">
      <c r="A73">
        <v>72</v>
      </c>
      <c r="B73" t="s">
        <v>904</v>
      </c>
      <c r="C73" t="s">
        <v>908</v>
      </c>
      <c r="D73" t="s">
        <v>909</v>
      </c>
    </row>
    <row r="74" spans="1:4">
      <c r="A74">
        <v>73</v>
      </c>
      <c r="B74" t="s">
        <v>904</v>
      </c>
      <c r="C74" t="s">
        <v>910</v>
      </c>
      <c r="D74" t="s">
        <v>911</v>
      </c>
    </row>
    <row r="75" spans="1:4">
      <c r="A75">
        <v>74</v>
      </c>
      <c r="B75" t="s">
        <v>904</v>
      </c>
      <c r="C75" t="s">
        <v>904</v>
      </c>
      <c r="D75" t="s">
        <v>905</v>
      </c>
    </row>
    <row r="76" spans="1:4">
      <c r="A76">
        <v>75</v>
      </c>
      <c r="B76" t="s">
        <v>904</v>
      </c>
      <c r="C76" t="s">
        <v>912</v>
      </c>
      <c r="D76" t="s">
        <v>913</v>
      </c>
    </row>
    <row r="77" spans="1:4">
      <c r="A77">
        <v>76</v>
      </c>
      <c r="B77" t="s">
        <v>904</v>
      </c>
      <c r="C77" t="s">
        <v>914</v>
      </c>
      <c r="D77" t="s">
        <v>915</v>
      </c>
    </row>
    <row r="78" spans="1:4">
      <c r="A78">
        <v>77</v>
      </c>
      <c r="B78" t="s">
        <v>904</v>
      </c>
      <c r="C78" t="s">
        <v>916</v>
      </c>
      <c r="D78" t="s">
        <v>917</v>
      </c>
    </row>
    <row r="79" spans="1:4">
      <c r="A79">
        <v>78</v>
      </c>
      <c r="B79" t="s">
        <v>904</v>
      </c>
      <c r="C79" t="s">
        <v>918</v>
      </c>
      <c r="D79" t="s">
        <v>919</v>
      </c>
    </row>
    <row r="80" spans="1:4">
      <c r="A80">
        <v>79</v>
      </c>
      <c r="B80" t="s">
        <v>904</v>
      </c>
      <c r="C80" t="s">
        <v>920</v>
      </c>
      <c r="D80" t="s">
        <v>921</v>
      </c>
    </row>
    <row r="81" spans="1:4">
      <c r="A81">
        <v>80</v>
      </c>
      <c r="B81" t="s">
        <v>904</v>
      </c>
      <c r="C81" t="s">
        <v>922</v>
      </c>
      <c r="D81" t="s">
        <v>923</v>
      </c>
    </row>
    <row r="82" spans="1:4">
      <c r="A82">
        <v>81</v>
      </c>
      <c r="B82" t="s">
        <v>924</v>
      </c>
      <c r="C82" t="s">
        <v>924</v>
      </c>
      <c r="D82" t="s">
        <v>925</v>
      </c>
    </row>
    <row r="83" spans="1:4">
      <c r="A83">
        <v>82</v>
      </c>
      <c r="B83" t="s">
        <v>926</v>
      </c>
      <c r="C83" t="s">
        <v>926</v>
      </c>
      <c r="D83" t="s">
        <v>927</v>
      </c>
    </row>
    <row r="84" spans="1:4">
      <c r="A84">
        <v>83</v>
      </c>
      <c r="B84" t="s">
        <v>926</v>
      </c>
      <c r="C84" t="s">
        <v>928</v>
      </c>
      <c r="D84" t="s">
        <v>929</v>
      </c>
    </row>
    <row r="85" spans="1:4">
      <c r="A85">
        <v>84</v>
      </c>
      <c r="B85" t="s">
        <v>926</v>
      </c>
      <c r="C85" t="s">
        <v>930</v>
      </c>
      <c r="D85" t="s">
        <v>931</v>
      </c>
    </row>
    <row r="86" spans="1:4">
      <c r="A86">
        <v>85</v>
      </c>
      <c r="B86" t="s">
        <v>926</v>
      </c>
      <c r="C86" t="s">
        <v>932</v>
      </c>
      <c r="D86" t="s">
        <v>933</v>
      </c>
    </row>
    <row r="87" spans="1:4">
      <c r="A87">
        <v>86</v>
      </c>
      <c r="B87" t="s">
        <v>926</v>
      </c>
      <c r="C87" t="s">
        <v>934</v>
      </c>
      <c r="D87" t="s">
        <v>935</v>
      </c>
    </row>
    <row r="88" spans="1:4">
      <c r="A88">
        <v>87</v>
      </c>
      <c r="B88" t="s">
        <v>926</v>
      </c>
      <c r="C88" t="s">
        <v>936</v>
      </c>
      <c r="D88" t="s">
        <v>937</v>
      </c>
    </row>
    <row r="89" spans="1:4">
      <c r="A89">
        <v>88</v>
      </c>
      <c r="B89" t="s">
        <v>926</v>
      </c>
      <c r="C89" t="s">
        <v>938</v>
      </c>
      <c r="D89" t="s">
        <v>939</v>
      </c>
    </row>
    <row r="90" spans="1:4">
      <c r="A90">
        <v>89</v>
      </c>
      <c r="B90" t="s">
        <v>926</v>
      </c>
      <c r="C90" t="s">
        <v>940</v>
      </c>
      <c r="D90" t="s">
        <v>941</v>
      </c>
    </row>
    <row r="91" spans="1:4">
      <c r="A91">
        <v>90</v>
      </c>
      <c r="B91" t="s">
        <v>926</v>
      </c>
      <c r="C91" t="s">
        <v>942</v>
      </c>
      <c r="D91" t="s">
        <v>943</v>
      </c>
    </row>
    <row r="92" spans="1:4">
      <c r="A92">
        <v>91</v>
      </c>
      <c r="B92" t="s">
        <v>926</v>
      </c>
      <c r="C92" t="s">
        <v>944</v>
      </c>
      <c r="D92" t="s">
        <v>945</v>
      </c>
    </row>
    <row r="93" spans="1:4">
      <c r="A93">
        <v>92</v>
      </c>
      <c r="B93" t="s">
        <v>926</v>
      </c>
      <c r="C93" t="s">
        <v>946</v>
      </c>
      <c r="D93" t="s">
        <v>947</v>
      </c>
    </row>
    <row r="94" spans="1:4">
      <c r="A94">
        <v>93</v>
      </c>
      <c r="B94" t="s">
        <v>926</v>
      </c>
      <c r="C94" t="s">
        <v>948</v>
      </c>
      <c r="D94" t="s">
        <v>949</v>
      </c>
    </row>
    <row r="95" spans="1:4">
      <c r="A95">
        <v>94</v>
      </c>
      <c r="B95" t="s">
        <v>950</v>
      </c>
      <c r="C95" t="s">
        <v>950</v>
      </c>
      <c r="D95" t="s">
        <v>951</v>
      </c>
    </row>
    <row r="96" spans="1:4">
      <c r="A96">
        <v>95</v>
      </c>
      <c r="B96" t="s">
        <v>953</v>
      </c>
      <c r="C96" t="s">
        <v>953</v>
      </c>
      <c r="D96" t="s">
        <v>954</v>
      </c>
    </row>
    <row r="97" spans="1:4">
      <c r="A97">
        <v>96</v>
      </c>
      <c r="B97" t="s">
        <v>955</v>
      </c>
      <c r="C97" t="s">
        <v>957</v>
      </c>
      <c r="D97" t="s">
        <v>958</v>
      </c>
    </row>
    <row r="98" spans="1:4">
      <c r="A98">
        <v>97</v>
      </c>
      <c r="B98" t="s">
        <v>955</v>
      </c>
      <c r="C98" t="s">
        <v>852</v>
      </c>
      <c r="D98" t="s">
        <v>959</v>
      </c>
    </row>
    <row r="99" spans="1:4">
      <c r="A99">
        <v>98</v>
      </c>
      <c r="B99" t="s">
        <v>955</v>
      </c>
      <c r="C99" t="s">
        <v>960</v>
      </c>
      <c r="D99" t="s">
        <v>961</v>
      </c>
    </row>
    <row r="100" spans="1:4">
      <c r="A100">
        <v>99</v>
      </c>
      <c r="B100" t="s">
        <v>955</v>
      </c>
      <c r="C100" t="s">
        <v>962</v>
      </c>
      <c r="D100" t="s">
        <v>963</v>
      </c>
    </row>
    <row r="101" spans="1:4">
      <c r="A101">
        <v>100</v>
      </c>
      <c r="B101" t="s">
        <v>955</v>
      </c>
      <c r="C101" t="s">
        <v>955</v>
      </c>
      <c r="D101" t="s">
        <v>956</v>
      </c>
    </row>
    <row r="102" spans="1:4">
      <c r="A102">
        <v>101</v>
      </c>
      <c r="B102" t="s">
        <v>955</v>
      </c>
      <c r="C102" t="s">
        <v>964</v>
      </c>
      <c r="D102" t="s">
        <v>965</v>
      </c>
    </row>
    <row r="103" spans="1:4">
      <c r="A103">
        <v>102</v>
      </c>
      <c r="B103" t="s">
        <v>955</v>
      </c>
      <c r="C103" t="s">
        <v>966</v>
      </c>
      <c r="D103" t="s">
        <v>967</v>
      </c>
    </row>
    <row r="104" spans="1:4">
      <c r="A104">
        <v>103</v>
      </c>
      <c r="B104" t="s">
        <v>955</v>
      </c>
      <c r="C104" t="s">
        <v>968</v>
      </c>
      <c r="D104" t="s">
        <v>969</v>
      </c>
    </row>
    <row r="105" spans="1:4">
      <c r="A105">
        <v>104</v>
      </c>
      <c r="B105" t="s">
        <v>955</v>
      </c>
      <c r="C105" t="s">
        <v>970</v>
      </c>
      <c r="D105" t="s">
        <v>971</v>
      </c>
    </row>
    <row r="106" spans="1:4">
      <c r="A106">
        <v>105</v>
      </c>
      <c r="B106" t="s">
        <v>955</v>
      </c>
      <c r="C106" t="s">
        <v>972</v>
      </c>
      <c r="D106" t="s">
        <v>973</v>
      </c>
    </row>
    <row r="107" spans="1:4">
      <c r="A107">
        <v>106</v>
      </c>
      <c r="B107" t="s">
        <v>955</v>
      </c>
      <c r="C107" t="s">
        <v>974</v>
      </c>
      <c r="D107" t="s">
        <v>975</v>
      </c>
    </row>
    <row r="108" spans="1:4">
      <c r="A108">
        <v>107</v>
      </c>
      <c r="B108" t="s">
        <v>955</v>
      </c>
      <c r="C108" t="s">
        <v>976</v>
      </c>
      <c r="D108" t="s">
        <v>977</v>
      </c>
    </row>
    <row r="109" spans="1:4">
      <c r="A109">
        <v>108</v>
      </c>
      <c r="B109" t="s">
        <v>978</v>
      </c>
      <c r="C109" t="s">
        <v>978</v>
      </c>
      <c r="D109" t="s">
        <v>979</v>
      </c>
    </row>
    <row r="110" spans="1:4">
      <c r="A110">
        <v>109</v>
      </c>
      <c r="B110" t="s">
        <v>980</v>
      </c>
      <c r="C110" t="s">
        <v>982</v>
      </c>
      <c r="D110" t="s">
        <v>983</v>
      </c>
    </row>
    <row r="111" spans="1:4">
      <c r="A111">
        <v>110</v>
      </c>
      <c r="B111" t="s">
        <v>980</v>
      </c>
      <c r="C111" t="s">
        <v>984</v>
      </c>
      <c r="D111" t="s">
        <v>985</v>
      </c>
    </row>
    <row r="112" spans="1:4">
      <c r="A112">
        <v>111</v>
      </c>
      <c r="B112" t="s">
        <v>980</v>
      </c>
      <c r="C112" t="s">
        <v>980</v>
      </c>
      <c r="D112" t="s">
        <v>981</v>
      </c>
    </row>
    <row r="113" spans="1:4">
      <c r="A113">
        <v>112</v>
      </c>
      <c r="B113" t="s">
        <v>980</v>
      </c>
      <c r="C113" t="s">
        <v>986</v>
      </c>
      <c r="D113" t="s">
        <v>987</v>
      </c>
    </row>
    <row r="114" spans="1:4">
      <c r="A114">
        <v>113</v>
      </c>
      <c r="B114" t="s">
        <v>980</v>
      </c>
      <c r="C114" t="s">
        <v>988</v>
      </c>
      <c r="D114" t="s">
        <v>989</v>
      </c>
    </row>
    <row r="115" spans="1:4">
      <c r="A115">
        <v>114</v>
      </c>
      <c r="B115" t="s">
        <v>980</v>
      </c>
      <c r="C115" t="s">
        <v>990</v>
      </c>
      <c r="D115" t="s">
        <v>991</v>
      </c>
    </row>
    <row r="116" spans="1:4">
      <c r="A116">
        <v>115</v>
      </c>
      <c r="B116" t="s">
        <v>980</v>
      </c>
      <c r="C116" t="s">
        <v>992</v>
      </c>
      <c r="D116" t="s">
        <v>993</v>
      </c>
    </row>
    <row r="117" spans="1:4">
      <c r="A117">
        <v>116</v>
      </c>
      <c r="B117" t="s">
        <v>994</v>
      </c>
      <c r="C117" t="s">
        <v>994</v>
      </c>
      <c r="D117" t="s">
        <v>995</v>
      </c>
    </row>
    <row r="118" spans="1:4">
      <c r="A118">
        <v>117</v>
      </c>
      <c r="B118" t="s">
        <v>996</v>
      </c>
      <c r="C118" t="s">
        <v>998</v>
      </c>
      <c r="D118" t="s">
        <v>999</v>
      </c>
    </row>
    <row r="119" spans="1:4">
      <c r="A119">
        <v>118</v>
      </c>
      <c r="B119" t="s">
        <v>996</v>
      </c>
      <c r="C119" t="s">
        <v>1000</v>
      </c>
      <c r="D119" t="s">
        <v>1001</v>
      </c>
    </row>
    <row r="120" spans="1:4">
      <c r="A120">
        <v>119</v>
      </c>
      <c r="B120" t="s">
        <v>996</v>
      </c>
      <c r="C120" t="s">
        <v>996</v>
      </c>
      <c r="D120" t="s">
        <v>997</v>
      </c>
    </row>
    <row r="121" spans="1:4">
      <c r="A121">
        <v>120</v>
      </c>
      <c r="B121" t="s">
        <v>996</v>
      </c>
      <c r="C121" t="s">
        <v>1002</v>
      </c>
      <c r="D121" t="s">
        <v>1003</v>
      </c>
    </row>
    <row r="122" spans="1:4">
      <c r="A122">
        <v>121</v>
      </c>
      <c r="B122" t="s">
        <v>996</v>
      </c>
      <c r="C122" t="s">
        <v>1004</v>
      </c>
      <c r="D122" t="s">
        <v>1005</v>
      </c>
    </row>
    <row r="123" spans="1:4">
      <c r="A123">
        <v>122</v>
      </c>
      <c r="B123" t="s">
        <v>996</v>
      </c>
      <c r="C123" t="s">
        <v>1006</v>
      </c>
      <c r="D123" t="s">
        <v>1007</v>
      </c>
    </row>
    <row r="124" spans="1:4">
      <c r="A124">
        <v>123</v>
      </c>
      <c r="B124" t="s">
        <v>996</v>
      </c>
      <c r="C124" t="s">
        <v>1008</v>
      </c>
      <c r="D124" t="s">
        <v>1009</v>
      </c>
    </row>
    <row r="125" spans="1:4">
      <c r="A125">
        <v>124</v>
      </c>
      <c r="B125" t="s">
        <v>996</v>
      </c>
      <c r="C125" t="s">
        <v>1010</v>
      </c>
      <c r="D125" t="s">
        <v>1011</v>
      </c>
    </row>
    <row r="126" spans="1:4">
      <c r="A126">
        <v>125</v>
      </c>
      <c r="B126" t="s">
        <v>996</v>
      </c>
      <c r="C126" t="s">
        <v>1012</v>
      </c>
      <c r="D126" t="s">
        <v>1013</v>
      </c>
    </row>
    <row r="127" spans="1:4">
      <c r="A127">
        <v>126</v>
      </c>
      <c r="B127" t="s">
        <v>996</v>
      </c>
      <c r="C127" t="s">
        <v>1014</v>
      </c>
      <c r="D127" t="s">
        <v>1015</v>
      </c>
    </row>
    <row r="128" spans="1:4">
      <c r="A128">
        <v>127</v>
      </c>
      <c r="B128" t="s">
        <v>996</v>
      </c>
      <c r="C128" t="s">
        <v>1016</v>
      </c>
      <c r="D128" t="s">
        <v>1017</v>
      </c>
    </row>
    <row r="129" spans="1:4">
      <c r="A129">
        <v>128</v>
      </c>
      <c r="B129" t="s">
        <v>996</v>
      </c>
      <c r="C129" t="s">
        <v>1018</v>
      </c>
      <c r="D129" t="s">
        <v>1019</v>
      </c>
    </row>
    <row r="130" spans="1:4">
      <c r="A130">
        <v>129</v>
      </c>
      <c r="B130" t="s">
        <v>996</v>
      </c>
      <c r="C130" t="s">
        <v>1020</v>
      </c>
      <c r="D130" t="s">
        <v>1021</v>
      </c>
    </row>
    <row r="131" spans="1:4">
      <c r="A131">
        <v>130</v>
      </c>
      <c r="B131" t="s">
        <v>1022</v>
      </c>
      <c r="C131" t="s">
        <v>1022</v>
      </c>
      <c r="D131" t="s">
        <v>1023</v>
      </c>
    </row>
    <row r="132" spans="1:4">
      <c r="A132">
        <v>131</v>
      </c>
      <c r="B132" t="s">
        <v>1024</v>
      </c>
      <c r="C132" t="s">
        <v>1026</v>
      </c>
      <c r="D132" t="s">
        <v>1027</v>
      </c>
    </row>
    <row r="133" spans="1:4">
      <c r="A133">
        <v>132</v>
      </c>
      <c r="B133" t="s">
        <v>1024</v>
      </c>
      <c r="C133" t="s">
        <v>1028</v>
      </c>
      <c r="D133" t="s">
        <v>1029</v>
      </c>
    </row>
    <row r="134" spans="1:4">
      <c r="A134">
        <v>133</v>
      </c>
      <c r="B134" t="s">
        <v>1024</v>
      </c>
      <c r="C134" t="s">
        <v>1024</v>
      </c>
      <c r="D134" t="s">
        <v>1025</v>
      </c>
    </row>
    <row r="135" spans="1:4">
      <c r="A135">
        <v>134</v>
      </c>
      <c r="B135" t="s">
        <v>1024</v>
      </c>
      <c r="C135" t="s">
        <v>1030</v>
      </c>
      <c r="D135" t="s">
        <v>1031</v>
      </c>
    </row>
    <row r="136" spans="1:4">
      <c r="A136">
        <v>135</v>
      </c>
      <c r="B136" t="s">
        <v>1024</v>
      </c>
      <c r="C136" t="s">
        <v>1032</v>
      </c>
      <c r="D136" t="s">
        <v>1033</v>
      </c>
    </row>
    <row r="137" spans="1:4">
      <c r="A137">
        <v>136</v>
      </c>
      <c r="B137" t="s">
        <v>1024</v>
      </c>
      <c r="C137" t="s">
        <v>1034</v>
      </c>
      <c r="D137" t="s">
        <v>1035</v>
      </c>
    </row>
    <row r="138" spans="1:4">
      <c r="A138">
        <v>137</v>
      </c>
      <c r="B138" t="s">
        <v>1024</v>
      </c>
      <c r="C138" t="s">
        <v>1036</v>
      </c>
      <c r="D138" t="s">
        <v>1037</v>
      </c>
    </row>
    <row r="139" spans="1:4">
      <c r="A139">
        <v>138</v>
      </c>
      <c r="B139" t="s">
        <v>1024</v>
      </c>
      <c r="C139" t="s">
        <v>1038</v>
      </c>
      <c r="D139" t="s">
        <v>1039</v>
      </c>
    </row>
    <row r="140" spans="1:4">
      <c r="A140">
        <v>139</v>
      </c>
      <c r="B140" t="s">
        <v>1024</v>
      </c>
      <c r="C140" t="s">
        <v>1040</v>
      </c>
      <c r="D140" t="s">
        <v>1041</v>
      </c>
    </row>
    <row r="141" spans="1:4">
      <c r="A141">
        <v>140</v>
      </c>
      <c r="B141" t="s">
        <v>1024</v>
      </c>
      <c r="C141" t="s">
        <v>1042</v>
      </c>
      <c r="D141" t="s">
        <v>1043</v>
      </c>
    </row>
    <row r="142" spans="1:4">
      <c r="A142">
        <v>141</v>
      </c>
      <c r="B142" t="s">
        <v>1024</v>
      </c>
      <c r="C142" t="s">
        <v>1044</v>
      </c>
      <c r="D142" t="s">
        <v>1045</v>
      </c>
    </row>
    <row r="143" spans="1:4">
      <c r="A143">
        <v>142</v>
      </c>
      <c r="B143" t="s">
        <v>1046</v>
      </c>
      <c r="C143" t="s">
        <v>1046</v>
      </c>
      <c r="D143" t="s">
        <v>1047</v>
      </c>
    </row>
    <row r="144" spans="1:4">
      <c r="A144">
        <v>143</v>
      </c>
      <c r="B144" t="s">
        <v>1048</v>
      </c>
      <c r="C144" t="s">
        <v>1048</v>
      </c>
      <c r="D144" t="s">
        <v>1049</v>
      </c>
    </row>
    <row r="145" spans="1:4">
      <c r="A145">
        <v>144</v>
      </c>
      <c r="B145" t="s">
        <v>1050</v>
      </c>
      <c r="C145" t="s">
        <v>1050</v>
      </c>
      <c r="D145" t="s">
        <v>1051</v>
      </c>
    </row>
    <row r="146" spans="1:4">
      <c r="A146">
        <v>145</v>
      </c>
      <c r="B146" t="s">
        <v>1052</v>
      </c>
      <c r="C146" t="s">
        <v>1054</v>
      </c>
      <c r="D146" t="s">
        <v>1055</v>
      </c>
    </row>
    <row r="147" spans="1:4">
      <c r="A147">
        <v>146</v>
      </c>
      <c r="B147" t="s">
        <v>1052</v>
      </c>
      <c r="C147" t="s">
        <v>1056</v>
      </c>
      <c r="D147" t="s">
        <v>1057</v>
      </c>
    </row>
    <row r="148" spans="1:4">
      <c r="A148">
        <v>147</v>
      </c>
      <c r="B148" t="s">
        <v>1052</v>
      </c>
      <c r="C148" t="s">
        <v>1058</v>
      </c>
      <c r="D148" t="s">
        <v>1059</v>
      </c>
    </row>
    <row r="149" spans="1:4">
      <c r="A149">
        <v>148</v>
      </c>
      <c r="B149" t="s">
        <v>1052</v>
      </c>
      <c r="C149" t="s">
        <v>1060</v>
      </c>
      <c r="D149" t="s">
        <v>1061</v>
      </c>
    </row>
    <row r="150" spans="1:4">
      <c r="A150">
        <v>149</v>
      </c>
      <c r="B150" t="s">
        <v>1052</v>
      </c>
      <c r="C150" t="s">
        <v>1052</v>
      </c>
      <c r="D150" t="s">
        <v>1053</v>
      </c>
    </row>
    <row r="151" spans="1:4">
      <c r="A151">
        <v>150</v>
      </c>
      <c r="B151" t="s">
        <v>1052</v>
      </c>
      <c r="C151" t="s">
        <v>1062</v>
      </c>
      <c r="D151" t="s">
        <v>1063</v>
      </c>
    </row>
    <row r="152" spans="1:4">
      <c r="A152">
        <v>151</v>
      </c>
      <c r="B152" t="s">
        <v>1064</v>
      </c>
      <c r="C152" t="s">
        <v>1064</v>
      </c>
      <c r="D152" t="s">
        <v>1065</v>
      </c>
    </row>
    <row r="153" spans="1:4">
      <c r="A153">
        <v>152</v>
      </c>
      <c r="B153" t="s">
        <v>1066</v>
      </c>
      <c r="C153" t="s">
        <v>1066</v>
      </c>
      <c r="D153" t="s">
        <v>1067</v>
      </c>
    </row>
    <row r="154" spans="1:4">
      <c r="A154">
        <v>153</v>
      </c>
      <c r="B154" t="s">
        <v>1068</v>
      </c>
      <c r="C154" t="s">
        <v>1070</v>
      </c>
      <c r="D154" t="s">
        <v>1071</v>
      </c>
    </row>
    <row r="155" spans="1:4">
      <c r="A155">
        <v>154</v>
      </c>
      <c r="B155" t="s">
        <v>1068</v>
      </c>
      <c r="C155" t="s">
        <v>1068</v>
      </c>
      <c r="D155" t="s">
        <v>1069</v>
      </c>
    </row>
    <row r="156" spans="1:4">
      <c r="A156">
        <v>155</v>
      </c>
      <c r="B156" t="s">
        <v>1068</v>
      </c>
      <c r="C156" t="s">
        <v>1072</v>
      </c>
      <c r="D156" t="s">
        <v>1073</v>
      </c>
    </row>
    <row r="157" spans="1:4">
      <c r="A157">
        <v>156</v>
      </c>
      <c r="B157" t="s">
        <v>1068</v>
      </c>
      <c r="C157" t="s">
        <v>1074</v>
      </c>
      <c r="D157" t="s">
        <v>1075</v>
      </c>
    </row>
    <row r="158" spans="1:4">
      <c r="A158">
        <v>157</v>
      </c>
      <c r="B158" t="s">
        <v>1068</v>
      </c>
      <c r="C158" t="s">
        <v>1076</v>
      </c>
      <c r="D158" t="s">
        <v>1077</v>
      </c>
    </row>
    <row r="159" spans="1:4">
      <c r="A159">
        <v>158</v>
      </c>
      <c r="B159" t="s">
        <v>1068</v>
      </c>
      <c r="C159" t="s">
        <v>1078</v>
      </c>
      <c r="D159" t="s">
        <v>1079</v>
      </c>
    </row>
    <row r="160" spans="1:4">
      <c r="A160">
        <v>159</v>
      </c>
      <c r="B160" t="s">
        <v>1068</v>
      </c>
      <c r="C160" t="s">
        <v>1080</v>
      </c>
      <c r="D160" t="s">
        <v>1081</v>
      </c>
    </row>
    <row r="161" spans="1:4">
      <c r="A161">
        <v>160</v>
      </c>
      <c r="B161" t="s">
        <v>1082</v>
      </c>
      <c r="C161" t="s">
        <v>1082</v>
      </c>
      <c r="D161" t="s">
        <v>1083</v>
      </c>
    </row>
    <row r="162" spans="1:4">
      <c r="A162">
        <v>161</v>
      </c>
      <c r="B162" t="s">
        <v>1084</v>
      </c>
      <c r="C162" t="s">
        <v>1086</v>
      </c>
      <c r="D162" t="s">
        <v>1087</v>
      </c>
    </row>
    <row r="163" spans="1:4">
      <c r="A163">
        <v>162</v>
      </c>
      <c r="B163" t="s">
        <v>1084</v>
      </c>
      <c r="C163" t="s">
        <v>1088</v>
      </c>
      <c r="D163" t="s">
        <v>1089</v>
      </c>
    </row>
    <row r="164" spans="1:4">
      <c r="A164">
        <v>163</v>
      </c>
      <c r="B164" t="s">
        <v>1084</v>
      </c>
      <c r="C164" t="s">
        <v>1090</v>
      </c>
      <c r="D164" t="s">
        <v>1091</v>
      </c>
    </row>
    <row r="165" spans="1:4">
      <c r="A165">
        <v>164</v>
      </c>
      <c r="B165" t="s">
        <v>1084</v>
      </c>
      <c r="C165" t="s">
        <v>1092</v>
      </c>
      <c r="D165" t="s">
        <v>1093</v>
      </c>
    </row>
    <row r="166" spans="1:4">
      <c r="A166">
        <v>165</v>
      </c>
      <c r="B166" t="s">
        <v>1084</v>
      </c>
      <c r="C166" t="s">
        <v>1084</v>
      </c>
      <c r="D166" t="s">
        <v>1085</v>
      </c>
    </row>
    <row r="167" spans="1:4">
      <c r="A167">
        <v>166</v>
      </c>
      <c r="B167" t="s">
        <v>1084</v>
      </c>
      <c r="C167" t="s">
        <v>1094</v>
      </c>
      <c r="D167" t="s">
        <v>1095</v>
      </c>
    </row>
    <row r="168" spans="1:4">
      <c r="A168">
        <v>167</v>
      </c>
      <c r="B168" t="s">
        <v>1084</v>
      </c>
      <c r="C168" t="s">
        <v>1096</v>
      </c>
      <c r="D168" t="s">
        <v>1097</v>
      </c>
    </row>
    <row r="169" spans="1:4">
      <c r="A169">
        <v>168</v>
      </c>
      <c r="B169" t="s">
        <v>1084</v>
      </c>
      <c r="C169" t="s">
        <v>1098</v>
      </c>
      <c r="D169" t="s">
        <v>1099</v>
      </c>
    </row>
    <row r="170" spans="1:4">
      <c r="A170">
        <v>169</v>
      </c>
      <c r="B170" t="s">
        <v>1084</v>
      </c>
      <c r="C170" t="s">
        <v>1100</v>
      </c>
      <c r="D170" t="s">
        <v>1101</v>
      </c>
    </row>
    <row r="171" spans="1:4">
      <c r="A171">
        <v>170</v>
      </c>
      <c r="B171" t="s">
        <v>1084</v>
      </c>
      <c r="C171" t="s">
        <v>1102</v>
      </c>
      <c r="D171" t="s">
        <v>1103</v>
      </c>
    </row>
    <row r="172" spans="1:4">
      <c r="A172">
        <v>171</v>
      </c>
      <c r="B172" t="s">
        <v>1084</v>
      </c>
      <c r="C172" t="s">
        <v>1104</v>
      </c>
      <c r="D172" t="s">
        <v>1105</v>
      </c>
    </row>
    <row r="173" spans="1:4">
      <c r="A173">
        <v>172</v>
      </c>
      <c r="B173" t="s">
        <v>1084</v>
      </c>
      <c r="C173" t="s">
        <v>1106</v>
      </c>
      <c r="D173" t="s">
        <v>1107</v>
      </c>
    </row>
    <row r="174" spans="1:4">
      <c r="A174">
        <v>173</v>
      </c>
      <c r="B174" t="s">
        <v>1084</v>
      </c>
      <c r="C174" t="s">
        <v>1108</v>
      </c>
      <c r="D174" t="s">
        <v>1109</v>
      </c>
    </row>
    <row r="175" spans="1:4">
      <c r="A175">
        <v>174</v>
      </c>
      <c r="B175" t="s">
        <v>1110</v>
      </c>
      <c r="C175" t="s">
        <v>1110</v>
      </c>
      <c r="D175" t="s">
        <v>1111</v>
      </c>
    </row>
    <row r="176" spans="1:4">
      <c r="A176">
        <v>175</v>
      </c>
      <c r="B176" t="s">
        <v>1112</v>
      </c>
      <c r="C176" t="s">
        <v>1114</v>
      </c>
      <c r="D176" t="s">
        <v>1115</v>
      </c>
    </row>
    <row r="177" spans="1:4">
      <c r="A177">
        <v>176</v>
      </c>
      <c r="B177" t="s">
        <v>1112</v>
      </c>
      <c r="C177" t="s">
        <v>1116</v>
      </c>
      <c r="D177" t="s">
        <v>1117</v>
      </c>
    </row>
    <row r="178" spans="1:4">
      <c r="A178">
        <v>177</v>
      </c>
      <c r="B178" t="s">
        <v>1112</v>
      </c>
      <c r="C178" t="s">
        <v>1118</v>
      </c>
      <c r="D178" t="s">
        <v>1119</v>
      </c>
    </row>
    <row r="179" spans="1:4">
      <c r="A179">
        <v>178</v>
      </c>
      <c r="B179" t="s">
        <v>1112</v>
      </c>
      <c r="C179" t="s">
        <v>1120</v>
      </c>
      <c r="D179" t="s">
        <v>1121</v>
      </c>
    </row>
    <row r="180" spans="1:4">
      <c r="A180">
        <v>179</v>
      </c>
      <c r="B180" t="s">
        <v>1112</v>
      </c>
      <c r="C180" t="s">
        <v>1122</v>
      </c>
      <c r="D180" t="s">
        <v>1123</v>
      </c>
    </row>
    <row r="181" spans="1:4">
      <c r="A181">
        <v>180</v>
      </c>
      <c r="B181" t="s">
        <v>1112</v>
      </c>
      <c r="C181" t="s">
        <v>1124</v>
      </c>
      <c r="D181" t="s">
        <v>1125</v>
      </c>
    </row>
    <row r="182" spans="1:4">
      <c r="A182">
        <v>181</v>
      </c>
      <c r="B182" t="s">
        <v>1112</v>
      </c>
      <c r="C182" t="s">
        <v>1126</v>
      </c>
      <c r="D182" t="s">
        <v>1127</v>
      </c>
    </row>
    <row r="183" spans="1:4">
      <c r="A183">
        <v>182</v>
      </c>
      <c r="B183" t="s">
        <v>1112</v>
      </c>
      <c r="C183" t="s">
        <v>1112</v>
      </c>
      <c r="D183" t="s">
        <v>1113</v>
      </c>
    </row>
    <row r="184" spans="1:4">
      <c r="A184">
        <v>183</v>
      </c>
      <c r="B184" t="s">
        <v>1112</v>
      </c>
      <c r="C184" t="s">
        <v>1128</v>
      </c>
      <c r="D184" t="s">
        <v>1129</v>
      </c>
    </row>
    <row r="185" spans="1:4">
      <c r="A185">
        <v>184</v>
      </c>
      <c r="B185" t="s">
        <v>1112</v>
      </c>
      <c r="C185" t="s">
        <v>1130</v>
      </c>
      <c r="D185" t="s">
        <v>1131</v>
      </c>
    </row>
    <row r="186" spans="1:4">
      <c r="A186">
        <v>185</v>
      </c>
      <c r="B186" t="s">
        <v>1112</v>
      </c>
      <c r="C186" t="s">
        <v>1132</v>
      </c>
      <c r="D186" t="s">
        <v>1133</v>
      </c>
    </row>
    <row r="187" spans="1:4">
      <c r="A187">
        <v>186</v>
      </c>
      <c r="B187" t="s">
        <v>1112</v>
      </c>
      <c r="C187" t="s">
        <v>1134</v>
      </c>
      <c r="D187" t="s">
        <v>1135</v>
      </c>
    </row>
    <row r="188" spans="1:4">
      <c r="A188">
        <v>187</v>
      </c>
      <c r="B188" t="s">
        <v>1112</v>
      </c>
      <c r="C188" t="s">
        <v>1136</v>
      </c>
      <c r="D188" t="s">
        <v>1137</v>
      </c>
    </row>
    <row r="189" spans="1:4">
      <c r="A189">
        <v>188</v>
      </c>
      <c r="B189" t="s">
        <v>1112</v>
      </c>
      <c r="C189" t="s">
        <v>807</v>
      </c>
      <c r="D189" t="s">
        <v>1138</v>
      </c>
    </row>
    <row r="190" spans="1:4">
      <c r="A190">
        <v>189</v>
      </c>
      <c r="B190" t="s">
        <v>1112</v>
      </c>
      <c r="C190" t="s">
        <v>1139</v>
      </c>
      <c r="D190" t="s">
        <v>1140</v>
      </c>
    </row>
    <row r="191" spans="1:4">
      <c r="A191">
        <v>190</v>
      </c>
      <c r="B191" t="s">
        <v>1142</v>
      </c>
      <c r="C191" t="s">
        <v>1142</v>
      </c>
      <c r="D191" t="s">
        <v>1143</v>
      </c>
    </row>
    <row r="192" spans="1:4">
      <c r="A192">
        <v>191</v>
      </c>
      <c r="B192" t="s">
        <v>1144</v>
      </c>
      <c r="C192" t="s">
        <v>1146</v>
      </c>
      <c r="D192" t="s">
        <v>1147</v>
      </c>
    </row>
    <row r="193" spans="1:4">
      <c r="A193">
        <v>192</v>
      </c>
      <c r="B193" t="s">
        <v>1144</v>
      </c>
      <c r="C193" t="s">
        <v>1148</v>
      </c>
      <c r="D193" t="s">
        <v>1149</v>
      </c>
    </row>
    <row r="194" spans="1:4">
      <c r="A194">
        <v>193</v>
      </c>
      <c r="B194" t="s">
        <v>1144</v>
      </c>
      <c r="C194" t="s">
        <v>1150</v>
      </c>
      <c r="D194" t="s">
        <v>1151</v>
      </c>
    </row>
    <row r="195" spans="1:4">
      <c r="A195">
        <v>194</v>
      </c>
      <c r="B195" t="s">
        <v>1144</v>
      </c>
      <c r="C195" t="s">
        <v>1152</v>
      </c>
      <c r="D195" t="s">
        <v>1153</v>
      </c>
    </row>
    <row r="196" spans="1:4">
      <c r="A196">
        <v>195</v>
      </c>
      <c r="B196" t="s">
        <v>1144</v>
      </c>
      <c r="C196" t="s">
        <v>847</v>
      </c>
      <c r="D196" t="s">
        <v>1154</v>
      </c>
    </row>
    <row r="197" spans="1:4">
      <c r="A197">
        <v>196</v>
      </c>
      <c r="B197" t="s">
        <v>1144</v>
      </c>
      <c r="C197" t="s">
        <v>1144</v>
      </c>
      <c r="D197" t="s">
        <v>1145</v>
      </c>
    </row>
    <row r="198" spans="1:4">
      <c r="A198">
        <v>197</v>
      </c>
      <c r="B198" t="s">
        <v>1144</v>
      </c>
      <c r="C198" t="s">
        <v>1155</v>
      </c>
      <c r="D198" t="s">
        <v>1156</v>
      </c>
    </row>
    <row r="199" spans="1:4">
      <c r="A199">
        <v>198</v>
      </c>
      <c r="B199" t="s">
        <v>1144</v>
      </c>
      <c r="C199" t="s">
        <v>1157</v>
      </c>
      <c r="D199" t="s">
        <v>1158</v>
      </c>
    </row>
    <row r="200" spans="1:4">
      <c r="A200">
        <v>199</v>
      </c>
      <c r="B200" t="s">
        <v>1144</v>
      </c>
      <c r="C200" t="s">
        <v>1159</v>
      </c>
      <c r="D200" t="s">
        <v>1160</v>
      </c>
    </row>
    <row r="201" spans="1:4">
      <c r="A201">
        <v>200</v>
      </c>
      <c r="B201" t="s">
        <v>1161</v>
      </c>
      <c r="C201" t="s">
        <v>1161</v>
      </c>
      <c r="D201" t="s">
        <v>1162</v>
      </c>
    </row>
    <row r="202" spans="1:4">
      <c r="A202">
        <v>201</v>
      </c>
      <c r="B202" t="s">
        <v>1163</v>
      </c>
      <c r="C202" t="s">
        <v>1163</v>
      </c>
      <c r="D202" t="s">
        <v>1164</v>
      </c>
    </row>
    <row r="203" spans="1:4">
      <c r="A203">
        <v>202</v>
      </c>
      <c r="B203" t="s">
        <v>1165</v>
      </c>
      <c r="C203" t="s">
        <v>1165</v>
      </c>
      <c r="D203" t="s">
        <v>1166</v>
      </c>
    </row>
    <row r="204" spans="1:4">
      <c r="A204">
        <v>203</v>
      </c>
      <c r="B204" t="s">
        <v>1167</v>
      </c>
      <c r="C204" t="s">
        <v>1167</v>
      </c>
      <c r="D204" t="s">
        <v>1168</v>
      </c>
    </row>
    <row r="205" spans="1:4">
      <c r="A205">
        <v>204</v>
      </c>
      <c r="B205" t="s">
        <v>1169</v>
      </c>
      <c r="C205" t="s">
        <v>1169</v>
      </c>
      <c r="D205" t="s">
        <v>1170</v>
      </c>
    </row>
    <row r="206" spans="1:4">
      <c r="A206">
        <v>205</v>
      </c>
      <c r="B206" t="s">
        <v>1171</v>
      </c>
      <c r="C206" t="s">
        <v>1173</v>
      </c>
      <c r="D206" t="s">
        <v>1174</v>
      </c>
    </row>
    <row r="207" spans="1:4">
      <c r="A207">
        <v>206</v>
      </c>
      <c r="B207" t="s">
        <v>1171</v>
      </c>
      <c r="C207" t="s">
        <v>1175</v>
      </c>
      <c r="D207" t="s">
        <v>1176</v>
      </c>
    </row>
    <row r="208" spans="1:4">
      <c r="A208">
        <v>207</v>
      </c>
      <c r="B208" t="s">
        <v>1171</v>
      </c>
      <c r="C208" t="s">
        <v>1177</v>
      </c>
      <c r="D208" t="s">
        <v>1178</v>
      </c>
    </row>
    <row r="209" spans="1:4">
      <c r="A209">
        <v>208</v>
      </c>
      <c r="B209" t="s">
        <v>1171</v>
      </c>
      <c r="C209" t="s">
        <v>952</v>
      </c>
      <c r="D209" t="s">
        <v>1179</v>
      </c>
    </row>
    <row r="210" spans="1:4">
      <c r="A210">
        <v>209</v>
      </c>
      <c r="B210" t="s">
        <v>1171</v>
      </c>
      <c r="C210" t="s">
        <v>1180</v>
      </c>
      <c r="D210" t="s">
        <v>1181</v>
      </c>
    </row>
    <row r="211" spans="1:4">
      <c r="A211">
        <v>210</v>
      </c>
      <c r="B211" t="s">
        <v>1171</v>
      </c>
      <c r="C211" t="s">
        <v>1096</v>
      </c>
      <c r="D211" t="s">
        <v>1182</v>
      </c>
    </row>
    <row r="212" spans="1:4">
      <c r="A212">
        <v>211</v>
      </c>
      <c r="B212" t="s">
        <v>1171</v>
      </c>
      <c r="C212" t="s">
        <v>1183</v>
      </c>
      <c r="D212" t="s">
        <v>1184</v>
      </c>
    </row>
    <row r="213" spans="1:4">
      <c r="A213">
        <v>212</v>
      </c>
      <c r="B213" t="s">
        <v>1171</v>
      </c>
      <c r="C213" t="s">
        <v>1185</v>
      </c>
      <c r="D213" t="s">
        <v>1186</v>
      </c>
    </row>
    <row r="214" spans="1:4">
      <c r="A214">
        <v>213</v>
      </c>
      <c r="B214" t="s">
        <v>1171</v>
      </c>
      <c r="C214" t="s">
        <v>1187</v>
      </c>
      <c r="D214" t="s">
        <v>1188</v>
      </c>
    </row>
    <row r="215" spans="1:4">
      <c r="A215">
        <v>214</v>
      </c>
      <c r="B215" t="s">
        <v>1171</v>
      </c>
      <c r="C215" t="s">
        <v>1171</v>
      </c>
      <c r="D215" t="s">
        <v>1172</v>
      </c>
    </row>
    <row r="216" spans="1:4">
      <c r="A216">
        <v>215</v>
      </c>
      <c r="B216" t="s">
        <v>1171</v>
      </c>
      <c r="C216" t="s">
        <v>1189</v>
      </c>
      <c r="D216" t="s">
        <v>1190</v>
      </c>
    </row>
    <row r="217" spans="1:4">
      <c r="A217">
        <v>216</v>
      </c>
      <c r="B217" t="s">
        <v>1171</v>
      </c>
      <c r="C217" t="s">
        <v>1191</v>
      </c>
      <c r="D217" t="s">
        <v>1192</v>
      </c>
    </row>
    <row r="218" spans="1:4">
      <c r="A218">
        <v>217</v>
      </c>
      <c r="B218" t="s">
        <v>1171</v>
      </c>
      <c r="C218" t="s">
        <v>1193</v>
      </c>
      <c r="D218" t="s">
        <v>1194</v>
      </c>
    </row>
    <row r="219" spans="1:4">
      <c r="A219">
        <v>218</v>
      </c>
      <c r="B219" t="s">
        <v>1195</v>
      </c>
      <c r="C219" t="s">
        <v>1195</v>
      </c>
      <c r="D219" t="s">
        <v>1196</v>
      </c>
    </row>
    <row r="220" spans="1:4">
      <c r="A220">
        <v>219</v>
      </c>
      <c r="B220" t="s">
        <v>1197</v>
      </c>
      <c r="C220" t="s">
        <v>1197</v>
      </c>
      <c r="D220" t="s">
        <v>1198</v>
      </c>
    </row>
    <row r="221" spans="1:4">
      <c r="A221">
        <v>220</v>
      </c>
      <c r="B221" t="s">
        <v>1199</v>
      </c>
      <c r="C221" t="s">
        <v>1199</v>
      </c>
      <c r="D221" t="s">
        <v>1200</v>
      </c>
    </row>
    <row r="222" spans="1:4">
      <c r="A222">
        <v>221</v>
      </c>
      <c r="B222" t="s">
        <v>1201</v>
      </c>
      <c r="C222" t="s">
        <v>1203</v>
      </c>
      <c r="D222" t="s">
        <v>1204</v>
      </c>
    </row>
    <row r="223" spans="1:4">
      <c r="A223">
        <v>222</v>
      </c>
      <c r="B223" t="s">
        <v>1201</v>
      </c>
      <c r="C223" t="s">
        <v>1205</v>
      </c>
      <c r="D223" t="s">
        <v>1206</v>
      </c>
    </row>
    <row r="224" spans="1:4">
      <c r="A224">
        <v>223</v>
      </c>
      <c r="B224" t="s">
        <v>1201</v>
      </c>
      <c r="C224" t="s">
        <v>852</v>
      </c>
      <c r="D224" t="s">
        <v>1207</v>
      </c>
    </row>
    <row r="225" spans="1:4">
      <c r="A225">
        <v>224</v>
      </c>
      <c r="B225" t="s">
        <v>1201</v>
      </c>
      <c r="C225" t="s">
        <v>1208</v>
      </c>
      <c r="D225" t="s">
        <v>1209</v>
      </c>
    </row>
    <row r="226" spans="1:4">
      <c r="A226">
        <v>225</v>
      </c>
      <c r="B226" t="s">
        <v>1201</v>
      </c>
      <c r="C226" t="s">
        <v>1210</v>
      </c>
      <c r="D226" t="s">
        <v>1211</v>
      </c>
    </row>
    <row r="227" spans="1:4">
      <c r="A227">
        <v>226</v>
      </c>
      <c r="B227" t="s">
        <v>1201</v>
      </c>
      <c r="C227" t="s">
        <v>1212</v>
      </c>
      <c r="D227" t="s">
        <v>1213</v>
      </c>
    </row>
    <row r="228" spans="1:4">
      <c r="A228">
        <v>227</v>
      </c>
      <c r="B228" t="s">
        <v>1201</v>
      </c>
      <c r="C228" t="s">
        <v>847</v>
      </c>
      <c r="D228" t="s">
        <v>1214</v>
      </c>
    </row>
    <row r="229" spans="1:4">
      <c r="A229">
        <v>228</v>
      </c>
      <c r="B229" t="s">
        <v>1201</v>
      </c>
      <c r="C229" t="s">
        <v>1215</v>
      </c>
      <c r="D229" t="s">
        <v>1216</v>
      </c>
    </row>
    <row r="230" spans="1:4">
      <c r="A230">
        <v>229</v>
      </c>
      <c r="B230" t="s">
        <v>1201</v>
      </c>
      <c r="C230" t="s">
        <v>1201</v>
      </c>
      <c r="D230" t="s">
        <v>1202</v>
      </c>
    </row>
    <row r="231" spans="1:4">
      <c r="A231">
        <v>230</v>
      </c>
      <c r="B231" t="s">
        <v>1201</v>
      </c>
      <c r="C231" t="s">
        <v>1217</v>
      </c>
      <c r="D231" t="s">
        <v>1218</v>
      </c>
    </row>
    <row r="232" spans="1:4">
      <c r="A232">
        <v>231</v>
      </c>
      <c r="B232" t="s">
        <v>1201</v>
      </c>
      <c r="C232" t="s">
        <v>1219</v>
      </c>
      <c r="D232" t="s">
        <v>1220</v>
      </c>
    </row>
    <row r="233" spans="1:4">
      <c r="A233">
        <v>232</v>
      </c>
      <c r="B233" t="s">
        <v>1201</v>
      </c>
      <c r="C233" t="s">
        <v>1221</v>
      </c>
      <c r="D233" t="s">
        <v>1222</v>
      </c>
    </row>
    <row r="234" spans="1:4">
      <c r="A234">
        <v>233</v>
      </c>
      <c r="B234" t="s">
        <v>1223</v>
      </c>
      <c r="C234" t="s">
        <v>1223</v>
      </c>
      <c r="D234" t="s">
        <v>1224</v>
      </c>
    </row>
    <row r="235" spans="1:4">
      <c r="A235">
        <v>234</v>
      </c>
      <c r="B235" t="s">
        <v>1225</v>
      </c>
      <c r="C235" t="s">
        <v>1227</v>
      </c>
      <c r="D235" t="s">
        <v>1228</v>
      </c>
    </row>
    <row r="236" spans="1:4">
      <c r="A236">
        <v>235</v>
      </c>
      <c r="B236" t="s">
        <v>1225</v>
      </c>
      <c r="C236" t="s">
        <v>1229</v>
      </c>
      <c r="D236" t="s">
        <v>1230</v>
      </c>
    </row>
    <row r="237" spans="1:4">
      <c r="A237">
        <v>236</v>
      </c>
      <c r="B237" t="s">
        <v>1225</v>
      </c>
      <c r="C237" t="s">
        <v>1231</v>
      </c>
      <c r="D237" t="s">
        <v>1232</v>
      </c>
    </row>
    <row r="238" spans="1:4">
      <c r="A238">
        <v>237</v>
      </c>
      <c r="B238" t="s">
        <v>1225</v>
      </c>
      <c r="C238" t="s">
        <v>1233</v>
      </c>
      <c r="D238" t="s">
        <v>1234</v>
      </c>
    </row>
    <row r="239" spans="1:4">
      <c r="A239">
        <v>238</v>
      </c>
      <c r="B239" t="s">
        <v>1225</v>
      </c>
      <c r="C239" t="s">
        <v>1235</v>
      </c>
      <c r="D239" t="s">
        <v>1236</v>
      </c>
    </row>
    <row r="240" spans="1:4">
      <c r="A240">
        <v>239</v>
      </c>
      <c r="B240" t="s">
        <v>1225</v>
      </c>
      <c r="C240" t="s">
        <v>1141</v>
      </c>
      <c r="D240" t="s">
        <v>1237</v>
      </c>
    </row>
    <row r="241" spans="1:4">
      <c r="A241">
        <v>240</v>
      </c>
      <c r="B241" t="s">
        <v>1225</v>
      </c>
      <c r="C241" t="s">
        <v>1225</v>
      </c>
      <c r="D241" t="s">
        <v>1226</v>
      </c>
    </row>
    <row r="242" spans="1:4">
      <c r="A242">
        <v>241</v>
      </c>
      <c r="B242" t="s">
        <v>1225</v>
      </c>
      <c r="C242" t="s">
        <v>1238</v>
      </c>
      <c r="D242" t="s">
        <v>1239</v>
      </c>
    </row>
    <row r="243" spans="1:4">
      <c r="A243">
        <v>242</v>
      </c>
      <c r="B243" t="s">
        <v>1240</v>
      </c>
      <c r="C243" t="s">
        <v>1240</v>
      </c>
      <c r="D243" t="s">
        <v>1241</v>
      </c>
    </row>
    <row r="244" spans="1:4">
      <c r="A244">
        <v>243</v>
      </c>
      <c r="B244" t="s">
        <v>1242</v>
      </c>
      <c r="C244" t="s">
        <v>1242</v>
      </c>
      <c r="D244" t="s">
        <v>1243</v>
      </c>
    </row>
    <row r="245" spans="1:4">
      <c r="A245">
        <v>244</v>
      </c>
      <c r="B245" t="s">
        <v>1244</v>
      </c>
      <c r="C245" t="s">
        <v>1246</v>
      </c>
      <c r="D245" t="s">
        <v>1247</v>
      </c>
    </row>
    <row r="246" spans="1:4">
      <c r="A246">
        <v>245</v>
      </c>
      <c r="B246" t="s">
        <v>1244</v>
      </c>
      <c r="C246" t="s">
        <v>1248</v>
      </c>
      <c r="D246" t="s">
        <v>1249</v>
      </c>
    </row>
    <row r="247" spans="1:4">
      <c r="A247">
        <v>246</v>
      </c>
      <c r="B247" t="s">
        <v>1244</v>
      </c>
      <c r="C247" t="s">
        <v>1250</v>
      </c>
      <c r="D247" t="s">
        <v>1251</v>
      </c>
    </row>
    <row r="248" spans="1:4">
      <c r="A248">
        <v>247</v>
      </c>
      <c r="B248" t="s">
        <v>1244</v>
      </c>
      <c r="C248" t="s">
        <v>1252</v>
      </c>
      <c r="D248" t="s">
        <v>1253</v>
      </c>
    </row>
    <row r="249" spans="1:4">
      <c r="A249">
        <v>248</v>
      </c>
      <c r="B249" t="s">
        <v>1244</v>
      </c>
      <c r="C249" t="s">
        <v>1254</v>
      </c>
      <c r="D249" t="s">
        <v>1255</v>
      </c>
    </row>
    <row r="250" spans="1:4">
      <c r="A250">
        <v>249</v>
      </c>
      <c r="B250" t="s">
        <v>1244</v>
      </c>
      <c r="C250" t="s">
        <v>1256</v>
      </c>
      <c r="D250" t="s">
        <v>1257</v>
      </c>
    </row>
    <row r="251" spans="1:4">
      <c r="A251">
        <v>250</v>
      </c>
      <c r="B251" t="s">
        <v>1244</v>
      </c>
      <c r="C251" t="s">
        <v>1258</v>
      </c>
      <c r="D251" t="s">
        <v>1259</v>
      </c>
    </row>
    <row r="252" spans="1:4">
      <c r="A252">
        <v>251</v>
      </c>
      <c r="B252" t="s">
        <v>1244</v>
      </c>
      <c r="C252" t="s">
        <v>1260</v>
      </c>
      <c r="D252" t="s">
        <v>1261</v>
      </c>
    </row>
    <row r="253" spans="1:4">
      <c r="A253">
        <v>252</v>
      </c>
      <c r="B253" t="s">
        <v>1244</v>
      </c>
      <c r="C253" t="s">
        <v>1244</v>
      </c>
      <c r="D253" t="s">
        <v>1245</v>
      </c>
    </row>
    <row r="254" spans="1:4">
      <c r="A254">
        <v>253</v>
      </c>
      <c r="B254" t="s">
        <v>1244</v>
      </c>
      <c r="C254" t="s">
        <v>1262</v>
      </c>
      <c r="D254" t="s">
        <v>1263</v>
      </c>
    </row>
    <row r="255" spans="1:4">
      <c r="A255">
        <v>254</v>
      </c>
      <c r="B255" t="s">
        <v>1264</v>
      </c>
      <c r="C255" t="s">
        <v>1264</v>
      </c>
      <c r="D255" t="s">
        <v>1265</v>
      </c>
    </row>
    <row r="256" spans="1:4">
      <c r="A256">
        <v>255</v>
      </c>
      <c r="B256" t="s">
        <v>1266</v>
      </c>
      <c r="C256" t="s">
        <v>1268</v>
      </c>
      <c r="D256" t="s">
        <v>1269</v>
      </c>
    </row>
    <row r="257" spans="1:4">
      <c r="A257">
        <v>256</v>
      </c>
      <c r="B257" t="s">
        <v>1266</v>
      </c>
      <c r="C257" t="s">
        <v>1270</v>
      </c>
      <c r="D257" t="s">
        <v>1271</v>
      </c>
    </row>
    <row r="258" spans="1:4">
      <c r="A258">
        <v>257</v>
      </c>
      <c r="B258" t="s">
        <v>1266</v>
      </c>
      <c r="C258" t="s">
        <v>1272</v>
      </c>
      <c r="D258" t="s">
        <v>1273</v>
      </c>
    </row>
    <row r="259" spans="1:4">
      <c r="A259">
        <v>258</v>
      </c>
      <c r="B259" t="s">
        <v>1266</v>
      </c>
      <c r="C259" t="s">
        <v>1274</v>
      </c>
      <c r="D259" t="s">
        <v>1275</v>
      </c>
    </row>
    <row r="260" spans="1:4">
      <c r="A260">
        <v>259</v>
      </c>
      <c r="B260" t="s">
        <v>1266</v>
      </c>
      <c r="C260" t="s">
        <v>1276</v>
      </c>
      <c r="D260" t="s">
        <v>1277</v>
      </c>
    </row>
    <row r="261" spans="1:4">
      <c r="A261">
        <v>260</v>
      </c>
      <c r="B261" t="s">
        <v>1266</v>
      </c>
      <c r="C261" t="s">
        <v>1266</v>
      </c>
      <c r="D261" t="s">
        <v>1267</v>
      </c>
    </row>
    <row r="262" spans="1:4">
      <c r="A262">
        <v>261</v>
      </c>
      <c r="B262" t="s">
        <v>1266</v>
      </c>
      <c r="C262" t="s">
        <v>1278</v>
      </c>
      <c r="D262" t="s">
        <v>1279</v>
      </c>
    </row>
    <row r="263" spans="1:4">
      <c r="A263">
        <v>262</v>
      </c>
      <c r="B263" t="s">
        <v>1266</v>
      </c>
      <c r="C263" t="s">
        <v>1280</v>
      </c>
      <c r="D263" t="s">
        <v>1281</v>
      </c>
    </row>
    <row r="264" spans="1:4">
      <c r="A264">
        <v>263</v>
      </c>
      <c r="B264" t="s">
        <v>1282</v>
      </c>
      <c r="C264" t="s">
        <v>1282</v>
      </c>
      <c r="D264" t="s">
        <v>1283</v>
      </c>
    </row>
    <row r="265" spans="1:4">
      <c r="A265">
        <v>264</v>
      </c>
      <c r="B265" t="s">
        <v>1284</v>
      </c>
      <c r="C265" t="s">
        <v>1286</v>
      </c>
      <c r="D265" t="s">
        <v>1287</v>
      </c>
    </row>
    <row r="266" spans="1:4">
      <c r="A266">
        <v>265</v>
      </c>
      <c r="B266" t="s">
        <v>1284</v>
      </c>
      <c r="C266" t="s">
        <v>1288</v>
      </c>
      <c r="D266" t="s">
        <v>1289</v>
      </c>
    </row>
    <row r="267" spans="1:4">
      <c r="A267">
        <v>266</v>
      </c>
      <c r="B267" t="s">
        <v>1284</v>
      </c>
      <c r="C267" t="s">
        <v>1290</v>
      </c>
      <c r="D267" t="s">
        <v>1291</v>
      </c>
    </row>
    <row r="268" spans="1:4">
      <c r="A268">
        <v>267</v>
      </c>
      <c r="B268" t="s">
        <v>1284</v>
      </c>
      <c r="C268" t="s">
        <v>1292</v>
      </c>
      <c r="D268" t="s">
        <v>1293</v>
      </c>
    </row>
    <row r="269" spans="1:4">
      <c r="A269">
        <v>268</v>
      </c>
      <c r="B269" t="s">
        <v>1284</v>
      </c>
      <c r="C269" t="s">
        <v>1294</v>
      </c>
      <c r="D269" t="s">
        <v>1295</v>
      </c>
    </row>
    <row r="270" spans="1:4">
      <c r="A270">
        <v>269</v>
      </c>
      <c r="B270" t="s">
        <v>1284</v>
      </c>
      <c r="C270" t="s">
        <v>1284</v>
      </c>
      <c r="D270" t="s">
        <v>1285</v>
      </c>
    </row>
    <row r="271" spans="1:4">
      <c r="A271">
        <v>270</v>
      </c>
      <c r="B271" t="s">
        <v>1296</v>
      </c>
      <c r="C271" t="s">
        <v>1296</v>
      </c>
      <c r="D271" t="s">
        <v>1297</v>
      </c>
    </row>
    <row r="272" spans="1:4">
      <c r="A272">
        <v>271</v>
      </c>
      <c r="B272" t="s">
        <v>1298</v>
      </c>
      <c r="C272" t="s">
        <v>1298</v>
      </c>
      <c r="D272" t="s">
        <v>1299</v>
      </c>
    </row>
    <row r="273" spans="1:4">
      <c r="A273">
        <v>272</v>
      </c>
      <c r="B273" t="s">
        <v>1300</v>
      </c>
      <c r="C273" t="s">
        <v>1300</v>
      </c>
      <c r="D273" t="s">
        <v>1301</v>
      </c>
    </row>
    <row r="274" spans="1:4">
      <c r="A274">
        <v>273</v>
      </c>
      <c r="B274" t="s">
        <v>1302</v>
      </c>
      <c r="C274" t="s">
        <v>1304</v>
      </c>
      <c r="D274" t="s">
        <v>1305</v>
      </c>
    </row>
    <row r="275" spans="1:4">
      <c r="A275">
        <v>274</v>
      </c>
      <c r="B275" t="s">
        <v>1302</v>
      </c>
      <c r="C275" t="s">
        <v>1306</v>
      </c>
      <c r="D275" t="s">
        <v>1307</v>
      </c>
    </row>
    <row r="276" spans="1:4">
      <c r="A276">
        <v>275</v>
      </c>
      <c r="B276" t="s">
        <v>1302</v>
      </c>
      <c r="C276" t="s">
        <v>1308</v>
      </c>
      <c r="D276" t="s">
        <v>1309</v>
      </c>
    </row>
    <row r="277" spans="1:4">
      <c r="A277">
        <v>276</v>
      </c>
      <c r="B277" t="s">
        <v>1302</v>
      </c>
      <c r="C277" t="s">
        <v>1310</v>
      </c>
      <c r="D277" t="s">
        <v>1311</v>
      </c>
    </row>
    <row r="278" spans="1:4">
      <c r="A278">
        <v>277</v>
      </c>
      <c r="B278" t="s">
        <v>1302</v>
      </c>
      <c r="C278" t="s">
        <v>1312</v>
      </c>
      <c r="D278" t="s">
        <v>1313</v>
      </c>
    </row>
    <row r="279" spans="1:4">
      <c r="A279">
        <v>278</v>
      </c>
      <c r="B279" t="s">
        <v>1302</v>
      </c>
      <c r="C279" t="s">
        <v>1314</v>
      </c>
      <c r="D279" t="s">
        <v>1315</v>
      </c>
    </row>
    <row r="280" spans="1:4">
      <c r="A280">
        <v>279</v>
      </c>
      <c r="B280" t="s">
        <v>1302</v>
      </c>
      <c r="C280" t="s">
        <v>1316</v>
      </c>
      <c r="D280" t="s">
        <v>1317</v>
      </c>
    </row>
    <row r="281" spans="1:4">
      <c r="A281">
        <v>280</v>
      </c>
      <c r="B281" t="s">
        <v>1302</v>
      </c>
      <c r="C281" t="s">
        <v>1302</v>
      </c>
      <c r="D281" t="s">
        <v>1303</v>
      </c>
    </row>
    <row r="282" spans="1:4">
      <c r="A282">
        <v>281</v>
      </c>
      <c r="B282" t="s">
        <v>1302</v>
      </c>
      <c r="C282" t="s">
        <v>1318</v>
      </c>
      <c r="D282" t="s">
        <v>1319</v>
      </c>
    </row>
    <row r="283" spans="1:4">
      <c r="A283">
        <v>282</v>
      </c>
      <c r="B283" t="s">
        <v>1320</v>
      </c>
      <c r="C283" t="s">
        <v>1320</v>
      </c>
      <c r="D283" t="s">
        <v>1321</v>
      </c>
    </row>
    <row r="284" spans="1:4">
      <c r="A284">
        <v>283</v>
      </c>
      <c r="B284" t="s">
        <v>1322</v>
      </c>
      <c r="C284" t="s">
        <v>1324</v>
      </c>
      <c r="D284" t="s">
        <v>1325</v>
      </c>
    </row>
    <row r="285" spans="1:4">
      <c r="A285">
        <v>284</v>
      </c>
      <c r="B285" t="s">
        <v>1322</v>
      </c>
      <c r="C285" t="s">
        <v>1326</v>
      </c>
      <c r="D285" t="s">
        <v>1327</v>
      </c>
    </row>
    <row r="286" spans="1:4">
      <c r="A286">
        <v>285</v>
      </c>
      <c r="B286" t="s">
        <v>1322</v>
      </c>
      <c r="C286" t="s">
        <v>1328</v>
      </c>
      <c r="D286" t="s">
        <v>1329</v>
      </c>
    </row>
    <row r="287" spans="1:4">
      <c r="A287">
        <v>286</v>
      </c>
      <c r="B287" t="s">
        <v>1322</v>
      </c>
      <c r="C287" t="s">
        <v>1330</v>
      </c>
      <c r="D287" t="s">
        <v>1331</v>
      </c>
    </row>
    <row r="288" spans="1:4">
      <c r="A288">
        <v>287</v>
      </c>
      <c r="B288" t="s">
        <v>1322</v>
      </c>
      <c r="C288" t="s">
        <v>1332</v>
      </c>
      <c r="D288" t="s">
        <v>1333</v>
      </c>
    </row>
    <row r="289" spans="1:4">
      <c r="A289">
        <v>288</v>
      </c>
      <c r="B289" t="s">
        <v>1322</v>
      </c>
      <c r="C289" t="s">
        <v>1334</v>
      </c>
      <c r="D289" t="s">
        <v>1335</v>
      </c>
    </row>
    <row r="290" spans="1:4">
      <c r="A290">
        <v>289</v>
      </c>
      <c r="B290" t="s">
        <v>1322</v>
      </c>
      <c r="C290" t="s">
        <v>1336</v>
      </c>
      <c r="D290" t="s">
        <v>1337</v>
      </c>
    </row>
    <row r="291" spans="1:4">
      <c r="A291">
        <v>290</v>
      </c>
      <c r="B291" t="s">
        <v>1322</v>
      </c>
      <c r="C291" t="s">
        <v>1338</v>
      </c>
      <c r="D291" t="s">
        <v>1339</v>
      </c>
    </row>
    <row r="292" spans="1:4">
      <c r="A292">
        <v>291</v>
      </c>
      <c r="B292" t="s">
        <v>1322</v>
      </c>
      <c r="C292" t="s">
        <v>1340</v>
      </c>
      <c r="D292" t="s">
        <v>1341</v>
      </c>
    </row>
    <row r="293" spans="1:4">
      <c r="A293">
        <v>292</v>
      </c>
      <c r="B293" t="s">
        <v>1322</v>
      </c>
      <c r="C293" t="s">
        <v>1342</v>
      </c>
      <c r="D293" t="s">
        <v>1343</v>
      </c>
    </row>
    <row r="294" spans="1:4">
      <c r="A294">
        <v>293</v>
      </c>
      <c r="B294" t="s">
        <v>1322</v>
      </c>
      <c r="C294" t="s">
        <v>1344</v>
      </c>
      <c r="D294" t="s">
        <v>1345</v>
      </c>
    </row>
    <row r="295" spans="1:4">
      <c r="A295">
        <v>294</v>
      </c>
      <c r="B295" t="s">
        <v>1322</v>
      </c>
      <c r="C295" t="s">
        <v>1322</v>
      </c>
      <c r="D295" t="s">
        <v>1323</v>
      </c>
    </row>
    <row r="296" spans="1:4">
      <c r="A296">
        <v>295</v>
      </c>
      <c r="B296" t="s">
        <v>1346</v>
      </c>
      <c r="C296" t="s">
        <v>1346</v>
      </c>
      <c r="D296" t="s">
        <v>1347</v>
      </c>
    </row>
    <row r="297" spans="1:4">
      <c r="A297">
        <v>296</v>
      </c>
      <c r="B297" t="s">
        <v>1348</v>
      </c>
      <c r="C297" t="s">
        <v>1348</v>
      </c>
      <c r="D297" t="s">
        <v>1349</v>
      </c>
    </row>
    <row r="298" spans="1:4">
      <c r="A298">
        <v>297</v>
      </c>
      <c r="B298" t="s">
        <v>1350</v>
      </c>
      <c r="C298" t="s">
        <v>1350</v>
      </c>
      <c r="D298" t="s">
        <v>1351</v>
      </c>
    </row>
    <row r="299" spans="1:4">
      <c r="A299">
        <v>298</v>
      </c>
      <c r="B299" t="s">
        <v>1352</v>
      </c>
      <c r="C299" t="s">
        <v>1352</v>
      </c>
      <c r="D299" t="s">
        <v>1353</v>
      </c>
    </row>
    <row r="300" spans="1:4">
      <c r="A300">
        <v>299</v>
      </c>
      <c r="B300" t="s">
        <v>1354</v>
      </c>
      <c r="C300" t="s">
        <v>1354</v>
      </c>
      <c r="D300" t="s">
        <v>1355</v>
      </c>
    </row>
    <row r="301" spans="1:4">
      <c r="A301">
        <v>300</v>
      </c>
      <c r="B301" t="s">
        <v>1356</v>
      </c>
      <c r="C301" t="s">
        <v>1356</v>
      </c>
      <c r="D301" t="s">
        <v>1357</v>
      </c>
    </row>
    <row r="302" spans="1:4">
      <c r="A302">
        <v>301</v>
      </c>
      <c r="B302" t="s">
        <v>1358</v>
      </c>
      <c r="C302" t="s">
        <v>1358</v>
      </c>
      <c r="D302" t="s">
        <v>1359</v>
      </c>
    </row>
    <row r="303" spans="1:4">
      <c r="A303">
        <v>302</v>
      </c>
      <c r="B303" t="s">
        <v>1360</v>
      </c>
      <c r="C303" t="s">
        <v>1360</v>
      </c>
      <c r="D303" t="s">
        <v>1361</v>
      </c>
    </row>
    <row r="304" spans="1:4">
      <c r="A304">
        <v>303</v>
      </c>
      <c r="B304" t="s">
        <v>1362</v>
      </c>
      <c r="C304" t="s">
        <v>1362</v>
      </c>
      <c r="D304" t="s">
        <v>1363</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14" width="10.5703125" style="173"/>
    <col min="15" max="16384" width="10.5703125" style="31"/>
  </cols>
  <sheetData>
    <row r="1" spans="1:14" ht="3" customHeight="1">
      <c r="A1" s="184" t="s">
        <v>92</v>
      </c>
    </row>
    <row r="2" spans="1:14" ht="22.5">
      <c r="F2" s="664" t="s">
        <v>470</v>
      </c>
      <c r="G2" s="665"/>
      <c r="H2" s="666"/>
      <c r="I2" s="352"/>
    </row>
    <row r="3" spans="1:14" ht="3" customHeight="1"/>
    <row r="4" spans="1:14" s="138" customFormat="1" ht="11.25">
      <c r="A4" s="183"/>
      <c r="B4" s="183"/>
      <c r="C4" s="183"/>
      <c r="D4" s="183"/>
      <c r="F4" s="618" t="s">
        <v>445</v>
      </c>
      <c r="G4" s="618"/>
      <c r="H4" s="618"/>
      <c r="I4" s="639" t="s">
        <v>446</v>
      </c>
      <c r="J4" s="183"/>
      <c r="K4" s="183"/>
      <c r="L4" s="183"/>
      <c r="M4" s="183"/>
      <c r="N4" s="183"/>
    </row>
    <row r="5" spans="1:14" s="138" customFormat="1" ht="11.25" customHeight="1">
      <c r="A5" s="183"/>
      <c r="B5" s="183"/>
      <c r="C5" s="183"/>
      <c r="D5" s="183"/>
      <c r="F5" s="261" t="s">
        <v>91</v>
      </c>
      <c r="G5" s="98" t="s">
        <v>448</v>
      </c>
      <c r="H5" s="260" t="s">
        <v>439</v>
      </c>
      <c r="I5" s="639"/>
      <c r="J5" s="183"/>
      <c r="K5" s="183"/>
      <c r="L5" s="183"/>
      <c r="M5" s="183"/>
      <c r="N5" s="183"/>
    </row>
    <row r="6" spans="1:14" s="138" customFormat="1" ht="12" customHeight="1">
      <c r="A6" s="183"/>
      <c r="B6" s="183"/>
      <c r="C6" s="183"/>
      <c r="D6" s="183"/>
      <c r="F6" s="262" t="s">
        <v>92</v>
      </c>
      <c r="G6" s="264">
        <v>2</v>
      </c>
      <c r="H6" s="265">
        <v>3</v>
      </c>
      <c r="I6" s="263">
        <v>4</v>
      </c>
      <c r="J6" s="183">
        <v>4</v>
      </c>
      <c r="K6" s="183"/>
      <c r="L6" s="183"/>
      <c r="M6" s="183"/>
      <c r="N6" s="183"/>
    </row>
    <row r="7" spans="1:14" s="138" customFormat="1" ht="18.75">
      <c r="A7" s="183"/>
      <c r="B7" s="183"/>
      <c r="C7" s="183"/>
      <c r="D7" s="183"/>
      <c r="F7" s="165">
        <v>1</v>
      </c>
      <c r="G7" s="337" t="s">
        <v>471</v>
      </c>
      <c r="H7" s="259" t="str">
        <f>IF(dateCh="","",dateCh)</f>
        <v>03.05.2023</v>
      </c>
      <c r="I7" s="169" t="s">
        <v>472</v>
      </c>
      <c r="J7" s="272"/>
      <c r="K7" s="183"/>
      <c r="L7" s="183"/>
      <c r="M7" s="183"/>
      <c r="N7" s="183"/>
    </row>
    <row r="8" spans="1:14" s="138" customFormat="1" ht="45">
      <c r="A8" s="667">
        <v>1</v>
      </c>
      <c r="B8" s="183"/>
      <c r="C8" s="183"/>
      <c r="D8" s="183"/>
      <c r="F8" s="165" t="str">
        <f>"2." &amp;mergeValue(A8)</f>
        <v>2.1</v>
      </c>
      <c r="G8" s="337" t="s">
        <v>473</v>
      </c>
      <c r="H8" s="259"/>
      <c r="I8" s="169" t="s">
        <v>568</v>
      </c>
      <c r="J8" s="272"/>
      <c r="K8" s="183"/>
      <c r="L8" s="183"/>
      <c r="M8" s="183"/>
      <c r="N8" s="183"/>
    </row>
    <row r="9" spans="1:14" s="138" customFormat="1" ht="22.5">
      <c r="A9" s="667"/>
      <c r="B9" s="183"/>
      <c r="C9" s="183"/>
      <c r="D9" s="183"/>
      <c r="F9" s="165" t="str">
        <f>"3." &amp;mergeValue(A9)</f>
        <v>3.1</v>
      </c>
      <c r="G9" s="337" t="s">
        <v>474</v>
      </c>
      <c r="H9" s="259"/>
      <c r="I9" s="169" t="s">
        <v>566</v>
      </c>
      <c r="J9" s="272"/>
      <c r="K9" s="183"/>
      <c r="L9" s="183"/>
      <c r="M9" s="183"/>
      <c r="N9" s="183"/>
    </row>
    <row r="10" spans="1:14" s="138" customFormat="1" ht="22.5">
      <c r="A10" s="667"/>
      <c r="B10" s="183"/>
      <c r="C10" s="183"/>
      <c r="D10" s="183"/>
      <c r="F10" s="165" t="str">
        <f>"4."&amp;mergeValue(A10)</f>
        <v>4.1</v>
      </c>
      <c r="G10" s="337" t="s">
        <v>475</v>
      </c>
      <c r="H10" s="260" t="s">
        <v>449</v>
      </c>
      <c r="I10" s="169"/>
      <c r="J10" s="272"/>
      <c r="K10" s="183"/>
      <c r="L10" s="183"/>
      <c r="M10" s="183"/>
      <c r="N10" s="183"/>
    </row>
    <row r="11" spans="1:14"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row>
    <row r="12" spans="1:14"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row>
    <row r="13" spans="1:14"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row>
    <row r="14" spans="1:14" s="138" customFormat="1" ht="18.75">
      <c r="A14" s="667"/>
      <c r="B14" s="667"/>
      <c r="C14" s="667"/>
      <c r="D14" s="277"/>
      <c r="F14" s="273"/>
      <c r="G14" s="130" t="s">
        <v>4</v>
      </c>
      <c r="H14" s="278"/>
      <c r="I14" s="668"/>
      <c r="J14" s="272"/>
      <c r="K14" s="183"/>
      <c r="L14" s="183"/>
      <c r="M14" s="183"/>
      <c r="N14" s="183"/>
    </row>
    <row r="15" spans="1:14" s="138" customFormat="1" ht="18.75">
      <c r="A15" s="667"/>
      <c r="B15" s="667"/>
      <c r="C15" s="277"/>
      <c r="D15" s="277"/>
      <c r="F15" s="341"/>
      <c r="G15" s="168" t="s">
        <v>401</v>
      </c>
      <c r="H15" s="342"/>
      <c r="I15" s="343"/>
      <c r="J15" s="272"/>
      <c r="K15" s="183"/>
      <c r="L15" s="183"/>
      <c r="M15" s="183"/>
      <c r="N15" s="183"/>
    </row>
    <row r="16" spans="1:14" s="138" customFormat="1" ht="18.75">
      <c r="A16" s="667"/>
      <c r="B16" s="183"/>
      <c r="C16" s="183"/>
      <c r="D16" s="183"/>
      <c r="F16" s="273"/>
      <c r="G16" s="135" t="s">
        <v>483</v>
      </c>
      <c r="H16" s="274"/>
      <c r="I16" s="275"/>
      <c r="J16" s="272"/>
      <c r="K16" s="183"/>
      <c r="L16" s="183"/>
      <c r="M16" s="183"/>
      <c r="N16" s="183"/>
    </row>
    <row r="17" spans="1:14" s="138" customFormat="1" ht="18.75">
      <c r="A17" s="183"/>
      <c r="B17" s="183"/>
      <c r="C17" s="183"/>
      <c r="D17" s="183"/>
      <c r="F17" s="273"/>
      <c r="G17" s="144" t="s">
        <v>482</v>
      </c>
      <c r="H17" s="274"/>
      <c r="I17" s="275"/>
      <c r="J17" s="272"/>
      <c r="K17" s="183"/>
      <c r="L17" s="183"/>
      <c r="M17" s="183"/>
      <c r="N17" s="183"/>
    </row>
    <row r="18" spans="1:14" s="138" customFormat="1" ht="3" customHeight="1">
      <c r="A18" s="183"/>
      <c r="B18" s="183"/>
      <c r="C18" s="183"/>
      <c r="D18" s="183"/>
      <c r="F18" s="279"/>
      <c r="G18" s="280"/>
      <c r="H18" s="281"/>
      <c r="I18" s="282"/>
      <c r="J18" s="183"/>
      <c r="K18" s="183"/>
      <c r="L18" s="183"/>
      <c r="M18" s="183"/>
      <c r="N18" s="183"/>
    </row>
    <row r="19" spans="1:14" s="138" customFormat="1" ht="15" customHeight="1">
      <c r="A19" s="183"/>
      <c r="B19" s="183"/>
      <c r="C19" s="183"/>
      <c r="D19" s="183"/>
      <c r="F19" s="267"/>
      <c r="G19" s="663" t="s">
        <v>571</v>
      </c>
      <c r="H19" s="663"/>
      <c r="I19" s="194"/>
      <c r="J19" s="183"/>
      <c r="K19" s="183"/>
      <c r="L19" s="183"/>
      <c r="M19" s="183"/>
      <c r="N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Info">
    <tabColor indexed="47"/>
  </sheetPr>
  <dimension ref="A1:D36"/>
  <sheetViews>
    <sheetView showGridLines="0" zoomScaleNormal="100" workbookViewId="0"/>
  </sheetViews>
  <sheetFormatPr defaultRowHeight="11.25"/>
  <cols>
    <col min="1" max="1" width="3.7109375" style="36" customWidth="1"/>
    <col min="2" max="2" width="90.7109375" style="36" customWidth="1"/>
    <col min="3" max="16384" width="9.140625" style="36"/>
  </cols>
  <sheetData>
    <row r="1" spans="2:4">
      <c r="B1" s="43" t="s">
        <v>59</v>
      </c>
    </row>
    <row r="2" spans="2:4" ht="90">
      <c r="B2" s="45" t="s">
        <v>480</v>
      </c>
    </row>
    <row r="3" spans="2:4" ht="67.5">
      <c r="B3" s="45" t="s">
        <v>389</v>
      </c>
    </row>
    <row r="4" spans="2:4" ht="33.75">
      <c r="B4" s="45" t="s">
        <v>577</v>
      </c>
    </row>
    <row r="5" spans="2:4">
      <c r="B5" s="45" t="s">
        <v>222</v>
      </c>
    </row>
    <row r="6" spans="2:4" ht="22.5">
      <c r="B6" s="45" t="s">
        <v>266</v>
      </c>
    </row>
    <row r="7" spans="2:4" ht="22.5">
      <c r="B7" s="45" t="s">
        <v>267</v>
      </c>
    </row>
    <row r="8" spans="2:4" ht="22.5">
      <c r="B8" s="45" t="s">
        <v>268</v>
      </c>
    </row>
    <row r="9" spans="2:4" ht="22.5">
      <c r="B9" s="45" t="s">
        <v>481</v>
      </c>
    </row>
    <row r="10" spans="2:4" ht="56.25">
      <c r="B10" s="45" t="s">
        <v>672</v>
      </c>
    </row>
    <row r="11" spans="2:4" ht="12.75">
      <c r="B11" s="190" t="s">
        <v>387</v>
      </c>
    </row>
    <row r="12" spans="2:4">
      <c r="B12" s="43" t="s">
        <v>181</v>
      </c>
    </row>
    <row r="13" spans="2:4" ht="22.5">
      <c r="B13" s="45" t="s">
        <v>197</v>
      </c>
    </row>
    <row r="14" spans="2:4" ht="67.5">
      <c r="B14" s="45" t="s">
        <v>250</v>
      </c>
    </row>
    <row r="15" spans="2:4" ht="22.5">
      <c r="B15" s="45" t="s">
        <v>230</v>
      </c>
    </row>
    <row r="16" spans="2:4">
      <c r="B16" s="43" t="s">
        <v>206</v>
      </c>
      <c r="D16" s="80"/>
    </row>
    <row r="17" spans="2:2" ht="33.75">
      <c r="B17" s="45" t="s">
        <v>264</v>
      </c>
    </row>
    <row r="18" spans="2:2" ht="33.75">
      <c r="B18" s="45" t="s">
        <v>265</v>
      </c>
    </row>
    <row r="19" spans="2:2">
      <c r="B19" s="45" t="s">
        <v>251</v>
      </c>
    </row>
    <row r="20" spans="2:2" ht="33.75">
      <c r="B20" s="45" t="s">
        <v>292</v>
      </c>
    </row>
    <row r="21" spans="2:2">
      <c r="B21" s="43" t="s">
        <v>219</v>
      </c>
    </row>
    <row r="22" spans="2:2">
      <c r="B22" s="45" t="s">
        <v>221</v>
      </c>
    </row>
    <row r="24" spans="2:2" ht="22.5">
      <c r="B24" s="192" t="s">
        <v>370</v>
      </c>
    </row>
    <row r="26" spans="2:2">
      <c r="B26" s="43" t="s">
        <v>331</v>
      </c>
    </row>
    <row r="27" spans="2:2" ht="22.5">
      <c r="B27" s="191" t="s">
        <v>458</v>
      </c>
    </row>
    <row r="28" spans="2:2" ht="56.25">
      <c r="B28" s="191" t="s">
        <v>457</v>
      </c>
    </row>
    <row r="29" spans="2:2">
      <c r="B29" s="254" t="s">
        <v>388</v>
      </c>
    </row>
    <row r="30" spans="2:2" ht="22.5">
      <c r="B30" s="191" t="s">
        <v>576</v>
      </c>
    </row>
    <row r="32" spans="2:2">
      <c r="B32" s="239" t="s">
        <v>431</v>
      </c>
    </row>
    <row r="33" spans="1:2" ht="14.25">
      <c r="A33" s="240">
        <v>1</v>
      </c>
      <c r="B33" s="241" t="s">
        <v>432</v>
      </c>
    </row>
    <row r="34" spans="1:2" ht="14.25">
      <c r="A34" s="240">
        <v>2</v>
      </c>
      <c r="B34" s="241" t="s">
        <v>433</v>
      </c>
    </row>
    <row r="35" spans="1:2">
      <c r="B35" s="239" t="s">
        <v>434</v>
      </c>
    </row>
    <row r="36" spans="1:2">
      <c r="B36" s="241"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6">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7">
    <tabColor indexed="47"/>
  </sheetPr>
  <dimension ref="A1"/>
  <sheetViews>
    <sheetView showGridLines="0" zoomScaleNormal="100" workbookViewId="0"/>
  </sheetViews>
  <sheetFormatPr defaultRowHeight="11.25"/>
  <cols>
    <col min="1" max="16384" width="9.140625" style="153"/>
  </cols>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1">
    <tabColor indexed="47"/>
  </sheetPr>
  <dimension ref="A1"/>
  <sheetViews>
    <sheetView showGridLines="0" zoomScaleNormal="100" workbookViewId="0"/>
  </sheetViews>
  <sheetFormatPr defaultRowHeight="11.25"/>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frmDateChoose">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Comm">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ThisWorkbook">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ReestrMR">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28" width="10.5703125" style="173"/>
    <col min="29" max="16384" width="10.5703125" style="31"/>
  </cols>
  <sheetData>
    <row r="1" spans="1:28" hidden="1"/>
    <row r="2" spans="1:28" hidden="1"/>
    <row r="3" spans="1:28" hidden="1"/>
    <row r="4" spans="1:28" ht="3" customHeight="1">
      <c r="J4" s="74"/>
      <c r="K4" s="74"/>
      <c r="L4" s="383"/>
      <c r="M4" s="383"/>
      <c r="N4" s="383"/>
    </row>
    <row r="5" spans="1:28" ht="26.1" customHeight="1">
      <c r="J5" s="74"/>
      <c r="K5" s="74"/>
      <c r="L5" s="696" t="s">
        <v>717</v>
      </c>
      <c r="M5" s="696"/>
      <c r="N5" s="696"/>
      <c r="O5" s="696"/>
      <c r="P5" s="696"/>
      <c r="Q5" s="696"/>
      <c r="R5" s="696"/>
      <c r="S5" s="696"/>
      <c r="T5" s="696"/>
      <c r="U5" s="467"/>
    </row>
    <row r="6" spans="1:28" ht="3" customHeight="1">
      <c r="J6" s="74"/>
      <c r="K6" s="74"/>
      <c r="L6" s="383"/>
      <c r="M6" s="383"/>
      <c r="N6" s="383"/>
      <c r="O6" s="384"/>
      <c r="P6" s="384"/>
      <c r="Q6" s="384"/>
      <c r="R6" s="384"/>
      <c r="S6" s="384"/>
      <c r="T6" s="384"/>
      <c r="U6" s="384"/>
    </row>
    <row r="7" spans="1:28" s="378" customFormat="1" ht="5.25" hidden="1">
      <c r="A7" s="183"/>
      <c r="B7" s="183"/>
      <c r="C7" s="183"/>
      <c r="D7" s="183"/>
      <c r="E7" s="183"/>
      <c r="F7" s="183"/>
      <c r="G7" s="183"/>
      <c r="H7" s="183"/>
      <c r="L7" s="583"/>
      <c r="M7" s="545"/>
      <c r="O7" s="672"/>
      <c r="P7" s="672"/>
      <c r="Q7" s="672"/>
      <c r="R7" s="672"/>
      <c r="S7" s="672"/>
      <c r="T7" s="672"/>
      <c r="U7" s="497"/>
      <c r="V7" s="497"/>
      <c r="X7" s="183"/>
      <c r="Y7" s="183"/>
      <c r="Z7" s="183"/>
      <c r="AA7" s="183"/>
      <c r="AB7" s="183"/>
    </row>
    <row r="8" spans="1:28" s="138" customFormat="1" ht="18.75">
      <c r="A8" s="183"/>
      <c r="B8" s="183"/>
      <c r="C8" s="183"/>
      <c r="D8" s="183"/>
      <c r="E8" s="183"/>
      <c r="F8" s="183"/>
      <c r="G8" s="183"/>
      <c r="H8" s="183"/>
      <c r="L8" s="398"/>
      <c r="M8" s="445" t="str">
        <f>"Дата подачи заявления об "&amp;IF(datePr_ch="","утверждении","изменении") &amp; " тарифов"</f>
        <v>Дата подачи заявления об утверждении тарифов</v>
      </c>
      <c r="N8" s="549"/>
      <c r="O8" s="673" t="str">
        <f>IF(datePr_ch="",IF(datePr="","",datePr),datePr_ch)</f>
        <v>27.04.2023</v>
      </c>
      <c r="P8" s="673"/>
      <c r="Q8" s="673"/>
      <c r="R8" s="673"/>
      <c r="S8" s="673"/>
      <c r="T8" s="673"/>
      <c r="U8" s="397"/>
      <c r="V8" s="397"/>
      <c r="W8" s="413"/>
      <c r="X8" s="183"/>
      <c r="Y8" s="183"/>
      <c r="Z8" s="183"/>
      <c r="AA8" s="183"/>
      <c r="AB8" s="183"/>
    </row>
    <row r="9" spans="1:28" s="138" customFormat="1" ht="22.5">
      <c r="A9" s="183"/>
      <c r="B9" s="183"/>
      <c r="C9" s="183"/>
      <c r="D9" s="183"/>
      <c r="E9" s="183"/>
      <c r="F9" s="183"/>
      <c r="G9" s="183"/>
      <c r="H9" s="183"/>
      <c r="L9" s="132"/>
      <c r="M9" s="445" t="str">
        <f>"Номер подачи заявления об "&amp;IF(numberPr_ch="","утверждении","изменении") &amp; " тарифов"</f>
        <v>Номер подачи заявления об утверждении тарифов</v>
      </c>
      <c r="N9" s="549"/>
      <c r="O9" s="673" t="str">
        <f>IF(numberPr_ch="",IF(numberPr="","",numberPr),numberPr_ch)</f>
        <v>213</v>
      </c>
      <c r="P9" s="673"/>
      <c r="Q9" s="673"/>
      <c r="R9" s="673"/>
      <c r="S9" s="673"/>
      <c r="T9" s="673"/>
      <c r="U9" s="397"/>
      <c r="V9" s="397"/>
      <c r="W9" s="413"/>
      <c r="X9" s="183"/>
      <c r="Y9" s="183"/>
      <c r="Z9" s="183"/>
      <c r="AA9" s="183"/>
      <c r="AB9" s="183"/>
    </row>
    <row r="10" spans="1:28" s="378" customFormat="1" ht="5.25" hidden="1">
      <c r="A10" s="183"/>
      <c r="B10" s="183"/>
      <c r="C10" s="183"/>
      <c r="D10" s="183"/>
      <c r="E10" s="183"/>
      <c r="F10" s="183"/>
      <c r="G10" s="183"/>
      <c r="H10" s="183"/>
      <c r="L10" s="374"/>
      <c r="M10" s="545"/>
      <c r="O10" s="672"/>
      <c r="P10" s="672"/>
      <c r="Q10" s="672"/>
      <c r="R10" s="672"/>
      <c r="S10" s="672"/>
      <c r="T10" s="672"/>
      <c r="U10" s="497"/>
      <c r="V10" s="497"/>
      <c r="X10" s="183"/>
      <c r="Y10" s="183"/>
      <c r="Z10" s="183"/>
      <c r="AA10" s="183"/>
      <c r="AB10" s="183"/>
    </row>
    <row r="11" spans="1:28" s="138" customFormat="1" ht="11.25" hidden="1">
      <c r="A11" s="183"/>
      <c r="B11" s="183"/>
      <c r="C11" s="183"/>
      <c r="D11" s="183"/>
      <c r="E11" s="183"/>
      <c r="F11" s="183"/>
      <c r="G11" s="183"/>
      <c r="H11" s="183"/>
      <c r="L11" s="697"/>
      <c r="M11" s="697"/>
      <c r="N11" s="388"/>
      <c r="O11" s="397"/>
      <c r="P11" s="397"/>
      <c r="Q11" s="397"/>
      <c r="R11" s="397"/>
      <c r="S11" s="397"/>
      <c r="T11" s="397"/>
      <c r="U11" s="400" t="s">
        <v>371</v>
      </c>
      <c r="X11" s="183"/>
      <c r="Y11" s="183"/>
      <c r="Z11" s="183"/>
      <c r="AA11" s="183"/>
      <c r="AB11" s="183"/>
    </row>
    <row r="12" spans="1:28">
      <c r="J12" s="74"/>
      <c r="K12" s="74"/>
      <c r="L12" s="383"/>
      <c r="M12" s="383"/>
      <c r="N12" s="399"/>
      <c r="O12" s="674"/>
      <c r="P12" s="674"/>
      <c r="Q12" s="674"/>
      <c r="R12" s="674"/>
      <c r="S12" s="674"/>
      <c r="T12" s="674"/>
      <c r="U12" s="674"/>
    </row>
    <row r="13" spans="1:28">
      <c r="J13" s="74"/>
      <c r="K13" s="74"/>
      <c r="L13" s="618" t="s">
        <v>445</v>
      </c>
      <c r="M13" s="618"/>
      <c r="N13" s="618"/>
      <c r="O13" s="618"/>
      <c r="P13" s="618"/>
      <c r="Q13" s="618"/>
      <c r="R13" s="618"/>
      <c r="S13" s="618"/>
      <c r="T13" s="618"/>
      <c r="U13" s="618"/>
      <c r="V13" s="618"/>
      <c r="W13" s="618" t="s">
        <v>446</v>
      </c>
    </row>
    <row r="14" spans="1:28" ht="14.25" customHeight="1">
      <c r="J14" s="74"/>
      <c r="K14" s="74"/>
      <c r="L14" s="680" t="s">
        <v>91</v>
      </c>
      <c r="M14" s="680" t="s">
        <v>602</v>
      </c>
      <c r="N14" s="464"/>
      <c r="O14" s="681" t="s">
        <v>604</v>
      </c>
      <c r="P14" s="682"/>
      <c r="Q14" s="682"/>
      <c r="R14" s="682"/>
      <c r="S14" s="682"/>
      <c r="T14" s="683"/>
      <c r="U14" s="691" t="s">
        <v>339</v>
      </c>
      <c r="V14" s="677" t="s">
        <v>274</v>
      </c>
      <c r="W14" s="618"/>
    </row>
    <row r="15" spans="1:28" ht="14.25" customHeight="1">
      <c r="J15" s="74"/>
      <c r="K15" s="74"/>
      <c r="L15" s="680"/>
      <c r="M15" s="680"/>
      <c r="N15" s="465"/>
      <c r="O15" s="686" t="s">
        <v>578</v>
      </c>
      <c r="P15" s="684" t="s">
        <v>270</v>
      </c>
      <c r="Q15" s="685"/>
      <c r="R15" s="688" t="s">
        <v>615</v>
      </c>
      <c r="S15" s="689"/>
      <c r="T15" s="690"/>
      <c r="U15" s="692"/>
      <c r="V15" s="678"/>
      <c r="W15" s="618"/>
    </row>
    <row r="16" spans="1:28" ht="33.75" customHeight="1">
      <c r="J16" s="74"/>
      <c r="K16" s="74"/>
      <c r="L16" s="680"/>
      <c r="M16" s="680"/>
      <c r="N16" s="466"/>
      <c r="O16" s="687"/>
      <c r="P16" s="88" t="s">
        <v>579</v>
      </c>
      <c r="Q16" s="88" t="s">
        <v>6</v>
      </c>
      <c r="R16" s="89" t="s">
        <v>273</v>
      </c>
      <c r="S16" s="675" t="s">
        <v>272</v>
      </c>
      <c r="T16" s="676"/>
      <c r="U16" s="693"/>
      <c r="V16" s="679"/>
      <c r="W16" s="618"/>
    </row>
    <row r="17" spans="1:28">
      <c r="J17" s="74"/>
      <c r="K17" s="389">
        <v>1</v>
      </c>
      <c r="L17" s="452" t="s">
        <v>92</v>
      </c>
      <c r="M17" s="452" t="s">
        <v>48</v>
      </c>
      <c r="N17" s="454" t="str">
        <f ca="1">OFFSET(N17,0,-1)</f>
        <v>2</v>
      </c>
      <c r="O17" s="453">
        <f ca="1">OFFSET(O17,0,-1)+1</f>
        <v>3</v>
      </c>
      <c r="P17" s="453">
        <f ca="1">OFFSET(P17,0,-1)+1</f>
        <v>4</v>
      </c>
      <c r="Q17" s="453">
        <f ca="1">OFFSET(Q17,0,-1)+1</f>
        <v>5</v>
      </c>
      <c r="R17" s="453">
        <f ca="1">OFFSET(R17,0,-1)+1</f>
        <v>6</v>
      </c>
      <c r="S17" s="698">
        <f ca="1">OFFSET(S17,0,-1)+1</f>
        <v>7</v>
      </c>
      <c r="T17" s="698"/>
      <c r="U17" s="453">
        <f ca="1">OFFSET(U17,0,-2)+1</f>
        <v>8</v>
      </c>
      <c r="V17" s="454">
        <f ca="1">OFFSET(V17,0,-1)</f>
        <v>8</v>
      </c>
      <c r="W17" s="453">
        <f ca="1">OFFSET(W17,0,-1)+1</f>
        <v>9</v>
      </c>
    </row>
    <row r="18" spans="1:28" ht="22.5">
      <c r="A18" s="699">
        <v>1</v>
      </c>
      <c r="E18" s="184"/>
      <c r="F18" s="284"/>
      <c r="G18" s="284"/>
      <c r="H18" s="284"/>
      <c r="J18" s="506"/>
      <c r="K18" s="509"/>
      <c r="L18" s="402">
        <f>mergeValue(A18)</f>
        <v>1</v>
      </c>
      <c r="M18" s="450" t="s">
        <v>19</v>
      </c>
      <c r="N18" s="451"/>
      <c r="O18" s="700"/>
      <c r="P18" s="700"/>
      <c r="Q18" s="700"/>
      <c r="R18" s="700"/>
      <c r="S18" s="700"/>
      <c r="T18" s="700"/>
      <c r="U18" s="700"/>
      <c r="V18" s="700"/>
      <c r="W18" s="446" t="s">
        <v>718</v>
      </c>
      <c r="Y18" s="182"/>
      <c r="Z18" s="182" t="str">
        <f t="shared" ref="Z18:Z31" si="0">IF(M18="","",M18 )</f>
        <v>Наименование тарифа</v>
      </c>
      <c r="AA18" s="182"/>
      <c r="AB18" s="182"/>
    </row>
    <row r="19" spans="1:28" ht="22.5">
      <c r="A19" s="699"/>
      <c r="B19" s="699">
        <v>1</v>
      </c>
      <c r="E19" s="284"/>
      <c r="F19" s="284"/>
      <c r="G19" s="284"/>
      <c r="H19" s="284"/>
      <c r="I19" s="151"/>
      <c r="J19" s="505"/>
      <c r="K19" s="507"/>
      <c r="L19" s="402" t="str">
        <f>mergeValue(A19) &amp;"."&amp; mergeValue(B19)</f>
        <v>1.1</v>
      </c>
      <c r="M19" s="418" t="s">
        <v>15</v>
      </c>
      <c r="N19" s="451"/>
      <c r="O19" s="700"/>
      <c r="P19" s="700"/>
      <c r="Q19" s="700"/>
      <c r="R19" s="700"/>
      <c r="S19" s="700"/>
      <c r="T19" s="700"/>
      <c r="U19" s="700"/>
      <c r="V19" s="700"/>
      <c r="W19" s="446" t="s">
        <v>459</v>
      </c>
      <c r="Y19" s="182"/>
      <c r="Z19" s="182" t="str">
        <f t="shared" si="0"/>
        <v>Территория действия тарифа</v>
      </c>
      <c r="AA19" s="182"/>
      <c r="AB19" s="182"/>
    </row>
    <row r="20" spans="1:28" ht="22.5">
      <c r="A20" s="699"/>
      <c r="B20" s="699"/>
      <c r="C20" s="699">
        <v>1</v>
      </c>
      <c r="E20" s="284"/>
      <c r="F20" s="284"/>
      <c r="G20" s="284"/>
      <c r="H20" s="284"/>
      <c r="I20" s="508"/>
      <c r="J20" s="505"/>
      <c r="K20" s="507"/>
      <c r="L20" s="402" t="str">
        <f>mergeValue(A20) &amp;"."&amp; mergeValue(B20)&amp;"."&amp; mergeValue(C20)</f>
        <v>1.1.1</v>
      </c>
      <c r="M20" s="419" t="s">
        <v>7</v>
      </c>
      <c r="N20" s="451"/>
      <c r="O20" s="700"/>
      <c r="P20" s="700"/>
      <c r="Q20" s="700"/>
      <c r="R20" s="700"/>
      <c r="S20" s="700"/>
      <c r="T20" s="700"/>
      <c r="U20" s="700"/>
      <c r="V20" s="700"/>
      <c r="W20" s="446" t="s">
        <v>600</v>
      </c>
      <c r="Y20" s="182"/>
      <c r="Z20" s="182" t="str">
        <f t="shared" si="0"/>
        <v xml:space="preserve">Наименование системы теплоснабжения </v>
      </c>
      <c r="AA20" s="182"/>
      <c r="AB20" s="182"/>
    </row>
    <row r="21" spans="1:28" ht="22.5">
      <c r="A21" s="699"/>
      <c r="B21" s="699"/>
      <c r="C21" s="699"/>
      <c r="D21" s="699">
        <v>1</v>
      </c>
      <c r="E21" s="284"/>
      <c r="F21" s="284"/>
      <c r="G21" s="284"/>
      <c r="H21" s="284"/>
      <c r="I21" s="508"/>
      <c r="J21" s="505"/>
      <c r="K21" s="507"/>
      <c r="L21" s="402" t="str">
        <f>mergeValue(A21) &amp;"."&amp; mergeValue(B21)&amp;"."&amp; mergeValue(C21)&amp;"."&amp; mergeValue(D21)</f>
        <v>1.1.1.1</v>
      </c>
      <c r="M21" s="420" t="s">
        <v>21</v>
      </c>
      <c r="N21" s="451"/>
      <c r="O21" s="700"/>
      <c r="P21" s="700"/>
      <c r="Q21" s="700"/>
      <c r="R21" s="700"/>
      <c r="S21" s="700"/>
      <c r="T21" s="700"/>
      <c r="U21" s="700"/>
      <c r="V21" s="700"/>
      <c r="W21" s="446" t="s">
        <v>601</v>
      </c>
      <c r="Y21" s="182"/>
      <c r="Z21" s="182" t="str">
        <f t="shared" si="0"/>
        <v xml:space="preserve">Источник тепловой энергии  </v>
      </c>
      <c r="AA21" s="182"/>
      <c r="AB21" s="182"/>
    </row>
    <row r="22" spans="1:28" ht="78.75">
      <c r="A22" s="699"/>
      <c r="B22" s="699"/>
      <c r="C22" s="699"/>
      <c r="D22" s="699"/>
      <c r="E22" s="699">
        <v>1</v>
      </c>
      <c r="F22" s="284"/>
      <c r="G22" s="284"/>
      <c r="H22" s="173">
        <v>1</v>
      </c>
      <c r="I22" s="699">
        <v>1</v>
      </c>
      <c r="J22" s="284"/>
      <c r="K22" s="511"/>
      <c r="L22" s="402" t="str">
        <f>mergeValue(A22) &amp;"."&amp; mergeValue(B22)&amp;"."&amp; mergeValue(C22)&amp;"."&amp; mergeValue(D22)&amp;"."&amp; mergeValue(E22)</f>
        <v>1.1.1.1.1</v>
      </c>
      <c r="M22" s="422" t="s">
        <v>8</v>
      </c>
      <c r="N22" s="451"/>
      <c r="O22" s="701"/>
      <c r="P22" s="701"/>
      <c r="Q22" s="701"/>
      <c r="R22" s="701"/>
      <c r="S22" s="701"/>
      <c r="T22" s="701"/>
      <c r="U22" s="701"/>
      <c r="V22" s="701"/>
      <c r="W22" s="446" t="s">
        <v>719</v>
      </c>
      <c r="Y22" s="182"/>
      <c r="Z22" s="182" t="str">
        <f t="shared" si="0"/>
        <v>Схема подключения теплопотребляющей установки к коллектору источника тепловой энергии</v>
      </c>
      <c r="AA22" s="182"/>
      <c r="AB22" s="182"/>
    </row>
    <row r="23" spans="1:28" ht="33.75">
      <c r="A23" s="699"/>
      <c r="B23" s="699"/>
      <c r="C23" s="699"/>
      <c r="D23" s="699"/>
      <c r="E23" s="699"/>
      <c r="F23" s="699">
        <v>1</v>
      </c>
      <c r="G23" s="173"/>
      <c r="H23" s="173"/>
      <c r="I23" s="699"/>
      <c r="J23" s="699">
        <v>1</v>
      </c>
      <c r="K23" s="512"/>
      <c r="L23" s="402" t="str">
        <f>mergeValue(A23) &amp;"."&amp; mergeValue(B23)&amp;"."&amp; mergeValue(C23)&amp;"."&amp; mergeValue(D23)&amp;"."&amp; mergeValue(E23)&amp;"."&amp; mergeValue(F23)</f>
        <v>1.1.1.1.1.1</v>
      </c>
      <c r="M23" s="423" t="s">
        <v>9</v>
      </c>
      <c r="N23" s="451"/>
      <c r="O23" s="702"/>
      <c r="P23" s="703"/>
      <c r="Q23" s="703"/>
      <c r="R23" s="703"/>
      <c r="S23" s="703"/>
      <c r="T23" s="703"/>
      <c r="U23" s="703"/>
      <c r="V23" s="704"/>
      <c r="W23" s="446" t="s">
        <v>720</v>
      </c>
      <c r="Y23" s="182"/>
      <c r="Z23" s="182" t="str">
        <f t="shared" si="0"/>
        <v>Группа потребителей</v>
      </c>
      <c r="AA23" s="182"/>
      <c r="AB23" s="182"/>
    </row>
    <row r="24" spans="1:28" ht="122.1" customHeight="1">
      <c r="A24" s="699"/>
      <c r="B24" s="699"/>
      <c r="C24" s="699"/>
      <c r="D24" s="699"/>
      <c r="E24" s="699"/>
      <c r="F24" s="699"/>
      <c r="G24" s="173">
        <v>1</v>
      </c>
      <c r="H24" s="173"/>
      <c r="I24" s="699"/>
      <c r="J24" s="699"/>
      <c r="K24" s="512">
        <v>1</v>
      </c>
      <c r="L24" s="402" t="str">
        <f>mergeValue(A24) &amp;"."&amp; mergeValue(B24)&amp;"."&amp; mergeValue(C24)&amp;"."&amp; mergeValue(D24)&amp;"."&amp; mergeValue(E24)&amp;"."&amp; mergeValue(F24)&amp;"."&amp; mergeValue(G24)</f>
        <v>1.1.1.1.1.1.1</v>
      </c>
      <c r="M24" s="528"/>
      <c r="N24" s="451"/>
      <c r="O24" s="428"/>
      <c r="P24" s="428"/>
      <c r="Q24" s="539"/>
      <c r="R24" s="705"/>
      <c r="S24" s="695" t="s">
        <v>83</v>
      </c>
      <c r="T24" s="694"/>
      <c r="U24" s="695" t="s">
        <v>84</v>
      </c>
      <c r="V24" s="428"/>
      <c r="W24" s="669" t="s">
        <v>721</v>
      </c>
      <c r="X24" s="173" t="str">
        <f>strCheckDate(O25:V25)</f>
        <v/>
      </c>
      <c r="Y24" s="182"/>
      <c r="Z24" s="182" t="str">
        <f t="shared" si="0"/>
        <v/>
      </c>
      <c r="AA24" s="182"/>
      <c r="AB24" s="182"/>
    </row>
    <row r="25" spans="1:28" ht="11.25" hidden="1">
      <c r="A25" s="699"/>
      <c r="B25" s="699"/>
      <c r="C25" s="699"/>
      <c r="D25" s="699"/>
      <c r="E25" s="699"/>
      <c r="F25" s="699"/>
      <c r="G25" s="173"/>
      <c r="H25" s="173"/>
      <c r="I25" s="699"/>
      <c r="J25" s="699"/>
      <c r="K25" s="512"/>
      <c r="L25" s="244"/>
      <c r="M25" s="451"/>
      <c r="N25" s="451"/>
      <c r="O25" s="428"/>
      <c r="P25" s="428"/>
      <c r="Q25" s="438" t="str">
        <f>R24 &amp; "-" &amp; T24</f>
        <v>-</v>
      </c>
      <c r="R25" s="694"/>
      <c r="S25" s="695"/>
      <c r="T25" s="694"/>
      <c r="U25" s="695"/>
      <c r="V25" s="428"/>
      <c r="W25" s="670"/>
      <c r="Y25" s="182"/>
      <c r="Z25" s="182" t="str">
        <f t="shared" si="0"/>
        <v/>
      </c>
      <c r="AA25" s="182"/>
      <c r="AB25" s="182"/>
    </row>
    <row r="26" spans="1:28" ht="15" customHeight="1">
      <c r="A26" s="699"/>
      <c r="B26" s="699"/>
      <c r="C26" s="699"/>
      <c r="D26" s="699"/>
      <c r="E26" s="699"/>
      <c r="F26" s="699"/>
      <c r="G26" s="284"/>
      <c r="H26" s="173"/>
      <c r="I26" s="699"/>
      <c r="J26" s="699"/>
      <c r="K26" s="511"/>
      <c r="L26" s="416"/>
      <c r="M26" s="425" t="s">
        <v>24</v>
      </c>
      <c r="N26" s="141"/>
      <c r="O26" s="141"/>
      <c r="P26" s="141"/>
      <c r="Q26" s="141"/>
      <c r="R26" s="141"/>
      <c r="S26" s="141"/>
      <c r="T26" s="141"/>
      <c r="U26" s="141"/>
      <c r="V26" s="426"/>
      <c r="W26" s="671"/>
      <c r="Y26" s="182"/>
      <c r="Z26" s="182" t="str">
        <f t="shared" si="0"/>
        <v>Добавить вид теплоносителя (параметры теплоносителя)</v>
      </c>
      <c r="AA26" s="182"/>
      <c r="AB26" s="182"/>
    </row>
    <row r="27" spans="1:28" ht="15" customHeight="1">
      <c r="A27" s="699"/>
      <c r="B27" s="699"/>
      <c r="C27" s="699"/>
      <c r="D27" s="699"/>
      <c r="E27" s="699"/>
      <c r="F27" s="284"/>
      <c r="G27" s="284"/>
      <c r="H27" s="173"/>
      <c r="I27" s="699"/>
      <c r="J27" s="284"/>
      <c r="K27" s="511"/>
      <c r="L27" s="416"/>
      <c r="M27" s="424" t="s">
        <v>10</v>
      </c>
      <c r="N27" s="141"/>
      <c r="O27" s="141"/>
      <c r="P27" s="141"/>
      <c r="Q27" s="141"/>
      <c r="R27" s="141"/>
      <c r="S27" s="141"/>
      <c r="T27" s="141"/>
      <c r="U27" s="429"/>
      <c r="V27" s="141"/>
      <c r="W27" s="468"/>
      <c r="Y27" s="182"/>
      <c r="Z27" s="182" t="str">
        <f t="shared" si="0"/>
        <v>Добавить группу потребителей</v>
      </c>
      <c r="AA27" s="182"/>
      <c r="AB27" s="182"/>
    </row>
    <row r="28" spans="1:28" ht="15" customHeight="1">
      <c r="A28" s="699"/>
      <c r="B28" s="699"/>
      <c r="C28" s="699"/>
      <c r="D28" s="699"/>
      <c r="E28" s="510"/>
      <c r="F28" s="284"/>
      <c r="G28" s="284"/>
      <c r="H28" s="284"/>
      <c r="I28" s="506"/>
      <c r="J28" s="73"/>
      <c r="K28" s="509"/>
      <c r="L28" s="416"/>
      <c r="M28" s="421" t="s">
        <v>11</v>
      </c>
      <c r="N28" s="141"/>
      <c r="O28" s="141"/>
      <c r="P28" s="141"/>
      <c r="Q28" s="141"/>
      <c r="R28" s="141"/>
      <c r="S28" s="141"/>
      <c r="T28" s="141"/>
      <c r="U28" s="429"/>
      <c r="V28" s="141"/>
      <c r="W28" s="468"/>
      <c r="Y28" s="182"/>
      <c r="Z28" s="182" t="str">
        <f t="shared" si="0"/>
        <v>Добавить схему подключения</v>
      </c>
      <c r="AA28" s="182"/>
      <c r="AB28" s="182"/>
    </row>
    <row r="29" spans="1:28" ht="15" customHeight="1">
      <c r="A29" s="699"/>
      <c r="B29" s="699"/>
      <c r="C29" s="699"/>
      <c r="D29" s="510"/>
      <c r="E29" s="510"/>
      <c r="F29" s="284"/>
      <c r="G29" s="284"/>
      <c r="H29" s="284"/>
      <c r="I29" s="506"/>
      <c r="J29" s="73"/>
      <c r="K29" s="509"/>
      <c r="L29" s="416"/>
      <c r="M29" s="130" t="s">
        <v>16</v>
      </c>
      <c r="N29" s="141"/>
      <c r="O29" s="141"/>
      <c r="P29" s="141"/>
      <c r="Q29" s="141"/>
      <c r="R29" s="141"/>
      <c r="S29" s="141"/>
      <c r="T29" s="141"/>
      <c r="U29" s="429"/>
      <c r="V29" s="141"/>
      <c r="W29" s="468"/>
      <c r="Y29" s="182"/>
      <c r="Z29" s="182" t="str">
        <f t="shared" si="0"/>
        <v>Добавить источник тепловой энергии</v>
      </c>
      <c r="AA29" s="182"/>
      <c r="AB29" s="182"/>
    </row>
    <row r="30" spans="1:28" ht="15" customHeight="1">
      <c r="A30" s="699"/>
      <c r="B30" s="699"/>
      <c r="C30" s="510"/>
      <c r="D30" s="510"/>
      <c r="E30" s="510"/>
      <c r="F30" s="510"/>
      <c r="G30" s="515"/>
      <c r="H30" s="506"/>
      <c r="I30" s="513"/>
      <c r="J30" s="73"/>
      <c r="K30" s="514"/>
      <c r="L30" s="416"/>
      <c r="M30" s="129" t="s">
        <v>17</v>
      </c>
      <c r="N30" s="141"/>
      <c r="O30" s="141"/>
      <c r="P30" s="141"/>
      <c r="Q30" s="141"/>
      <c r="R30" s="141"/>
      <c r="S30" s="141"/>
      <c r="T30" s="141"/>
      <c r="U30" s="429"/>
      <c r="V30" s="141"/>
      <c r="W30" s="468"/>
      <c r="Y30" s="182"/>
      <c r="Z30" s="182" t="str">
        <f t="shared" si="0"/>
        <v>Добавить наименование системы теплоснабжения</v>
      </c>
      <c r="AA30" s="182"/>
      <c r="AB30" s="182"/>
    </row>
    <row r="31" spans="1:28" ht="15" customHeight="1">
      <c r="A31" s="699"/>
      <c r="B31" s="510"/>
      <c r="C31" s="510"/>
      <c r="D31" s="510"/>
      <c r="E31" s="510"/>
      <c r="F31" s="510"/>
      <c r="G31" s="515"/>
      <c r="H31" s="506"/>
      <c r="I31" s="506"/>
      <c r="J31" s="73"/>
      <c r="K31" s="509"/>
      <c r="L31" s="416"/>
      <c r="M31" s="135" t="s">
        <v>18</v>
      </c>
      <c r="N31" s="141"/>
      <c r="O31" s="141"/>
      <c r="P31" s="141"/>
      <c r="Q31" s="141"/>
      <c r="R31" s="141"/>
      <c r="S31" s="141"/>
      <c r="T31" s="141"/>
      <c r="U31" s="429"/>
      <c r="V31" s="141"/>
      <c r="W31" s="468"/>
      <c r="Y31" s="182"/>
      <c r="Z31" s="182" t="str">
        <f t="shared" si="0"/>
        <v>Добавить территорию действия тарифа</v>
      </c>
      <c r="AA31" s="182"/>
      <c r="AB31" s="182"/>
    </row>
    <row r="32" spans="1:28" customFormat="1" ht="15" customHeight="1">
      <c r="L32" s="391"/>
      <c r="M32" s="144" t="s">
        <v>308</v>
      </c>
      <c r="N32" s="141"/>
      <c r="O32" s="141"/>
      <c r="P32" s="141"/>
      <c r="Q32" s="141"/>
      <c r="R32" s="141"/>
      <c r="S32" s="141"/>
      <c r="T32" s="141"/>
      <c r="U32" s="429"/>
      <c r="V32" s="141"/>
      <c r="W32" s="468"/>
      <c r="X32" s="175"/>
      <c r="Y32" s="175"/>
      <c r="Z32" s="175"/>
      <c r="AA32" s="175"/>
      <c r="AB32" s="175"/>
    </row>
    <row r="33" spans="1:28" ht="11.25">
      <c r="A33" s="31"/>
      <c r="B33" s="31"/>
      <c r="C33" s="31"/>
      <c r="D33" s="31"/>
      <c r="E33" s="31"/>
      <c r="F33" s="31"/>
      <c r="G33" s="31"/>
      <c r="H33" s="31"/>
      <c r="I33" s="31"/>
      <c r="J33" s="31"/>
      <c r="K33" s="31"/>
      <c r="X33" s="31"/>
      <c r="Y33" s="31"/>
      <c r="Z33" s="31"/>
      <c r="AA33" s="31"/>
      <c r="AB33" s="31"/>
    </row>
    <row r="34" spans="1:28" ht="89.25" customHeight="1">
      <c r="L34" s="1">
        <v>1</v>
      </c>
      <c r="M34" s="663" t="s">
        <v>722</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CheckUpdates">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48</v>
      </c>
    </row>
    <row r="2" spans="1:20" ht="22.5">
      <c r="F2" s="664" t="s">
        <v>470</v>
      </c>
      <c r="G2" s="665"/>
      <c r="H2" s="666"/>
      <c r="I2" s="352"/>
    </row>
    <row r="3" spans="1:20" ht="3" customHeight="1"/>
    <row r="4" spans="1:20" s="138" customFormat="1" ht="11.25">
      <c r="A4" s="183"/>
      <c r="B4" s="183"/>
      <c r="C4" s="183"/>
      <c r="D4" s="183"/>
      <c r="F4" s="618" t="s">
        <v>445</v>
      </c>
      <c r="G4" s="618"/>
      <c r="H4" s="618"/>
      <c r="I4" s="639"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39"/>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7" t="s">
        <v>471</v>
      </c>
      <c r="H7" s="259" t="str">
        <f>IF(dateCh="","",dateCh)</f>
        <v>03.05.2023</v>
      </c>
      <c r="I7" s="169" t="s">
        <v>472</v>
      </c>
      <c r="J7" s="272"/>
      <c r="K7" s="183"/>
      <c r="L7" s="183"/>
      <c r="M7" s="183"/>
      <c r="N7" s="183"/>
      <c r="O7" s="183"/>
      <c r="P7" s="183"/>
      <c r="Q7" s="183"/>
      <c r="R7" s="183"/>
      <c r="S7" s="183"/>
      <c r="T7" s="183"/>
    </row>
    <row r="8" spans="1:20" s="138" customFormat="1" ht="45">
      <c r="A8" s="667">
        <v>1</v>
      </c>
      <c r="B8" s="183"/>
      <c r="C8" s="183"/>
      <c r="D8" s="183"/>
      <c r="F8" s="165" t="str">
        <f>"2." &amp;mergeValue(A8)</f>
        <v>2.1</v>
      </c>
      <c r="G8" s="337" t="s">
        <v>473</v>
      </c>
      <c r="H8" s="259"/>
      <c r="I8" s="169" t="s">
        <v>568</v>
      </c>
      <c r="J8" s="272"/>
      <c r="K8" s="183"/>
      <c r="L8" s="183"/>
      <c r="M8" s="183"/>
      <c r="N8" s="183"/>
      <c r="O8" s="183"/>
      <c r="P8" s="183"/>
      <c r="Q8" s="183"/>
      <c r="R8" s="183"/>
      <c r="S8" s="183"/>
      <c r="T8" s="183"/>
    </row>
    <row r="9" spans="1:20" s="138" customFormat="1" ht="22.5">
      <c r="A9" s="667"/>
      <c r="B9" s="183"/>
      <c r="C9" s="183"/>
      <c r="D9" s="183"/>
      <c r="F9" s="165" t="str">
        <f>"3." &amp;mergeValue(A9)</f>
        <v>3.1</v>
      </c>
      <c r="G9" s="337" t="s">
        <v>474</v>
      </c>
      <c r="H9" s="259"/>
      <c r="I9" s="169" t="s">
        <v>566</v>
      </c>
      <c r="J9" s="272"/>
      <c r="K9" s="183"/>
      <c r="L9" s="183"/>
      <c r="M9" s="183"/>
      <c r="N9" s="183"/>
      <c r="O9" s="183"/>
      <c r="P9" s="183"/>
      <c r="Q9" s="183"/>
      <c r="R9" s="183"/>
      <c r="S9" s="183"/>
      <c r="T9" s="183"/>
    </row>
    <row r="10" spans="1:20" s="138" customFormat="1" ht="22.5">
      <c r="A10" s="667"/>
      <c r="B10" s="183"/>
      <c r="C10" s="183"/>
      <c r="D10" s="183"/>
      <c r="F10" s="165" t="str">
        <f>"4."&amp;mergeValue(A10)</f>
        <v>4.1</v>
      </c>
      <c r="G10" s="337" t="s">
        <v>475</v>
      </c>
      <c r="H10" s="260" t="s">
        <v>449</v>
      </c>
      <c r="I10" s="169"/>
      <c r="J10" s="272"/>
      <c r="K10" s="183"/>
      <c r="L10" s="183"/>
      <c r="M10" s="183"/>
      <c r="N10" s="183"/>
      <c r="O10" s="183"/>
      <c r="P10" s="183"/>
      <c r="Q10" s="183"/>
      <c r="R10" s="183"/>
      <c r="S10" s="183"/>
      <c r="T10" s="183"/>
    </row>
    <row r="11" spans="1:20" s="138" customFormat="1" ht="18.75">
      <c r="A11" s="667"/>
      <c r="B11" s="667">
        <v>1</v>
      </c>
      <c r="C11" s="277"/>
      <c r="D11" s="277"/>
      <c r="F11" s="165" t="str">
        <f>"4."&amp;mergeValue(A11) &amp;"."&amp;mergeValue(B11)</f>
        <v>4.1.1</v>
      </c>
      <c r="G11" s="266" t="s">
        <v>570</v>
      </c>
      <c r="H11" s="259" t="str">
        <f>IF(region_name="","",region_name)</f>
        <v>Нижегородская область</v>
      </c>
      <c r="I11" s="169" t="s">
        <v>478</v>
      </c>
      <c r="J11" s="272"/>
      <c r="K11" s="183"/>
      <c r="L11" s="183"/>
      <c r="M11" s="183"/>
      <c r="N11" s="183"/>
      <c r="O11" s="183"/>
      <c r="P11" s="183"/>
      <c r="Q11" s="183"/>
      <c r="R11" s="183"/>
      <c r="S11" s="183"/>
      <c r="T11" s="183"/>
    </row>
    <row r="12" spans="1:20" s="138" customFormat="1" ht="22.5">
      <c r="A12" s="667"/>
      <c r="B12" s="667"/>
      <c r="C12" s="667">
        <v>1</v>
      </c>
      <c r="D12" s="277"/>
      <c r="F12" s="165" t="str">
        <f>"4."&amp;mergeValue(A12) &amp;"."&amp;mergeValue(B12)&amp;"."&amp;mergeValue(C12)</f>
        <v>4.1.1.1</v>
      </c>
      <c r="G12" s="276" t="s">
        <v>476</v>
      </c>
      <c r="H12" s="259"/>
      <c r="I12" s="169" t="s">
        <v>479</v>
      </c>
      <c r="J12" s="272"/>
      <c r="K12" s="183"/>
      <c r="L12" s="183"/>
      <c r="M12" s="183"/>
      <c r="N12" s="183"/>
      <c r="O12" s="183"/>
      <c r="P12" s="183"/>
      <c r="Q12" s="183"/>
      <c r="R12" s="183"/>
      <c r="S12" s="183"/>
      <c r="T12" s="183"/>
    </row>
    <row r="13" spans="1:20" s="138" customFormat="1" ht="39" customHeight="1">
      <c r="A13" s="667"/>
      <c r="B13" s="667"/>
      <c r="C13" s="667"/>
      <c r="D13" s="277">
        <v>1</v>
      </c>
      <c r="F13" s="165" t="str">
        <f>"4."&amp;mergeValue(A13) &amp;"."&amp;mergeValue(B13)&amp;"."&amp;mergeValue(C13)&amp;"."&amp;mergeValue(D13)</f>
        <v>4.1.1.1.1</v>
      </c>
      <c r="G13" s="340" t="s">
        <v>477</v>
      </c>
      <c r="H13" s="259"/>
      <c r="I13" s="668" t="s">
        <v>569</v>
      </c>
      <c r="J13" s="272"/>
      <c r="K13" s="183"/>
      <c r="L13" s="183"/>
      <c r="M13" s="183"/>
      <c r="N13" s="183"/>
      <c r="O13" s="183"/>
      <c r="P13" s="183"/>
      <c r="Q13" s="183"/>
      <c r="R13" s="183"/>
      <c r="S13" s="183"/>
      <c r="T13" s="183"/>
    </row>
    <row r="14" spans="1:20" s="138" customFormat="1" ht="18.75">
      <c r="A14" s="667"/>
      <c r="B14" s="667"/>
      <c r="C14" s="667"/>
      <c r="D14" s="277"/>
      <c r="F14" s="273"/>
      <c r="G14" s="130" t="s">
        <v>4</v>
      </c>
      <c r="H14" s="278"/>
      <c r="I14" s="668"/>
      <c r="J14" s="272"/>
      <c r="K14" s="183"/>
      <c r="L14" s="183"/>
      <c r="M14" s="183"/>
      <c r="N14" s="183"/>
      <c r="O14" s="183"/>
      <c r="P14" s="183"/>
      <c r="Q14" s="183"/>
      <c r="R14" s="183"/>
      <c r="S14" s="183"/>
      <c r="T14" s="183"/>
    </row>
    <row r="15" spans="1:20" s="138" customFormat="1" ht="18.75">
      <c r="A15" s="667"/>
      <c r="B15" s="667"/>
      <c r="C15" s="277"/>
      <c r="D15" s="277"/>
      <c r="F15" s="341"/>
      <c r="G15" s="168" t="s">
        <v>401</v>
      </c>
      <c r="H15" s="342"/>
      <c r="I15" s="343"/>
      <c r="J15" s="272"/>
      <c r="K15" s="183"/>
      <c r="L15" s="183"/>
      <c r="M15" s="183"/>
      <c r="N15" s="183"/>
      <c r="O15" s="183"/>
      <c r="P15" s="183"/>
      <c r="Q15" s="183"/>
      <c r="R15" s="183"/>
      <c r="S15" s="183"/>
      <c r="T15" s="183"/>
    </row>
    <row r="16" spans="1:20" s="138" customFormat="1" ht="18.75">
      <c r="A16" s="667"/>
      <c r="B16" s="183"/>
      <c r="C16" s="183"/>
      <c r="D16" s="183"/>
      <c r="F16" s="273"/>
      <c r="G16" s="135" t="s">
        <v>483</v>
      </c>
      <c r="H16" s="274"/>
      <c r="I16" s="275"/>
      <c r="J16" s="272"/>
      <c r="K16" s="183"/>
      <c r="L16" s="183"/>
      <c r="M16" s="183"/>
      <c r="N16" s="183"/>
      <c r="O16" s="183"/>
      <c r="P16" s="183"/>
      <c r="Q16" s="183"/>
      <c r="R16" s="183"/>
      <c r="S16" s="183"/>
      <c r="T16" s="183"/>
    </row>
    <row r="17" spans="1:20" s="138" customFormat="1" ht="18.75">
      <c r="A17" s="183"/>
      <c r="B17" s="183"/>
      <c r="C17" s="183"/>
      <c r="D17" s="183"/>
      <c r="F17" s="273"/>
      <c r="G17" s="144" t="s">
        <v>482</v>
      </c>
      <c r="H17" s="274"/>
      <c r="I17" s="275"/>
      <c r="J17" s="272"/>
      <c r="K17" s="183"/>
      <c r="L17" s="183"/>
      <c r="M17" s="183"/>
      <c r="N17" s="183"/>
      <c r="O17" s="183"/>
      <c r="P17" s="183"/>
      <c r="Q17" s="183"/>
      <c r="R17" s="183"/>
      <c r="S17" s="183"/>
      <c r="T17" s="183"/>
    </row>
    <row r="18" spans="1:20" s="138" customFormat="1" ht="3" customHeight="1">
      <c r="A18" s="183"/>
      <c r="B18" s="183"/>
      <c r="C18" s="183"/>
      <c r="D18" s="183"/>
      <c r="F18" s="279"/>
      <c r="G18" s="280"/>
      <c r="H18" s="281"/>
      <c r="I18" s="282"/>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822</vt:i4>
      </vt:variant>
    </vt:vector>
  </HeadingPairs>
  <TitlesOfParts>
    <vt:vector size="834"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4.9</vt:lpstr>
      <vt:lpstr>Форма 4.9</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Голубцов Александр</cp:lastModifiedBy>
  <cp:lastPrinted>2013-08-29T08:11:20Z</cp:lastPrinted>
  <dcterms:created xsi:type="dcterms:W3CDTF">2004-05-21T07:18:45Z</dcterms:created>
  <dcterms:modified xsi:type="dcterms:W3CDTF">2023-05-04T14:38:51Z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1</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